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isaster-report\app\"/>
    </mc:Choice>
  </mc:AlternateContent>
  <bookViews>
    <workbookView xWindow="0" yWindow="0" windowWidth="16380" windowHeight="8190" firstSheet="2" activeTab="2"/>
  </bookViews>
  <sheets>
    <sheet name="foxz" sheetId="1" state="hidden" r:id="rId1"/>
    <sheet name="mẫu thống kê báo cáo nhanh" sheetId="2" state="hidden" r:id="rId2"/>
    <sheet name="Maubaocao" sheetId="3" r:id="rId3"/>
    <sheet name="Sheet1" sheetId="8" state="hidden" r:id="rId4"/>
    <sheet name="Công trình 1" sheetId="9" state="hidden" r:id="rId5"/>
    <sheet name="Sheet2" sheetId="10" state="hidden" r:id="rId6"/>
    <sheet name="Nắng nóng" sheetId="11" state="hidden" r:id="rId7"/>
    <sheet name="TH" sheetId="12" state="hidden" r:id="rId8"/>
    <sheet name="7" sheetId="13" state="hidden" r:id="rId9"/>
    <sheet name="8" sheetId="14" state="hidden" r:id="rId10"/>
    <sheet name="9" sheetId="15" state="hidden" r:id="rId11"/>
    <sheet name="10" sheetId="16" state="hidden" r:id="rId12"/>
    <sheet name="11" sheetId="17" state="hidden" r:id="rId13"/>
    <sheet name="16" sheetId="18" state="hidden" r:id="rId14"/>
    <sheet name="18" sheetId="19" state="hidden" r:id="rId15"/>
    <sheet name="21" sheetId="20" state="hidden" r:id="rId16"/>
    <sheet name="Công trinh 2" sheetId="21" state="hidden" r:id="rId17"/>
  </sheets>
  <definedNames>
    <definedName name="_xlnm.Print_Area" localSheetId="4">'Công trình 1'!$A$1:$J$304</definedName>
    <definedName name="_xlnm.Print_Area" localSheetId="1">'mẫu thống kê báo cáo nhanh'!$A$1:$X$78</definedName>
  </definedNames>
  <calcPr calcId="162913" calcMode="manual"/>
  <extLst>
    <ext xmlns:loext="http://schemas.libreoffice.org/" uri="{7626C862-2A13-11E5-B345-FEFF819CDC9F}">
      <loext:extCalcPr stringRefSyntax="ExcelA1"/>
    </ext>
  </extLst>
</workbook>
</file>

<file path=xl/calcChain.xml><?xml version="1.0" encoding="utf-8"?>
<calcChain xmlns="http://schemas.openxmlformats.org/spreadsheetml/2006/main">
  <c r="E8" i="3" l="1"/>
  <c r="F26" i="3" l="1"/>
  <c r="F53" i="3"/>
  <c r="F79" i="3"/>
  <c r="F402" i="3"/>
  <c r="F66" i="3"/>
  <c r="F92" i="3"/>
  <c r="F104" i="3"/>
  <c r="F154" i="3"/>
  <c r="F202" i="3"/>
  <c r="F258" i="3"/>
  <c r="F379" i="3"/>
  <c r="F396" i="3"/>
  <c r="F390" i="3"/>
  <c r="F385" i="3"/>
  <c r="F380" i="3"/>
  <c r="F344" i="3"/>
  <c r="F329" i="3"/>
  <c r="F413" i="3"/>
  <c r="F408" i="3"/>
  <c r="F403" i="3"/>
  <c r="F375" i="3"/>
  <c r="F372" i="3"/>
  <c r="F369" i="3"/>
  <c r="F358" i="3"/>
  <c r="F354" i="3"/>
  <c r="F351" i="3"/>
  <c r="F348" i="3"/>
  <c r="F345" i="3"/>
  <c r="F332" i="3"/>
  <c r="F322" i="3"/>
  <c r="F275" i="3"/>
  <c r="F259" i="3"/>
  <c r="F317" i="3"/>
  <c r="F312" i="3"/>
  <c r="F306" i="3"/>
  <c r="F301" i="3"/>
  <c r="F296" i="3"/>
  <c r="F291" i="3"/>
  <c r="F286" i="3"/>
  <c r="F281" i="3"/>
  <c r="F276" i="3"/>
  <c r="F270" i="3"/>
  <c r="F265" i="3"/>
  <c r="F260" i="3"/>
  <c r="F252" i="3"/>
  <c r="F246" i="3"/>
  <c r="F240" i="3"/>
  <c r="F233" i="3"/>
  <c r="F223" i="3"/>
  <c r="F213" i="3"/>
  <c r="F203" i="3"/>
  <c r="F170" i="3"/>
  <c r="E170" i="3"/>
  <c r="F198" i="3"/>
  <c r="F194" i="3"/>
  <c r="F191" i="3"/>
  <c r="F187" i="3"/>
  <c r="F183" i="3"/>
  <c r="F178" i="3"/>
  <c r="E178" i="3"/>
  <c r="F174" i="3"/>
  <c r="F169" i="3" s="1"/>
  <c r="F160" i="3"/>
  <c r="F155" i="3"/>
  <c r="E160" i="3"/>
  <c r="E155" i="3"/>
  <c r="F140" i="3"/>
  <c r="F135" i="3"/>
  <c r="F130" i="3"/>
  <c r="F125" i="3"/>
  <c r="F120" i="3"/>
  <c r="F115" i="3"/>
  <c r="F110" i="3"/>
  <c r="F105" i="3"/>
  <c r="F94" i="3"/>
  <c r="E94" i="3"/>
  <c r="F99" i="3"/>
  <c r="F85" i="3"/>
  <c r="F80" i="3"/>
  <c r="F72" i="3"/>
  <c r="F67" i="3"/>
  <c r="F55" i="3"/>
  <c r="F47" i="3"/>
  <c r="F42" i="3"/>
  <c r="F37" i="3"/>
  <c r="F32" i="3"/>
  <c r="F27" i="3"/>
  <c r="E332" i="3"/>
  <c r="E322" i="3"/>
  <c r="E240" i="3"/>
  <c r="E233" i="3"/>
  <c r="E223" i="3"/>
  <c r="E213" i="3"/>
  <c r="E203" i="3"/>
  <c r="E198" i="3"/>
  <c r="E194" i="3"/>
  <c r="E191" i="3"/>
  <c r="E187" i="3"/>
  <c r="E183" i="3"/>
  <c r="E174" i="3"/>
  <c r="E140" i="3"/>
  <c r="E135" i="3"/>
  <c r="F93" i="3" l="1"/>
  <c r="E252" i="3"/>
  <c r="E246" i="3"/>
  <c r="E260" i="3"/>
  <c r="E265" i="3"/>
  <c r="E270" i="3"/>
  <c r="E276" i="3"/>
  <c r="E275" i="3" s="1"/>
  <c r="E281" i="3"/>
  <c r="E286" i="3"/>
  <c r="E291" i="3"/>
  <c r="E296" i="3"/>
  <c r="E301" i="3"/>
  <c r="E306" i="3"/>
  <c r="E312" i="3"/>
  <c r="E317" i="3"/>
  <c r="E345" i="3"/>
  <c r="E348" i="3"/>
  <c r="E351" i="3"/>
  <c r="E354" i="3"/>
  <c r="E358" i="3"/>
  <c r="E369" i="3"/>
  <c r="E372" i="3"/>
  <c r="E375" i="3"/>
  <c r="E403" i="3"/>
  <c r="E408" i="3"/>
  <c r="E413" i="3"/>
  <c r="E130" i="3"/>
  <c r="E125" i="3"/>
  <c r="E120" i="3"/>
  <c r="E115" i="3"/>
  <c r="E110" i="3"/>
  <c r="E105" i="3"/>
  <c r="E93" i="3"/>
  <c r="E99" i="3"/>
  <c r="E85" i="3"/>
  <c r="E80" i="3"/>
  <c r="E72" i="3"/>
  <c r="E67" i="3"/>
  <c r="E60" i="3"/>
  <c r="E55" i="3"/>
  <c r="E47" i="3"/>
  <c r="E42" i="3"/>
  <c r="E37" i="3"/>
  <c r="E32" i="3"/>
  <c r="E27" i="3"/>
  <c r="E259" i="3" l="1"/>
  <c r="E19" i="3"/>
  <c r="E14" i="3"/>
  <c r="E9" i="3"/>
  <c r="G129" i="21" l="1"/>
  <c r="G123" i="21" s="1"/>
  <c r="G121" i="21"/>
  <c r="G113" i="21"/>
  <c r="G103" i="21"/>
  <c r="G90" i="21"/>
  <c r="G87" i="21"/>
  <c r="G79" i="21"/>
  <c r="G78" i="21" s="1"/>
  <c r="G74" i="21"/>
  <c r="G46" i="21"/>
  <c r="I36" i="21"/>
  <c r="G32" i="21"/>
  <c r="G17" i="21"/>
  <c r="G14" i="21"/>
  <c r="G8" i="21"/>
  <c r="L427" i="20"/>
  <c r="L425" i="20"/>
  <c r="L423" i="20"/>
  <c r="E423" i="20"/>
  <c r="L422" i="20"/>
  <c r="E422" i="20"/>
  <c r="L421" i="20"/>
  <c r="E421" i="20"/>
  <c r="L420" i="20"/>
  <c r="L419" i="20" s="1"/>
  <c r="E420" i="20"/>
  <c r="F419" i="20"/>
  <c r="E419" i="20"/>
  <c r="L418" i="20"/>
  <c r="E418" i="20"/>
  <c r="L417" i="20"/>
  <c r="E417" i="20"/>
  <c r="L416" i="20"/>
  <c r="E416" i="20"/>
  <c r="L415" i="20"/>
  <c r="E415" i="20"/>
  <c r="E414" i="20" s="1"/>
  <c r="L414" i="20"/>
  <c r="F414" i="20"/>
  <c r="L413" i="20"/>
  <c r="E413" i="20"/>
  <c r="L412" i="20"/>
  <c r="E412" i="20"/>
  <c r="L411" i="20"/>
  <c r="E411" i="20"/>
  <c r="L410" i="20"/>
  <c r="E410" i="20"/>
  <c r="E409" i="20" s="1"/>
  <c r="F409" i="20"/>
  <c r="L402" i="20"/>
  <c r="L385" i="20"/>
  <c r="E359" i="20"/>
  <c r="E357" i="20" s="1"/>
  <c r="J357" i="20"/>
  <c r="F357" i="20"/>
  <c r="E353" i="20"/>
  <c r="E352" i="20"/>
  <c r="J351" i="20"/>
  <c r="F351" i="20"/>
  <c r="E351" i="20"/>
  <c r="L350" i="20"/>
  <c r="E317" i="20"/>
  <c r="E313" i="20" s="1"/>
  <c r="E312" i="20" s="1"/>
  <c r="N313" i="12" s="1"/>
  <c r="J313" i="20"/>
  <c r="F313" i="20"/>
  <c r="E270" i="20"/>
  <c r="E269" i="20"/>
  <c r="E268" i="20"/>
  <c r="L267" i="20"/>
  <c r="L266" i="20" s="1"/>
  <c r="L264" i="20" s="1"/>
  <c r="E267" i="20"/>
  <c r="J266" i="20"/>
  <c r="E266" i="20"/>
  <c r="E228" i="20"/>
  <c r="E225" i="20"/>
  <c r="E224" i="20"/>
  <c r="E223" i="20"/>
  <c r="I222" i="20"/>
  <c r="E222" i="20"/>
  <c r="E221" i="20"/>
  <c r="L220" i="20"/>
  <c r="L219" i="20" s="1"/>
  <c r="E220" i="20"/>
  <c r="E218" i="20"/>
  <c r="E215" i="20"/>
  <c r="E213" i="20"/>
  <c r="I212" i="20"/>
  <c r="E212" i="20"/>
  <c r="E210" i="20"/>
  <c r="L209" i="20"/>
  <c r="L208" i="20" s="1"/>
  <c r="L206" i="20"/>
  <c r="L205" i="20" s="1"/>
  <c r="E204" i="20"/>
  <c r="E203" i="20"/>
  <c r="E200" i="20"/>
  <c r="E199" i="20"/>
  <c r="J198" i="20"/>
  <c r="E197" i="20"/>
  <c r="E196" i="20"/>
  <c r="E195" i="20" s="1"/>
  <c r="J195" i="20"/>
  <c r="E194" i="20"/>
  <c r="L192" i="20"/>
  <c r="L191" i="20" s="1"/>
  <c r="E192" i="20"/>
  <c r="E191" i="20" s="1"/>
  <c r="J191" i="20"/>
  <c r="E190" i="20"/>
  <c r="E189" i="20"/>
  <c r="E188" i="20"/>
  <c r="L187" i="20"/>
  <c r="E186" i="20"/>
  <c r="E185" i="20"/>
  <c r="E184" i="20"/>
  <c r="E183" i="20"/>
  <c r="L183" i="20" s="1"/>
  <c r="L182" i="20" s="1"/>
  <c r="E181" i="20"/>
  <c r="E179" i="20"/>
  <c r="L170" i="20"/>
  <c r="E166" i="20"/>
  <c r="L166" i="20" s="1"/>
  <c r="L165" i="20"/>
  <c r="E165" i="20"/>
  <c r="L164" i="20"/>
  <c r="J164" i="20"/>
  <c r="F164" i="20"/>
  <c r="E164" i="20"/>
  <c r="E163" i="20"/>
  <c r="L163" i="20" s="1"/>
  <c r="L162" i="20"/>
  <c r="E162" i="20"/>
  <c r="L161" i="20"/>
  <c r="E161" i="20"/>
  <c r="L160" i="20"/>
  <c r="E160" i="20"/>
  <c r="E159" i="20" s="1"/>
  <c r="J159" i="20"/>
  <c r="F159" i="20"/>
  <c r="L156" i="20"/>
  <c r="E151" i="20"/>
  <c r="E149" i="20"/>
  <c r="E148" i="20"/>
  <c r="L148" i="20" s="1"/>
  <c r="L147" i="20"/>
  <c r="E147" i="20"/>
  <c r="E146" i="20"/>
  <c r="E145" i="20"/>
  <c r="L144" i="20"/>
  <c r="L143" i="20" s="1"/>
  <c r="E144" i="20"/>
  <c r="E143" i="20" s="1"/>
  <c r="F143" i="20"/>
  <c r="E142" i="20"/>
  <c r="L141" i="20"/>
  <c r="E141" i="20"/>
  <c r="L140" i="20"/>
  <c r="E140" i="20"/>
  <c r="E139" i="20"/>
  <c r="L139" i="20" s="1"/>
  <c r="J138" i="20"/>
  <c r="F138" i="20"/>
  <c r="L137" i="20"/>
  <c r="E137" i="20"/>
  <c r="E136" i="20"/>
  <c r="E135" i="20"/>
  <c r="E134" i="20"/>
  <c r="H133" i="20"/>
  <c r="F133" i="20"/>
  <c r="E132" i="20"/>
  <c r="L132" i="20" s="1"/>
  <c r="E131" i="20"/>
  <c r="L130" i="20"/>
  <c r="K130" i="20"/>
  <c r="E130" i="20"/>
  <c r="E129" i="20"/>
  <c r="L129" i="20" s="1"/>
  <c r="J128" i="20"/>
  <c r="F128" i="20"/>
  <c r="E127" i="20"/>
  <c r="E126" i="20"/>
  <c r="E125" i="20"/>
  <c r="E124" i="20"/>
  <c r="E123" i="20" s="1"/>
  <c r="K122" i="20"/>
  <c r="L122" i="20" s="1"/>
  <c r="E122" i="20"/>
  <c r="L121" i="20"/>
  <c r="K121" i="20"/>
  <c r="E121" i="20"/>
  <c r="L120" i="20"/>
  <c r="K120" i="20"/>
  <c r="E120" i="20"/>
  <c r="L119" i="20"/>
  <c r="L118" i="20" s="1"/>
  <c r="E119" i="20"/>
  <c r="E118" i="20" s="1"/>
  <c r="J118" i="20"/>
  <c r="H118" i="20"/>
  <c r="G118" i="20"/>
  <c r="F118" i="20"/>
  <c r="L101" i="20"/>
  <c r="E101" i="20"/>
  <c r="L100" i="20"/>
  <c r="E100" i="20"/>
  <c r="E97" i="20" s="1"/>
  <c r="E99" i="20"/>
  <c r="L98" i="20"/>
  <c r="E98" i="20"/>
  <c r="J97" i="20"/>
  <c r="I97" i="20"/>
  <c r="H97" i="20"/>
  <c r="G97" i="20"/>
  <c r="F97" i="20"/>
  <c r="E92" i="20"/>
  <c r="E91" i="20"/>
  <c r="E90" i="20"/>
  <c r="E89" i="20"/>
  <c r="E87" i="20"/>
  <c r="E86" i="20"/>
  <c r="E85" i="20"/>
  <c r="E84" i="20"/>
  <c r="F83" i="20"/>
  <c r="E83" i="20"/>
  <c r="L82" i="20"/>
  <c r="L81" i="20"/>
  <c r="L69" i="20" s="1"/>
  <c r="E64" i="20"/>
  <c r="J63" i="20"/>
  <c r="E63" i="20"/>
  <c r="E62" i="20"/>
  <c r="L62" i="20" s="1"/>
  <c r="L58" i="20" s="1"/>
  <c r="L56" i="20" s="1"/>
  <c r="E61" i="20"/>
  <c r="E60" i="20"/>
  <c r="E59" i="20"/>
  <c r="E58" i="20" s="1"/>
  <c r="J58" i="20"/>
  <c r="F58" i="20"/>
  <c r="E57" i="20"/>
  <c r="L55" i="20"/>
  <c r="L54" i="20" s="1"/>
  <c r="F54" i="20"/>
  <c r="E53" i="20"/>
  <c r="E51" i="20"/>
  <c r="E50" i="20"/>
  <c r="J49" i="20"/>
  <c r="E49" i="20"/>
  <c r="E48" i="20"/>
  <c r="E47" i="20"/>
  <c r="E46" i="20"/>
  <c r="K45" i="20"/>
  <c r="E45" i="20"/>
  <c r="E44" i="20" s="1"/>
  <c r="L44" i="20"/>
  <c r="J44" i="20"/>
  <c r="G44" i="20"/>
  <c r="F44" i="20"/>
  <c r="K43" i="20"/>
  <c r="L43" i="20" s="1"/>
  <c r="E43" i="20"/>
  <c r="E42" i="20"/>
  <c r="E41" i="20"/>
  <c r="L40" i="20"/>
  <c r="K40" i="20"/>
  <c r="K42" i="20" s="1"/>
  <c r="L42" i="20" s="1"/>
  <c r="E40" i="20"/>
  <c r="E39" i="20" s="1"/>
  <c r="J39" i="20"/>
  <c r="F39" i="20"/>
  <c r="K38" i="20"/>
  <c r="L38" i="20" s="1"/>
  <c r="E38" i="20"/>
  <c r="E37" i="20"/>
  <c r="E36" i="20"/>
  <c r="L35" i="20"/>
  <c r="K35" i="20"/>
  <c r="K37" i="20" s="1"/>
  <c r="L37" i="20" s="1"/>
  <c r="E35" i="20"/>
  <c r="E34" i="20" s="1"/>
  <c r="F34" i="20"/>
  <c r="K33" i="20"/>
  <c r="E33" i="20"/>
  <c r="L32" i="20"/>
  <c r="K32" i="20"/>
  <c r="E32" i="20"/>
  <c r="K31" i="20"/>
  <c r="L31" i="20" s="1"/>
  <c r="E31" i="20"/>
  <c r="E30" i="20"/>
  <c r="J29" i="20"/>
  <c r="F29" i="20"/>
  <c r="F28" i="20" s="1"/>
  <c r="E25" i="20"/>
  <c r="E24" i="20"/>
  <c r="E23" i="20"/>
  <c r="E22" i="20"/>
  <c r="E15" i="20"/>
  <c r="E13" i="20"/>
  <c r="J11" i="20"/>
  <c r="F11" i="20"/>
  <c r="E11" i="20"/>
  <c r="U10" i="20"/>
  <c r="T10" i="20"/>
  <c r="I427" i="19"/>
  <c r="I423" i="19"/>
  <c r="E423" i="19"/>
  <c r="I422" i="19"/>
  <c r="E422" i="19"/>
  <c r="I421" i="19"/>
  <c r="E421" i="19"/>
  <c r="E419" i="19" s="1"/>
  <c r="I420" i="19"/>
  <c r="I419" i="19" s="1"/>
  <c r="E420" i="19"/>
  <c r="F419" i="19"/>
  <c r="I418" i="19"/>
  <c r="E418" i="19"/>
  <c r="E414" i="19" s="1"/>
  <c r="I417" i="19"/>
  <c r="E417" i="19"/>
  <c r="I416" i="19"/>
  <c r="E416" i="19"/>
  <c r="I415" i="19"/>
  <c r="E415" i="19"/>
  <c r="I414" i="19"/>
  <c r="F414" i="19"/>
  <c r="I413" i="19"/>
  <c r="E413" i="19"/>
  <c r="I412" i="19"/>
  <c r="E412" i="19"/>
  <c r="I411" i="19"/>
  <c r="E411" i="19"/>
  <c r="I410" i="19"/>
  <c r="I409" i="19" s="1"/>
  <c r="I408" i="19" s="1"/>
  <c r="E410" i="19"/>
  <c r="E409" i="19" s="1"/>
  <c r="F409" i="19"/>
  <c r="I402" i="19"/>
  <c r="I385" i="19"/>
  <c r="E359" i="19"/>
  <c r="E357" i="19" s="1"/>
  <c r="G357" i="19"/>
  <c r="F357" i="19"/>
  <c r="E353" i="19"/>
  <c r="E352" i="19"/>
  <c r="G351" i="19"/>
  <c r="F351" i="19"/>
  <c r="E351" i="19"/>
  <c r="I350" i="19"/>
  <c r="E317" i="19"/>
  <c r="E313" i="19" s="1"/>
  <c r="E312" i="19" s="1"/>
  <c r="G313" i="19"/>
  <c r="F313" i="19"/>
  <c r="I311" i="19"/>
  <c r="E311" i="19"/>
  <c r="I310" i="19"/>
  <c r="E310" i="19"/>
  <c r="E309" i="19"/>
  <c r="E308" i="19"/>
  <c r="G307" i="19"/>
  <c r="F307" i="19"/>
  <c r="E307" i="19"/>
  <c r="I270" i="19"/>
  <c r="E270" i="19"/>
  <c r="I269" i="19"/>
  <c r="E269" i="19"/>
  <c r="E268" i="19"/>
  <c r="I268" i="19" s="1"/>
  <c r="I267" i="19"/>
  <c r="E267" i="19"/>
  <c r="E266" i="19" s="1"/>
  <c r="G266" i="19"/>
  <c r="F266" i="19"/>
  <c r="E225" i="19"/>
  <c r="E224" i="19"/>
  <c r="E223" i="19"/>
  <c r="E222" i="19"/>
  <c r="E221" i="19"/>
  <c r="E220" i="19"/>
  <c r="E215" i="19"/>
  <c r="E212" i="19"/>
  <c r="E210" i="19"/>
  <c r="I208" i="19"/>
  <c r="E204" i="19"/>
  <c r="E203" i="19"/>
  <c r="E200" i="19"/>
  <c r="E199" i="19"/>
  <c r="E198" i="19" s="1"/>
  <c r="G198" i="19"/>
  <c r="E197" i="19"/>
  <c r="E196" i="19"/>
  <c r="E195" i="19" s="1"/>
  <c r="G195" i="19"/>
  <c r="E194" i="19"/>
  <c r="E192" i="19"/>
  <c r="E191" i="19" s="1"/>
  <c r="G191" i="19"/>
  <c r="E190" i="19"/>
  <c r="E189" i="19"/>
  <c r="E188" i="19"/>
  <c r="E186" i="19"/>
  <c r="E185" i="19"/>
  <c r="E184" i="19"/>
  <c r="E183" i="19"/>
  <c r="E181" i="19"/>
  <c r="E179" i="19"/>
  <c r="I173" i="19"/>
  <c r="I170" i="19"/>
  <c r="I166" i="19"/>
  <c r="E166" i="19"/>
  <c r="E165" i="19"/>
  <c r="I165" i="19" s="1"/>
  <c r="I164" i="19" s="1"/>
  <c r="G164" i="19"/>
  <c r="F164" i="19"/>
  <c r="E164" i="19"/>
  <c r="I163" i="19"/>
  <c r="E163" i="19"/>
  <c r="E162" i="19"/>
  <c r="I162" i="19" s="1"/>
  <c r="E161" i="19"/>
  <c r="I161" i="19" s="1"/>
  <c r="I160" i="19"/>
  <c r="E160" i="19"/>
  <c r="E159" i="19" s="1"/>
  <c r="G159" i="19"/>
  <c r="F159" i="19"/>
  <c r="E151" i="19"/>
  <c r="E149" i="19"/>
  <c r="I148" i="19"/>
  <c r="E148" i="19"/>
  <c r="E147" i="19"/>
  <c r="E146" i="19"/>
  <c r="E145" i="19"/>
  <c r="E144" i="19"/>
  <c r="I144" i="19" s="1"/>
  <c r="I143" i="19"/>
  <c r="F143" i="19"/>
  <c r="E143" i="19"/>
  <c r="E142" i="19"/>
  <c r="I142" i="19" s="1"/>
  <c r="I141" i="19"/>
  <c r="E141" i="19"/>
  <c r="E140" i="19"/>
  <c r="I140" i="19" s="1"/>
  <c r="I139" i="19"/>
  <c r="E139" i="19"/>
  <c r="E138" i="19" s="1"/>
  <c r="G138" i="19"/>
  <c r="F138" i="19"/>
  <c r="E137" i="19"/>
  <c r="I136" i="19"/>
  <c r="E136" i="19"/>
  <c r="E135" i="19"/>
  <c r="I135" i="19" s="1"/>
  <c r="I134" i="19"/>
  <c r="E134" i="19"/>
  <c r="F133" i="19"/>
  <c r="I132" i="19"/>
  <c r="E132" i="19"/>
  <c r="E131" i="19"/>
  <c r="I131" i="19" s="1"/>
  <c r="H130" i="19"/>
  <c r="E130" i="19"/>
  <c r="I130" i="19" s="1"/>
  <c r="I129" i="19"/>
  <c r="I128" i="19" s="1"/>
  <c r="E129" i="19"/>
  <c r="E128" i="19" s="1"/>
  <c r="G128" i="19"/>
  <c r="F128" i="19"/>
  <c r="E127" i="19"/>
  <c r="E126" i="19"/>
  <c r="E125" i="19"/>
  <c r="E124" i="19"/>
  <c r="E122" i="19"/>
  <c r="I122" i="19" s="1"/>
  <c r="H121" i="19"/>
  <c r="I121" i="19" s="1"/>
  <c r="E121" i="19"/>
  <c r="E118" i="19" s="1"/>
  <c r="I120" i="19"/>
  <c r="H120" i="19"/>
  <c r="E120" i="19"/>
  <c r="E119" i="19"/>
  <c r="I119" i="19" s="1"/>
  <c r="I118" i="19" s="1"/>
  <c r="G118" i="19"/>
  <c r="F118" i="19"/>
  <c r="I101" i="19"/>
  <c r="H101" i="19"/>
  <c r="E101" i="19"/>
  <c r="I100" i="19"/>
  <c r="E100" i="19"/>
  <c r="H99" i="19"/>
  <c r="E99" i="19"/>
  <c r="E98" i="19"/>
  <c r="E97" i="19" s="1"/>
  <c r="I97" i="19"/>
  <c r="G97" i="19"/>
  <c r="F97" i="19"/>
  <c r="E92" i="19"/>
  <c r="E91" i="19"/>
  <c r="E90" i="19"/>
  <c r="E89" i="19"/>
  <c r="E87" i="19"/>
  <c r="E86" i="19"/>
  <c r="E85" i="19"/>
  <c r="E84" i="19"/>
  <c r="F83" i="19"/>
  <c r="E83" i="19"/>
  <c r="I82" i="19"/>
  <c r="I69" i="19"/>
  <c r="I67" i="19"/>
  <c r="E64" i="19"/>
  <c r="E63" i="19" s="1"/>
  <c r="G63" i="19"/>
  <c r="E62" i="19"/>
  <c r="E61" i="19"/>
  <c r="E60" i="19"/>
  <c r="E59" i="19"/>
  <c r="G58" i="19"/>
  <c r="F58" i="19"/>
  <c r="E57" i="19"/>
  <c r="I56" i="19"/>
  <c r="I55" i="19"/>
  <c r="I54" i="19" s="1"/>
  <c r="F54" i="19"/>
  <c r="E53" i="19"/>
  <c r="E51" i="19"/>
  <c r="E50" i="19"/>
  <c r="G49" i="19"/>
  <c r="E49" i="19"/>
  <c r="I48" i="19"/>
  <c r="H48" i="19"/>
  <c r="E48" i="19"/>
  <c r="E47" i="19"/>
  <c r="E46" i="19"/>
  <c r="E44" i="19" s="1"/>
  <c r="I45" i="19"/>
  <c r="H45" i="19"/>
  <c r="H47" i="19" s="1"/>
  <c r="I47" i="19" s="1"/>
  <c r="E45" i="19"/>
  <c r="G44" i="19"/>
  <c r="F44" i="19"/>
  <c r="I43" i="19"/>
  <c r="H43" i="19"/>
  <c r="E43" i="19"/>
  <c r="E42" i="19"/>
  <c r="E41" i="19"/>
  <c r="E39" i="19" s="1"/>
  <c r="I40" i="19"/>
  <c r="H40" i="19"/>
  <c r="H42" i="19" s="1"/>
  <c r="I42" i="19" s="1"/>
  <c r="E40" i="19"/>
  <c r="G39" i="19"/>
  <c r="F39" i="19"/>
  <c r="I38" i="19"/>
  <c r="H38" i="19"/>
  <c r="E38" i="19"/>
  <c r="E37" i="19"/>
  <c r="E36" i="19"/>
  <c r="E34" i="19" s="1"/>
  <c r="I35" i="19"/>
  <c r="H35" i="19"/>
  <c r="H37" i="19" s="1"/>
  <c r="I37" i="19" s="1"/>
  <c r="E35" i="19"/>
  <c r="F34" i="19"/>
  <c r="H33" i="19"/>
  <c r="I33" i="19" s="1"/>
  <c r="E33" i="19"/>
  <c r="I32" i="19"/>
  <c r="H32" i="19"/>
  <c r="E32" i="19"/>
  <c r="H31" i="19"/>
  <c r="E31" i="19"/>
  <c r="I31" i="19" s="1"/>
  <c r="I30" i="19"/>
  <c r="I29" i="19" s="1"/>
  <c r="E30" i="19"/>
  <c r="E29" i="19" s="1"/>
  <c r="G29" i="19"/>
  <c r="F29" i="19"/>
  <c r="F28" i="19"/>
  <c r="E23" i="19"/>
  <c r="E22" i="19"/>
  <c r="E21" i="19" s="1"/>
  <c r="E15" i="19"/>
  <c r="E13" i="19"/>
  <c r="G11" i="19"/>
  <c r="F11" i="19"/>
  <c r="E11" i="19"/>
  <c r="I427" i="18"/>
  <c r="I423" i="18"/>
  <c r="E423" i="18"/>
  <c r="I422" i="18"/>
  <c r="E422" i="18"/>
  <c r="I421" i="18"/>
  <c r="E421" i="18"/>
  <c r="I420" i="18"/>
  <c r="I419" i="18" s="1"/>
  <c r="E420" i="18"/>
  <c r="E419" i="18" s="1"/>
  <c r="F419" i="18"/>
  <c r="I418" i="18"/>
  <c r="E418" i="18"/>
  <c r="I417" i="18"/>
  <c r="E417" i="18"/>
  <c r="I416" i="18"/>
  <c r="I414" i="18" s="1"/>
  <c r="E416" i="18"/>
  <c r="E414" i="18" s="1"/>
  <c r="I415" i="18"/>
  <c r="E415" i="18"/>
  <c r="F414" i="18"/>
  <c r="I413" i="18"/>
  <c r="E413" i="18"/>
  <c r="E409" i="18" s="1"/>
  <c r="I412" i="18"/>
  <c r="E412" i="18"/>
  <c r="I411" i="18"/>
  <c r="E411" i="18"/>
  <c r="I410" i="18"/>
  <c r="E410" i="18"/>
  <c r="I409" i="18"/>
  <c r="I408" i="18" s="1"/>
  <c r="F409" i="18"/>
  <c r="I402" i="18"/>
  <c r="I385" i="18"/>
  <c r="E359" i="18"/>
  <c r="G357" i="18"/>
  <c r="F357" i="18"/>
  <c r="E357" i="18"/>
  <c r="E353" i="18"/>
  <c r="E352" i="18"/>
  <c r="E351" i="18" s="1"/>
  <c r="G351" i="18"/>
  <c r="F351" i="18"/>
  <c r="I350" i="18"/>
  <c r="E317" i="18"/>
  <c r="E313" i="18" s="1"/>
  <c r="E312" i="18" s="1"/>
  <c r="G313" i="18"/>
  <c r="F313" i="18"/>
  <c r="I311" i="18"/>
  <c r="E311" i="18"/>
  <c r="E310" i="18"/>
  <c r="I310" i="18" s="1"/>
  <c r="I307" i="18" s="1"/>
  <c r="E309" i="18"/>
  <c r="E308" i="18"/>
  <c r="E307" i="18" s="1"/>
  <c r="G307" i="18"/>
  <c r="F307" i="18"/>
  <c r="E270" i="18"/>
  <c r="I269" i="18"/>
  <c r="E269" i="18"/>
  <c r="I268" i="18"/>
  <c r="E268" i="18"/>
  <c r="I267" i="18"/>
  <c r="E267" i="18"/>
  <c r="G266" i="18"/>
  <c r="F266" i="18"/>
  <c r="E225" i="18"/>
  <c r="E224" i="18"/>
  <c r="E223" i="18"/>
  <c r="E222" i="18"/>
  <c r="E221" i="18"/>
  <c r="E220" i="18"/>
  <c r="E215" i="18"/>
  <c r="E212" i="18"/>
  <c r="E210" i="18"/>
  <c r="I208" i="18"/>
  <c r="E204" i="18"/>
  <c r="E203" i="18"/>
  <c r="E200" i="18"/>
  <c r="E199" i="18"/>
  <c r="G198" i="18"/>
  <c r="E197" i="18"/>
  <c r="E196" i="18"/>
  <c r="E195" i="18" s="1"/>
  <c r="G195" i="18"/>
  <c r="E194" i="18"/>
  <c r="E192" i="18"/>
  <c r="E191" i="18" s="1"/>
  <c r="G191" i="18"/>
  <c r="E190" i="18"/>
  <c r="E189" i="18"/>
  <c r="E188" i="18"/>
  <c r="E186" i="18"/>
  <c r="E185" i="18"/>
  <c r="E184" i="18"/>
  <c r="E183" i="18"/>
  <c r="E181" i="18"/>
  <c r="E179" i="18"/>
  <c r="I173" i="18"/>
  <c r="I170" i="18"/>
  <c r="E166" i="18"/>
  <c r="I166" i="18" s="1"/>
  <c r="I165" i="18"/>
  <c r="E165" i="18"/>
  <c r="G164" i="18"/>
  <c r="F164" i="18"/>
  <c r="E163" i="18"/>
  <c r="I162" i="18"/>
  <c r="E162" i="18"/>
  <c r="E161" i="18"/>
  <c r="I161" i="18" s="1"/>
  <c r="I160" i="18"/>
  <c r="E160" i="18"/>
  <c r="G159" i="18"/>
  <c r="F159" i="18"/>
  <c r="E151" i="18"/>
  <c r="E149" i="18"/>
  <c r="E148" i="18"/>
  <c r="I148" i="18" s="1"/>
  <c r="E147" i="18"/>
  <c r="E146" i="18"/>
  <c r="E145" i="18"/>
  <c r="E144" i="18"/>
  <c r="I144" i="18" s="1"/>
  <c r="I143" i="18" s="1"/>
  <c r="F143" i="18"/>
  <c r="I142" i="18"/>
  <c r="E142" i="18"/>
  <c r="I141" i="18"/>
  <c r="E141" i="18"/>
  <c r="E140" i="18"/>
  <c r="I140" i="18" s="1"/>
  <c r="E139" i="18"/>
  <c r="E138" i="18" s="1"/>
  <c r="G138" i="18"/>
  <c r="F138" i="18"/>
  <c r="E137" i="18"/>
  <c r="I137" i="18" s="1"/>
  <c r="E136" i="18"/>
  <c r="I136" i="18" s="1"/>
  <c r="I135" i="18"/>
  <c r="E135" i="18"/>
  <c r="E133" i="18" s="1"/>
  <c r="I134" i="18"/>
  <c r="E134" i="18"/>
  <c r="F133" i="18"/>
  <c r="E132" i="18"/>
  <c r="I132" i="18" s="1"/>
  <c r="I131" i="18"/>
  <c r="E131" i="18"/>
  <c r="H130" i="18"/>
  <c r="I130" i="18" s="1"/>
  <c r="E130" i="18"/>
  <c r="E129" i="18"/>
  <c r="E128" i="18" s="1"/>
  <c r="G128" i="18"/>
  <c r="F128" i="18"/>
  <c r="E127" i="18"/>
  <c r="E126" i="18"/>
  <c r="E125" i="18"/>
  <c r="E124" i="18"/>
  <c r="E123" i="18"/>
  <c r="I122" i="18"/>
  <c r="E122" i="18"/>
  <c r="H121" i="18"/>
  <c r="I121" i="18" s="1"/>
  <c r="E121" i="18"/>
  <c r="H120" i="18"/>
  <c r="E120" i="18"/>
  <c r="I119" i="18"/>
  <c r="E119" i="18"/>
  <c r="G118" i="18"/>
  <c r="F118" i="18"/>
  <c r="H101" i="18"/>
  <c r="I101" i="18" s="1"/>
  <c r="E101" i="18"/>
  <c r="E97" i="18" s="1"/>
  <c r="I100" i="18"/>
  <c r="E100" i="18"/>
  <c r="H99" i="18"/>
  <c r="E99" i="18"/>
  <c r="E98" i="18"/>
  <c r="G97" i="18"/>
  <c r="F97" i="18"/>
  <c r="E92" i="18"/>
  <c r="E91" i="18"/>
  <c r="E90" i="18"/>
  <c r="E89" i="18"/>
  <c r="E87" i="18"/>
  <c r="E86" i="18"/>
  <c r="E83" i="18" s="1"/>
  <c r="E85" i="18"/>
  <c r="E84" i="18"/>
  <c r="F83" i="18"/>
  <c r="I82" i="18"/>
  <c r="I69" i="18"/>
  <c r="I67" i="18"/>
  <c r="I56" i="18" s="1"/>
  <c r="E64" i="18"/>
  <c r="E63" i="18" s="1"/>
  <c r="G63" i="18"/>
  <c r="E62" i="18"/>
  <c r="E61" i="18"/>
  <c r="E58" i="18" s="1"/>
  <c r="E60" i="18"/>
  <c r="E59" i="18"/>
  <c r="G58" i="18"/>
  <c r="F58" i="18"/>
  <c r="E57" i="18"/>
  <c r="I55" i="18"/>
  <c r="I54" i="18" s="1"/>
  <c r="F54" i="18"/>
  <c r="E53" i="18"/>
  <c r="E51" i="18"/>
  <c r="E50" i="18"/>
  <c r="E49" i="18" s="1"/>
  <c r="G49" i="18"/>
  <c r="E48" i="18"/>
  <c r="I47" i="18"/>
  <c r="H47" i="18"/>
  <c r="E47" i="18"/>
  <c r="E46" i="18"/>
  <c r="H45" i="18"/>
  <c r="H46" i="18" s="1"/>
  <c r="I46" i="18" s="1"/>
  <c r="E45" i="18"/>
  <c r="E44" i="18" s="1"/>
  <c r="G44" i="18"/>
  <c r="F44" i="18"/>
  <c r="E43" i="18"/>
  <c r="I42" i="18"/>
  <c r="H42" i="18"/>
  <c r="E42" i="18"/>
  <c r="E41" i="18"/>
  <c r="H40" i="18"/>
  <c r="H41" i="18" s="1"/>
  <c r="I41" i="18" s="1"/>
  <c r="E40" i="18"/>
  <c r="E39" i="18" s="1"/>
  <c r="G39" i="18"/>
  <c r="F39" i="18"/>
  <c r="E38" i="18"/>
  <c r="I37" i="18"/>
  <c r="H37" i="18"/>
  <c r="E37" i="18"/>
  <c r="E36" i="18"/>
  <c r="H35" i="18"/>
  <c r="H36" i="18" s="1"/>
  <c r="I36" i="18" s="1"/>
  <c r="E35" i="18"/>
  <c r="E34" i="18" s="1"/>
  <c r="F34" i="18"/>
  <c r="H33" i="18"/>
  <c r="I33" i="18" s="1"/>
  <c r="E33" i="18"/>
  <c r="H32" i="18"/>
  <c r="I32" i="18" s="1"/>
  <c r="E32" i="18"/>
  <c r="E29" i="18" s="1"/>
  <c r="I31" i="18"/>
  <c r="H31" i="18"/>
  <c r="E31" i="18"/>
  <c r="I30" i="18"/>
  <c r="E30" i="18"/>
  <c r="G29" i="18"/>
  <c r="F29" i="18"/>
  <c r="F28" i="18" s="1"/>
  <c r="E23" i="18"/>
  <c r="E21" i="18" s="1"/>
  <c r="E22" i="18"/>
  <c r="E15" i="18"/>
  <c r="E13" i="18"/>
  <c r="G11" i="18"/>
  <c r="F11" i="18"/>
  <c r="L427" i="17"/>
  <c r="L425" i="17"/>
  <c r="L423" i="17"/>
  <c r="E423" i="17"/>
  <c r="L422" i="17"/>
  <c r="E422" i="17"/>
  <c r="L421" i="17"/>
  <c r="E421" i="17"/>
  <c r="E419" i="17" s="1"/>
  <c r="L420" i="17"/>
  <c r="E420" i="17"/>
  <c r="L419" i="17"/>
  <c r="F419" i="17"/>
  <c r="L418" i="17"/>
  <c r="E418" i="17"/>
  <c r="L417" i="17"/>
  <c r="E417" i="17"/>
  <c r="L416" i="17"/>
  <c r="E416" i="17"/>
  <c r="E414" i="17" s="1"/>
  <c r="L415" i="17"/>
  <c r="L414" i="17" s="1"/>
  <c r="E415" i="17"/>
  <c r="F414" i="17"/>
  <c r="L413" i="17"/>
  <c r="E413" i="17"/>
  <c r="L412" i="17"/>
  <c r="E412" i="17"/>
  <c r="L411" i="17"/>
  <c r="E411" i="17"/>
  <c r="L410" i="17"/>
  <c r="E410" i="17"/>
  <c r="F409" i="17"/>
  <c r="E409" i="17"/>
  <c r="L402" i="17"/>
  <c r="L385" i="17"/>
  <c r="E359" i="17"/>
  <c r="E357" i="17" s="1"/>
  <c r="J357" i="17"/>
  <c r="F357" i="17"/>
  <c r="E353" i="17"/>
  <c r="E352" i="17"/>
  <c r="J351" i="17"/>
  <c r="F351" i="17"/>
  <c r="L350" i="17"/>
  <c r="E317" i="17"/>
  <c r="J313" i="17"/>
  <c r="F313" i="17"/>
  <c r="E313" i="17"/>
  <c r="E312" i="17" s="1"/>
  <c r="E270" i="17"/>
  <c r="E269" i="17"/>
  <c r="E268" i="17"/>
  <c r="E267" i="17"/>
  <c r="J266" i="17"/>
  <c r="E266" i="17"/>
  <c r="L264" i="17"/>
  <c r="E225" i="17"/>
  <c r="E224" i="17"/>
  <c r="E223" i="17"/>
  <c r="E222" i="17"/>
  <c r="E221" i="17"/>
  <c r="E220" i="17"/>
  <c r="L219" i="17"/>
  <c r="E215" i="17"/>
  <c r="E212" i="17"/>
  <c r="E210" i="17"/>
  <c r="L209" i="17"/>
  <c r="E204" i="17"/>
  <c r="E203" i="17"/>
  <c r="E200" i="17"/>
  <c r="E199" i="17"/>
  <c r="E198" i="17" s="1"/>
  <c r="J198" i="17"/>
  <c r="E197" i="17"/>
  <c r="E196" i="17"/>
  <c r="E195" i="17" s="1"/>
  <c r="J195" i="17"/>
  <c r="E194" i="17"/>
  <c r="E192" i="17"/>
  <c r="E191" i="17" s="1"/>
  <c r="J191" i="17"/>
  <c r="E190" i="17"/>
  <c r="E189" i="17"/>
  <c r="E188" i="17"/>
  <c r="E186" i="17"/>
  <c r="E185" i="17"/>
  <c r="E184" i="17"/>
  <c r="E183" i="17"/>
  <c r="E181" i="17"/>
  <c r="E179" i="17"/>
  <c r="L173" i="17"/>
  <c r="L170" i="17"/>
  <c r="E166" i="17"/>
  <c r="L166" i="17" s="1"/>
  <c r="L165" i="17"/>
  <c r="L164" i="17" s="1"/>
  <c r="E165" i="17"/>
  <c r="E164" i="17" s="1"/>
  <c r="J164" i="17"/>
  <c r="F164" i="17"/>
  <c r="E163" i="17"/>
  <c r="L163" i="17" s="1"/>
  <c r="L162" i="17"/>
  <c r="E162" i="17"/>
  <c r="E161" i="17"/>
  <c r="L161" i="17" s="1"/>
  <c r="L160" i="17"/>
  <c r="E160" i="17"/>
  <c r="J159" i="17"/>
  <c r="F159" i="17"/>
  <c r="E151" i="17"/>
  <c r="E149" i="17"/>
  <c r="E148" i="17"/>
  <c r="L148" i="17" s="1"/>
  <c r="E147" i="17"/>
  <c r="E146" i="17"/>
  <c r="E143" i="17" s="1"/>
  <c r="E145" i="17"/>
  <c r="E144" i="17"/>
  <c r="L144" i="17" s="1"/>
  <c r="L143" i="17" s="1"/>
  <c r="F143" i="17"/>
  <c r="L142" i="17"/>
  <c r="E142" i="17"/>
  <c r="E141" i="17"/>
  <c r="L141" i="17" s="1"/>
  <c r="E140" i="17"/>
  <c r="L140" i="17" s="1"/>
  <c r="E139" i="17"/>
  <c r="E138" i="17" s="1"/>
  <c r="J138" i="17"/>
  <c r="F138" i="17"/>
  <c r="E137" i="17"/>
  <c r="E136" i="17"/>
  <c r="E135" i="17"/>
  <c r="E134" i="17"/>
  <c r="F133" i="17"/>
  <c r="E133" i="17"/>
  <c r="E132" i="17"/>
  <c r="L132" i="17" s="1"/>
  <c r="E131" i="17"/>
  <c r="L131" i="17" s="1"/>
  <c r="K130" i="17"/>
  <c r="L130" i="17" s="1"/>
  <c r="E130" i="17"/>
  <c r="L129" i="17"/>
  <c r="E129" i="17"/>
  <c r="J128" i="17"/>
  <c r="F128" i="17"/>
  <c r="E127" i="17"/>
  <c r="E126" i="17"/>
  <c r="E125" i="17"/>
  <c r="E124" i="17"/>
  <c r="K122" i="17"/>
  <c r="L122" i="17" s="1"/>
  <c r="E122" i="17"/>
  <c r="K121" i="17"/>
  <c r="L121" i="17" s="1"/>
  <c r="E121" i="17"/>
  <c r="E118" i="17" s="1"/>
  <c r="K120" i="17"/>
  <c r="L120" i="17" s="1"/>
  <c r="E120" i="17"/>
  <c r="L119" i="17"/>
  <c r="L118" i="17" s="1"/>
  <c r="E119" i="17"/>
  <c r="J118" i="17"/>
  <c r="G118" i="17"/>
  <c r="F118" i="17"/>
  <c r="E101" i="17"/>
  <c r="L101" i="17" s="1"/>
  <c r="E100" i="17"/>
  <c r="L100" i="17" s="1"/>
  <c r="L97" i="17" s="1"/>
  <c r="E99" i="17"/>
  <c r="E98" i="17"/>
  <c r="J97" i="17"/>
  <c r="I97" i="17"/>
  <c r="H97" i="17"/>
  <c r="G97" i="17"/>
  <c r="F97" i="17"/>
  <c r="E97" i="17"/>
  <c r="E92" i="17"/>
  <c r="E91" i="17"/>
  <c r="E90" i="17"/>
  <c r="E89" i="17"/>
  <c r="E87" i="17"/>
  <c r="E86" i="17"/>
  <c r="E85" i="17"/>
  <c r="E84" i="17"/>
  <c r="E83" i="17" s="1"/>
  <c r="F83" i="17"/>
  <c r="L82" i="17"/>
  <c r="L69" i="17"/>
  <c r="L67" i="17"/>
  <c r="E64" i="17"/>
  <c r="J63" i="17"/>
  <c r="E63" i="17"/>
  <c r="E62" i="17"/>
  <c r="E61" i="17"/>
  <c r="E60" i="17"/>
  <c r="E59" i="17"/>
  <c r="J58" i="17"/>
  <c r="F58" i="17"/>
  <c r="E58" i="17"/>
  <c r="E57" i="17"/>
  <c r="L56" i="17"/>
  <c r="L55" i="17"/>
  <c r="L54" i="17"/>
  <c r="F54" i="17"/>
  <c r="E53" i="17"/>
  <c r="E51" i="17"/>
  <c r="E50" i="17"/>
  <c r="E49" i="17" s="1"/>
  <c r="J49" i="17"/>
  <c r="E48" i="17"/>
  <c r="E47" i="17"/>
  <c r="E44" i="17" s="1"/>
  <c r="E46" i="17"/>
  <c r="K45" i="17"/>
  <c r="K46" i="17" s="1"/>
  <c r="L46" i="17" s="1"/>
  <c r="E45" i="17"/>
  <c r="J44" i="17"/>
  <c r="F44" i="17"/>
  <c r="E43" i="17"/>
  <c r="E42" i="17"/>
  <c r="L41" i="17"/>
  <c r="K41" i="17"/>
  <c r="E41" i="17"/>
  <c r="K40" i="17"/>
  <c r="K43" i="17" s="1"/>
  <c r="L43" i="17" s="1"/>
  <c r="E40" i="17"/>
  <c r="J39" i="17"/>
  <c r="F39" i="17"/>
  <c r="F28" i="17" s="1"/>
  <c r="E39" i="17"/>
  <c r="E38" i="17"/>
  <c r="E37" i="17"/>
  <c r="L36" i="17"/>
  <c r="K36" i="17"/>
  <c r="E36" i="17"/>
  <c r="K35" i="17"/>
  <c r="K38" i="17" s="1"/>
  <c r="L38" i="17" s="1"/>
  <c r="E35" i="17"/>
  <c r="F34" i="17"/>
  <c r="E34" i="17"/>
  <c r="L33" i="17"/>
  <c r="K33" i="17"/>
  <c r="E33" i="17"/>
  <c r="K32" i="17"/>
  <c r="L32" i="17" s="1"/>
  <c r="E32" i="17"/>
  <c r="K31" i="17"/>
  <c r="L31" i="17" s="1"/>
  <c r="E31" i="17"/>
  <c r="E29" i="17" s="1"/>
  <c r="E30" i="17"/>
  <c r="L30" i="17" s="1"/>
  <c r="J29" i="17"/>
  <c r="F29" i="17"/>
  <c r="E25" i="17"/>
  <c r="E24" i="17"/>
  <c r="E23" i="17"/>
  <c r="E22" i="17"/>
  <c r="E21" i="17" s="1"/>
  <c r="E15" i="17"/>
  <c r="E13" i="17"/>
  <c r="E11" i="17" s="1"/>
  <c r="J11" i="17"/>
  <c r="F11" i="17"/>
  <c r="I427" i="16"/>
  <c r="I423" i="16"/>
  <c r="E423" i="16"/>
  <c r="I422" i="16"/>
  <c r="E422" i="16"/>
  <c r="I421" i="16"/>
  <c r="E421" i="16"/>
  <c r="I420" i="16"/>
  <c r="I419" i="16" s="1"/>
  <c r="E420" i="16"/>
  <c r="F419" i="16"/>
  <c r="E419" i="16"/>
  <c r="I418" i="16"/>
  <c r="E418" i="16"/>
  <c r="I417" i="16"/>
  <c r="E417" i="16"/>
  <c r="I416" i="16"/>
  <c r="E416" i="16"/>
  <c r="I415" i="16"/>
  <c r="E415" i="16"/>
  <c r="E414" i="16" s="1"/>
  <c r="I414" i="16"/>
  <c r="F414" i="16"/>
  <c r="I413" i="16"/>
  <c r="E413" i="16"/>
  <c r="I412" i="16"/>
  <c r="E412" i="16"/>
  <c r="I411" i="16"/>
  <c r="I409" i="16" s="1"/>
  <c r="E411" i="16"/>
  <c r="I410" i="16"/>
  <c r="E410" i="16"/>
  <c r="E409" i="16" s="1"/>
  <c r="F409" i="16"/>
  <c r="I402" i="16"/>
  <c r="I385" i="16"/>
  <c r="E359" i="16"/>
  <c r="G357" i="16"/>
  <c r="F357" i="16"/>
  <c r="E357" i="16"/>
  <c r="E353" i="16"/>
  <c r="E352" i="16"/>
  <c r="E351" i="16" s="1"/>
  <c r="G351" i="16"/>
  <c r="F351" i="16"/>
  <c r="I350" i="16"/>
  <c r="E317" i="16"/>
  <c r="E313" i="16" s="1"/>
  <c r="E312" i="16" s="1"/>
  <c r="G313" i="16"/>
  <c r="F313" i="16"/>
  <c r="E270" i="16"/>
  <c r="E269" i="16"/>
  <c r="E268" i="16"/>
  <c r="E267" i="16"/>
  <c r="E266" i="16" s="1"/>
  <c r="G266" i="16"/>
  <c r="I264" i="16"/>
  <c r="E225" i="16"/>
  <c r="E224" i="16"/>
  <c r="E223" i="16"/>
  <c r="E222" i="16"/>
  <c r="E221" i="16"/>
  <c r="E220" i="16"/>
  <c r="E215" i="16"/>
  <c r="E212" i="16"/>
  <c r="E210" i="16"/>
  <c r="I208" i="16"/>
  <c r="E204" i="16"/>
  <c r="E203" i="16"/>
  <c r="E200" i="16"/>
  <c r="E199" i="16"/>
  <c r="G198" i="16"/>
  <c r="E198" i="16"/>
  <c r="E197" i="16"/>
  <c r="E196" i="16"/>
  <c r="G195" i="16"/>
  <c r="E194" i="16"/>
  <c r="E192" i="16"/>
  <c r="G191" i="16"/>
  <c r="E191" i="16"/>
  <c r="E190" i="16"/>
  <c r="E189" i="16"/>
  <c r="E188" i="16"/>
  <c r="E186" i="16"/>
  <c r="E185" i="16"/>
  <c r="E184" i="16"/>
  <c r="E183" i="16"/>
  <c r="E181" i="16"/>
  <c r="E179" i="16"/>
  <c r="I173" i="16"/>
  <c r="I170" i="16"/>
  <c r="I166" i="16"/>
  <c r="E166" i="16"/>
  <c r="I165" i="16"/>
  <c r="E165" i="16"/>
  <c r="I164" i="16"/>
  <c r="G164" i="16"/>
  <c r="F164" i="16"/>
  <c r="E164" i="16"/>
  <c r="I163" i="16"/>
  <c r="E163" i="16"/>
  <c r="I162" i="16"/>
  <c r="E162" i="16"/>
  <c r="E161" i="16"/>
  <c r="I161" i="16" s="1"/>
  <c r="I160" i="16"/>
  <c r="I159" i="16" s="1"/>
  <c r="I158" i="16" s="1"/>
  <c r="E160" i="16"/>
  <c r="E159" i="16" s="1"/>
  <c r="G159" i="16"/>
  <c r="F159" i="16"/>
  <c r="E151" i="16"/>
  <c r="E149" i="16"/>
  <c r="E148" i="16"/>
  <c r="I148" i="16" s="1"/>
  <c r="E147" i="16"/>
  <c r="E146" i="16"/>
  <c r="E145" i="16"/>
  <c r="E144" i="16"/>
  <c r="F143" i="16"/>
  <c r="E142" i="16"/>
  <c r="I142" i="16" s="1"/>
  <c r="E141" i="16"/>
  <c r="I141" i="16" s="1"/>
  <c r="I140" i="16"/>
  <c r="E140" i="16"/>
  <c r="E138" i="16" s="1"/>
  <c r="E139" i="16"/>
  <c r="I139" i="16" s="1"/>
  <c r="I138" i="16" s="1"/>
  <c r="G138" i="16"/>
  <c r="F138" i="16"/>
  <c r="E137" i="16"/>
  <c r="E136" i="16"/>
  <c r="E135" i="16"/>
  <c r="E134" i="16"/>
  <c r="F133" i="16"/>
  <c r="E132" i="16"/>
  <c r="I132" i="16" s="1"/>
  <c r="I131" i="16"/>
  <c r="E131" i="16"/>
  <c r="H130" i="16"/>
  <c r="I130" i="16" s="1"/>
  <c r="E130" i="16"/>
  <c r="E128" i="16" s="1"/>
  <c r="I129" i="16"/>
  <c r="E129" i="16"/>
  <c r="G128" i="16"/>
  <c r="F128" i="16"/>
  <c r="E127" i="16"/>
  <c r="E126" i="16"/>
  <c r="E125" i="16"/>
  <c r="E123" i="16" s="1"/>
  <c r="E124" i="16"/>
  <c r="I122" i="16"/>
  <c r="E122" i="16"/>
  <c r="H121" i="16"/>
  <c r="I121" i="16" s="1"/>
  <c r="E121" i="16"/>
  <c r="H120" i="16"/>
  <c r="E120" i="16"/>
  <c r="I120" i="16" s="1"/>
  <c r="I119" i="16"/>
  <c r="I118" i="16" s="1"/>
  <c r="E119" i="16"/>
  <c r="E118" i="16" s="1"/>
  <c r="G118" i="16"/>
  <c r="F118" i="16"/>
  <c r="H101" i="16"/>
  <c r="E101" i="16"/>
  <c r="I100" i="16"/>
  <c r="H100" i="16"/>
  <c r="E100" i="16"/>
  <c r="H99" i="16"/>
  <c r="E99" i="16"/>
  <c r="E98" i="16"/>
  <c r="G97" i="16"/>
  <c r="F97" i="16"/>
  <c r="E92" i="16"/>
  <c r="E91" i="16"/>
  <c r="E90" i="16"/>
  <c r="E89" i="16"/>
  <c r="E87" i="16"/>
  <c r="E86" i="16"/>
  <c r="E85" i="16"/>
  <c r="E84" i="16"/>
  <c r="F83" i="16"/>
  <c r="I82" i="16"/>
  <c r="I69" i="16"/>
  <c r="I67" i="16"/>
  <c r="I56" i="16" s="1"/>
  <c r="E64" i="16"/>
  <c r="E63" i="16" s="1"/>
  <c r="G63" i="16"/>
  <c r="E62" i="16"/>
  <c r="E61" i="16"/>
  <c r="E60" i="16"/>
  <c r="E59" i="16"/>
  <c r="E58" i="16" s="1"/>
  <c r="G58" i="16"/>
  <c r="F58" i="16"/>
  <c r="E57" i="16"/>
  <c r="I55" i="16"/>
  <c r="I54" i="16" s="1"/>
  <c r="F54" i="16"/>
  <c r="E53" i="16"/>
  <c r="E51" i="16"/>
  <c r="E49" i="16" s="1"/>
  <c r="E50" i="16"/>
  <c r="G49" i="16"/>
  <c r="E48" i="16"/>
  <c r="I47" i="16"/>
  <c r="H47" i="16"/>
  <c r="E47" i="16"/>
  <c r="E46" i="16"/>
  <c r="H45" i="16"/>
  <c r="H46" i="16" s="1"/>
  <c r="I46" i="16" s="1"/>
  <c r="E45" i="16"/>
  <c r="E44" i="16" s="1"/>
  <c r="G44" i="16"/>
  <c r="F44" i="16"/>
  <c r="E43" i="16"/>
  <c r="I42" i="16"/>
  <c r="H42" i="16"/>
  <c r="E42" i="16"/>
  <c r="E41" i="16"/>
  <c r="H40" i="16"/>
  <c r="H41" i="16" s="1"/>
  <c r="I41" i="16" s="1"/>
  <c r="E40" i="16"/>
  <c r="E39" i="16" s="1"/>
  <c r="G39" i="16"/>
  <c r="F39" i="16"/>
  <c r="E38" i="16"/>
  <c r="I37" i="16"/>
  <c r="H37" i="16"/>
  <c r="E37" i="16"/>
  <c r="E36" i="16"/>
  <c r="H35" i="16"/>
  <c r="H36" i="16" s="1"/>
  <c r="I36" i="16" s="1"/>
  <c r="E35" i="16"/>
  <c r="E34" i="16" s="1"/>
  <c r="F34" i="16"/>
  <c r="H33" i="16"/>
  <c r="I33" i="16" s="1"/>
  <c r="E33" i="16"/>
  <c r="H32" i="16"/>
  <c r="I32" i="16" s="1"/>
  <c r="E32" i="16"/>
  <c r="E29" i="16" s="1"/>
  <c r="H31" i="16"/>
  <c r="I31" i="16" s="1"/>
  <c r="E31" i="16"/>
  <c r="I30" i="16"/>
  <c r="E30" i="16"/>
  <c r="G29" i="16"/>
  <c r="F29" i="16"/>
  <c r="F28" i="16" s="1"/>
  <c r="E23" i="16"/>
  <c r="E22" i="16"/>
  <c r="E21" i="16"/>
  <c r="E15" i="16"/>
  <c r="E13" i="16"/>
  <c r="G11" i="16"/>
  <c r="F11" i="16"/>
  <c r="I427" i="15"/>
  <c r="I423" i="15"/>
  <c r="E423" i="15"/>
  <c r="E419" i="15" s="1"/>
  <c r="I422" i="15"/>
  <c r="I419" i="15" s="1"/>
  <c r="E422" i="15"/>
  <c r="I421" i="15"/>
  <c r="E421" i="15"/>
  <c r="I420" i="15"/>
  <c r="E420" i="15"/>
  <c r="F419" i="15"/>
  <c r="I418" i="15"/>
  <c r="E418" i="15"/>
  <c r="I417" i="15"/>
  <c r="E417" i="15"/>
  <c r="I416" i="15"/>
  <c r="E416" i="15"/>
  <c r="I415" i="15"/>
  <c r="I414" i="15" s="1"/>
  <c r="E415" i="15"/>
  <c r="E414" i="15" s="1"/>
  <c r="F414" i="15"/>
  <c r="I413" i="15"/>
  <c r="E413" i="15"/>
  <c r="I412" i="15"/>
  <c r="E412" i="15"/>
  <c r="E409" i="15" s="1"/>
  <c r="I411" i="15"/>
  <c r="I409" i="15" s="1"/>
  <c r="E411" i="15"/>
  <c r="I410" i="15"/>
  <c r="E410" i="15"/>
  <c r="F409" i="15"/>
  <c r="I408" i="15"/>
  <c r="I402" i="15"/>
  <c r="I385" i="15"/>
  <c r="E359" i="15"/>
  <c r="E357" i="15" s="1"/>
  <c r="G357" i="15"/>
  <c r="F357" i="15"/>
  <c r="E353" i="15"/>
  <c r="E352" i="15"/>
  <c r="E351" i="15" s="1"/>
  <c r="G351" i="15"/>
  <c r="F351" i="15"/>
  <c r="I350" i="15"/>
  <c r="E317" i="15"/>
  <c r="G313" i="15"/>
  <c r="F313" i="15"/>
  <c r="E313" i="15"/>
  <c r="E312" i="15" s="1"/>
  <c r="E270" i="15"/>
  <c r="E269" i="15"/>
  <c r="E268" i="15"/>
  <c r="E267" i="15"/>
  <c r="E266" i="15" s="1"/>
  <c r="G266" i="15"/>
  <c r="I264" i="15"/>
  <c r="E225" i="15"/>
  <c r="E224" i="15"/>
  <c r="E223" i="15"/>
  <c r="E222" i="15"/>
  <c r="E221" i="15"/>
  <c r="E220" i="15"/>
  <c r="E215" i="15"/>
  <c r="E212" i="15"/>
  <c r="E210" i="15"/>
  <c r="I208" i="15"/>
  <c r="E204" i="15"/>
  <c r="E203" i="15"/>
  <c r="E200" i="15"/>
  <c r="E199" i="15"/>
  <c r="G198" i="15"/>
  <c r="E198" i="15"/>
  <c r="E197" i="15"/>
  <c r="E196" i="15"/>
  <c r="E195" i="15" s="1"/>
  <c r="G195" i="15"/>
  <c r="E194" i="15"/>
  <c r="E192" i="15"/>
  <c r="E191" i="15" s="1"/>
  <c r="G191" i="15"/>
  <c r="E190" i="15"/>
  <c r="E189" i="15"/>
  <c r="E188" i="15"/>
  <c r="E186" i="15"/>
  <c r="E185" i="15"/>
  <c r="E184" i="15"/>
  <c r="E183" i="15"/>
  <c r="E181" i="15"/>
  <c r="E179" i="15"/>
  <c r="I173" i="15"/>
  <c r="I170" i="15"/>
  <c r="E166" i="15"/>
  <c r="I166" i="15" s="1"/>
  <c r="I165" i="15"/>
  <c r="I164" i="15" s="1"/>
  <c r="E165" i="15"/>
  <c r="G164" i="15"/>
  <c r="F164" i="15"/>
  <c r="E164" i="15"/>
  <c r="E163" i="15"/>
  <c r="I163" i="15" s="1"/>
  <c r="I162" i="15"/>
  <c r="E162" i="15"/>
  <c r="I161" i="15"/>
  <c r="E161" i="15"/>
  <c r="I160" i="15"/>
  <c r="E160" i="15"/>
  <c r="E159" i="15" s="1"/>
  <c r="G159" i="15"/>
  <c r="F159" i="15"/>
  <c r="E151" i="15"/>
  <c r="E149" i="15"/>
  <c r="E148" i="15"/>
  <c r="I148" i="15" s="1"/>
  <c r="E147" i="15"/>
  <c r="E146" i="15"/>
  <c r="E145" i="15"/>
  <c r="I144" i="15"/>
  <c r="I143" i="15" s="1"/>
  <c r="E144" i="15"/>
  <c r="F143" i="15"/>
  <c r="E142" i="15"/>
  <c r="I142" i="15" s="1"/>
  <c r="E141" i="15"/>
  <c r="I141" i="15" s="1"/>
  <c r="I140" i="15"/>
  <c r="E140" i="15"/>
  <c r="E139" i="15"/>
  <c r="I139" i="15" s="1"/>
  <c r="G138" i="15"/>
  <c r="F138" i="15"/>
  <c r="E138" i="15"/>
  <c r="E137" i="15"/>
  <c r="E136" i="15"/>
  <c r="E135" i="15"/>
  <c r="E134" i="15"/>
  <c r="F133" i="15"/>
  <c r="E133" i="15"/>
  <c r="E132" i="15"/>
  <c r="I132" i="15" s="1"/>
  <c r="I131" i="15"/>
  <c r="E131" i="15"/>
  <c r="H130" i="15"/>
  <c r="I130" i="15" s="1"/>
  <c r="E130" i="15"/>
  <c r="I129" i="15"/>
  <c r="E129" i="15"/>
  <c r="I128" i="15"/>
  <c r="G128" i="15"/>
  <c r="F128" i="15"/>
  <c r="E127" i="15"/>
  <c r="E126" i="15"/>
  <c r="E125" i="15"/>
  <c r="E124" i="15"/>
  <c r="E123" i="15"/>
  <c r="I122" i="15"/>
  <c r="E122" i="15"/>
  <c r="H121" i="15"/>
  <c r="I121" i="15" s="1"/>
  <c r="E121" i="15"/>
  <c r="I120" i="15"/>
  <c r="H120" i="15"/>
  <c r="E120" i="15"/>
  <c r="E118" i="15" s="1"/>
  <c r="I119" i="15"/>
  <c r="E119" i="15"/>
  <c r="G118" i="15"/>
  <c r="F118" i="15"/>
  <c r="H101" i="15"/>
  <c r="I101" i="15" s="1"/>
  <c r="E101" i="15"/>
  <c r="H100" i="15"/>
  <c r="I100" i="15" s="1"/>
  <c r="I97" i="15" s="1"/>
  <c r="E100" i="15"/>
  <c r="H99" i="15"/>
  <c r="E99" i="15"/>
  <c r="E97" i="15" s="1"/>
  <c r="E98" i="15"/>
  <c r="G97" i="15"/>
  <c r="F97" i="15"/>
  <c r="E92" i="15"/>
  <c r="E91" i="15"/>
  <c r="E90" i="15"/>
  <c r="E89" i="15"/>
  <c r="E87" i="15"/>
  <c r="E86" i="15"/>
  <c r="E85" i="15"/>
  <c r="E84" i="15"/>
  <c r="F83" i="15"/>
  <c r="E83" i="15"/>
  <c r="I82" i="15"/>
  <c r="I69" i="15"/>
  <c r="I67" i="15"/>
  <c r="E64" i="15"/>
  <c r="E63" i="15" s="1"/>
  <c r="G63" i="15"/>
  <c r="E62" i="15"/>
  <c r="E61" i="15"/>
  <c r="E60" i="15"/>
  <c r="E59" i="15"/>
  <c r="E58" i="15" s="1"/>
  <c r="G58" i="15"/>
  <c r="F58" i="15"/>
  <c r="E57" i="15"/>
  <c r="I56" i="15"/>
  <c r="I55" i="15"/>
  <c r="I54" i="15" s="1"/>
  <c r="F54" i="15"/>
  <c r="E53" i="15"/>
  <c r="E51" i="15"/>
  <c r="E50" i="15"/>
  <c r="G49" i="15"/>
  <c r="E49" i="15"/>
  <c r="E48" i="15"/>
  <c r="E47" i="15"/>
  <c r="E46" i="15"/>
  <c r="E44" i="15" s="1"/>
  <c r="H45" i="15"/>
  <c r="E45" i="15"/>
  <c r="G44" i="15"/>
  <c r="F44" i="15"/>
  <c r="E43" i="15"/>
  <c r="E42" i="15"/>
  <c r="E41" i="15"/>
  <c r="E39" i="15" s="1"/>
  <c r="H40" i="15"/>
  <c r="E40" i="15"/>
  <c r="G39" i="15"/>
  <c r="F39" i="15"/>
  <c r="E38" i="15"/>
  <c r="E37" i="15"/>
  <c r="E36" i="15"/>
  <c r="H35" i="15"/>
  <c r="E35" i="15"/>
  <c r="F34" i="15"/>
  <c r="H33" i="15"/>
  <c r="I33" i="15" s="1"/>
  <c r="E33" i="15"/>
  <c r="I32" i="15"/>
  <c r="H32" i="15"/>
  <c r="E32" i="15"/>
  <c r="H31" i="15"/>
  <c r="I31" i="15" s="1"/>
  <c r="E31" i="15"/>
  <c r="E29" i="15" s="1"/>
  <c r="I30" i="15"/>
  <c r="I29" i="15" s="1"/>
  <c r="E30" i="15"/>
  <c r="G29" i="15"/>
  <c r="F29" i="15"/>
  <c r="F28" i="15" s="1"/>
  <c r="E23" i="15"/>
  <c r="E21" i="15" s="1"/>
  <c r="E22" i="15"/>
  <c r="E15" i="15"/>
  <c r="E11" i="15" s="1"/>
  <c r="E13" i="15"/>
  <c r="G11" i="15"/>
  <c r="F11" i="15"/>
  <c r="I427" i="14"/>
  <c r="I423" i="14"/>
  <c r="E423" i="14"/>
  <c r="I422" i="14"/>
  <c r="E422" i="14"/>
  <c r="I421" i="14"/>
  <c r="E421" i="14"/>
  <c r="I420" i="14"/>
  <c r="I419" i="14" s="1"/>
  <c r="R420" i="12" s="1"/>
  <c r="E420" i="14"/>
  <c r="E419" i="14" s="1"/>
  <c r="F419" i="14"/>
  <c r="I418" i="14"/>
  <c r="E418" i="14"/>
  <c r="I417" i="14"/>
  <c r="E417" i="14"/>
  <c r="E414" i="14" s="1"/>
  <c r="I416" i="14"/>
  <c r="E416" i="14"/>
  <c r="I415" i="14"/>
  <c r="I414" i="14" s="1"/>
  <c r="E415" i="14"/>
  <c r="F414" i="14"/>
  <c r="I413" i="14"/>
  <c r="E413" i="14"/>
  <c r="I412" i="14"/>
  <c r="E412" i="14"/>
  <c r="I411" i="14"/>
  <c r="E411" i="14"/>
  <c r="I410" i="14"/>
  <c r="E410" i="14"/>
  <c r="E409" i="14" s="1"/>
  <c r="I409" i="14"/>
  <c r="F409" i="14"/>
  <c r="I402" i="14"/>
  <c r="I385" i="14"/>
  <c r="E359" i="14"/>
  <c r="G357" i="14"/>
  <c r="F357" i="14"/>
  <c r="E357" i="14"/>
  <c r="E353" i="14"/>
  <c r="E352" i="14"/>
  <c r="E351" i="14" s="1"/>
  <c r="G351" i="14"/>
  <c r="F351" i="14"/>
  <c r="I350" i="14"/>
  <c r="E317" i="14"/>
  <c r="G313" i="14"/>
  <c r="F313" i="14"/>
  <c r="E313" i="14"/>
  <c r="E312" i="14" s="1"/>
  <c r="E270" i="14"/>
  <c r="E269" i="14"/>
  <c r="E268" i="14"/>
  <c r="E267" i="14"/>
  <c r="E266" i="14" s="1"/>
  <c r="G266" i="14"/>
  <c r="I264" i="14"/>
  <c r="E225" i="14"/>
  <c r="E224" i="14"/>
  <c r="E223" i="14"/>
  <c r="E222" i="14"/>
  <c r="E221" i="14"/>
  <c r="E220" i="14"/>
  <c r="E215" i="14"/>
  <c r="E212" i="14"/>
  <c r="E210" i="14"/>
  <c r="I208" i="14"/>
  <c r="E204" i="14"/>
  <c r="E203" i="14"/>
  <c r="E200" i="14"/>
  <c r="E199" i="14"/>
  <c r="G198" i="14"/>
  <c r="E198" i="14"/>
  <c r="E197" i="14"/>
  <c r="E196" i="14"/>
  <c r="E195" i="14" s="1"/>
  <c r="G195" i="14"/>
  <c r="E194" i="14"/>
  <c r="E192" i="14"/>
  <c r="G191" i="14"/>
  <c r="E191" i="14"/>
  <c r="E190" i="14"/>
  <c r="E189" i="14"/>
  <c r="E188" i="14"/>
  <c r="E186" i="14"/>
  <c r="E185" i="14"/>
  <c r="E184" i="14"/>
  <c r="E183" i="14"/>
  <c r="E181" i="14"/>
  <c r="E179" i="14"/>
  <c r="I173" i="14"/>
  <c r="I170" i="14"/>
  <c r="E166" i="14"/>
  <c r="I166" i="14" s="1"/>
  <c r="I164" i="14" s="1"/>
  <c r="I165" i="14"/>
  <c r="E165" i="14"/>
  <c r="E164" i="14" s="1"/>
  <c r="G164" i="14"/>
  <c r="F164" i="14"/>
  <c r="E163" i="14"/>
  <c r="I163" i="14" s="1"/>
  <c r="I162" i="14"/>
  <c r="E162" i="14"/>
  <c r="I161" i="14"/>
  <c r="E161" i="14"/>
  <c r="I160" i="14"/>
  <c r="E160" i="14"/>
  <c r="G159" i="14"/>
  <c r="F159" i="14"/>
  <c r="I157" i="14"/>
  <c r="I156" i="14"/>
  <c r="E151" i="14"/>
  <c r="E149" i="14"/>
  <c r="E148" i="14"/>
  <c r="I148" i="14" s="1"/>
  <c r="E147" i="14"/>
  <c r="E146" i="14"/>
  <c r="E145" i="14"/>
  <c r="E144" i="14"/>
  <c r="E143" i="14" s="1"/>
  <c r="F143" i="14"/>
  <c r="E142" i="14"/>
  <c r="I142" i="14" s="1"/>
  <c r="E141" i="14"/>
  <c r="I141" i="14" s="1"/>
  <c r="E140" i="14"/>
  <c r="I140" i="14" s="1"/>
  <c r="E139" i="14"/>
  <c r="I139" i="14" s="1"/>
  <c r="I138" i="14" s="1"/>
  <c r="G138" i="14"/>
  <c r="F138" i="14"/>
  <c r="E138" i="14"/>
  <c r="E137" i="14"/>
  <c r="E136" i="14"/>
  <c r="E133" i="14" s="1"/>
  <c r="E135" i="14"/>
  <c r="E134" i="14"/>
  <c r="F133" i="14"/>
  <c r="E132" i="14"/>
  <c r="E128" i="14" s="1"/>
  <c r="E131" i="14"/>
  <c r="I130" i="14"/>
  <c r="H130" i="14"/>
  <c r="E130" i="14"/>
  <c r="E129" i="14"/>
  <c r="I129" i="14" s="1"/>
  <c r="G128" i="14"/>
  <c r="F128" i="14"/>
  <c r="E127" i="14"/>
  <c r="E126" i="14"/>
  <c r="E125" i="14"/>
  <c r="E124" i="14"/>
  <c r="E123" i="14" s="1"/>
  <c r="I122" i="14"/>
  <c r="E122" i="14"/>
  <c r="H121" i="14"/>
  <c r="E121" i="14"/>
  <c r="H120" i="14"/>
  <c r="I120" i="14" s="1"/>
  <c r="E120" i="14"/>
  <c r="E119" i="14"/>
  <c r="E118" i="14" s="1"/>
  <c r="G118" i="14"/>
  <c r="F118" i="14"/>
  <c r="E101" i="14"/>
  <c r="I100" i="14"/>
  <c r="E100" i="14"/>
  <c r="E99" i="14"/>
  <c r="E97" i="14" s="1"/>
  <c r="E98" i="14"/>
  <c r="I97" i="14"/>
  <c r="G97" i="14"/>
  <c r="F97" i="14"/>
  <c r="E92" i="14"/>
  <c r="E91" i="14"/>
  <c r="E90" i="14"/>
  <c r="E89" i="14"/>
  <c r="E87" i="14"/>
  <c r="E86" i="14"/>
  <c r="E85" i="14"/>
  <c r="E84" i="14"/>
  <c r="F83" i="14"/>
  <c r="E83" i="14"/>
  <c r="I82" i="14"/>
  <c r="I69" i="14"/>
  <c r="I68" i="14"/>
  <c r="I67" i="14"/>
  <c r="E64" i="14"/>
  <c r="E63" i="14" s="1"/>
  <c r="G63" i="14"/>
  <c r="E62" i="14"/>
  <c r="E61" i="14"/>
  <c r="E60" i="14"/>
  <c r="E58" i="14" s="1"/>
  <c r="E59" i="14"/>
  <c r="G58" i="14"/>
  <c r="F58" i="14"/>
  <c r="E57" i="14"/>
  <c r="I56" i="14"/>
  <c r="I55" i="14"/>
  <c r="I54" i="14"/>
  <c r="F54" i="14"/>
  <c r="E53" i="14"/>
  <c r="E51" i="14"/>
  <c r="E50" i="14"/>
  <c r="G49" i="14"/>
  <c r="E49" i="14"/>
  <c r="H48" i="14"/>
  <c r="I48" i="14" s="1"/>
  <c r="E48" i="14"/>
  <c r="H47" i="14"/>
  <c r="I47" i="14" s="1"/>
  <c r="E47" i="14"/>
  <c r="H46" i="14"/>
  <c r="I46" i="14" s="1"/>
  <c r="E46" i="14"/>
  <c r="I45" i="14"/>
  <c r="H45" i="14"/>
  <c r="E45" i="14"/>
  <c r="G44" i="14"/>
  <c r="F44" i="14"/>
  <c r="E44" i="14"/>
  <c r="H43" i="14"/>
  <c r="I43" i="14" s="1"/>
  <c r="E43" i="14"/>
  <c r="H42" i="14"/>
  <c r="I42" i="14" s="1"/>
  <c r="E42" i="14"/>
  <c r="H41" i="14"/>
  <c r="I41" i="14" s="1"/>
  <c r="E41" i="14"/>
  <c r="I40" i="14"/>
  <c r="I39" i="14" s="1"/>
  <c r="H40" i="14"/>
  <c r="E40" i="14"/>
  <c r="G39" i="14"/>
  <c r="F39" i="14"/>
  <c r="E39" i="14"/>
  <c r="H38" i="14"/>
  <c r="I38" i="14" s="1"/>
  <c r="E38" i="14"/>
  <c r="H37" i="14"/>
  <c r="I37" i="14" s="1"/>
  <c r="E37" i="14"/>
  <c r="H36" i="14"/>
  <c r="I36" i="14" s="1"/>
  <c r="E36" i="14"/>
  <c r="I35" i="14"/>
  <c r="H35" i="14"/>
  <c r="E35" i="14"/>
  <c r="E34" i="14" s="1"/>
  <c r="F34" i="14"/>
  <c r="I33" i="14"/>
  <c r="H33" i="14"/>
  <c r="E33" i="14"/>
  <c r="H32" i="14"/>
  <c r="I32" i="14" s="1"/>
  <c r="E32" i="14"/>
  <c r="H31" i="14"/>
  <c r="E31" i="14"/>
  <c r="I31" i="14" s="1"/>
  <c r="E30" i="14"/>
  <c r="I30" i="14" s="1"/>
  <c r="G29" i="14"/>
  <c r="F29" i="14"/>
  <c r="F28" i="14"/>
  <c r="E23" i="14"/>
  <c r="E22" i="14"/>
  <c r="E21" i="14" s="1"/>
  <c r="E15" i="14"/>
  <c r="E13" i="14"/>
  <c r="G11" i="14"/>
  <c r="F11" i="14"/>
  <c r="E11" i="14"/>
  <c r="I427" i="13"/>
  <c r="E423" i="13"/>
  <c r="E422" i="13"/>
  <c r="E421" i="13"/>
  <c r="E420" i="13"/>
  <c r="F419" i="13"/>
  <c r="E419" i="13"/>
  <c r="I418" i="13"/>
  <c r="E418" i="13"/>
  <c r="I417" i="13"/>
  <c r="E417" i="13"/>
  <c r="I416" i="13"/>
  <c r="I414" i="13" s="1"/>
  <c r="Q415" i="12" s="1"/>
  <c r="E416" i="13"/>
  <c r="I415" i="13"/>
  <c r="E415" i="13"/>
  <c r="E414" i="13" s="1"/>
  <c r="F415" i="12" s="1"/>
  <c r="E415" i="12" s="1"/>
  <c r="F414" i="13"/>
  <c r="I413" i="13"/>
  <c r="E413" i="13"/>
  <c r="E409" i="13" s="1"/>
  <c r="I412" i="13"/>
  <c r="E412" i="13"/>
  <c r="I411" i="13"/>
  <c r="E411" i="13"/>
  <c r="I410" i="13"/>
  <c r="I409" i="13" s="1"/>
  <c r="I408" i="13" s="1"/>
  <c r="E410" i="13"/>
  <c r="F409" i="13"/>
  <c r="I402" i="13"/>
  <c r="I385" i="13"/>
  <c r="E359" i="13"/>
  <c r="E357" i="13" s="1"/>
  <c r="F358" i="12" s="1"/>
  <c r="G357" i="13"/>
  <c r="F357" i="13"/>
  <c r="E353" i="13"/>
  <c r="E352" i="13"/>
  <c r="G351" i="13"/>
  <c r="F351" i="13"/>
  <c r="E351" i="13"/>
  <c r="I350" i="13"/>
  <c r="E317" i="13"/>
  <c r="E313" i="13" s="1"/>
  <c r="G313" i="13"/>
  <c r="F313" i="13"/>
  <c r="E270" i="13"/>
  <c r="E269" i="13"/>
  <c r="E266" i="13" s="1"/>
  <c r="E268" i="13"/>
  <c r="E267" i="13"/>
  <c r="G266" i="13"/>
  <c r="I264" i="13"/>
  <c r="E225" i="13"/>
  <c r="E224" i="13"/>
  <c r="E223" i="13"/>
  <c r="E222" i="13"/>
  <c r="E221" i="13"/>
  <c r="E220" i="13"/>
  <c r="E215" i="13"/>
  <c r="E212" i="13"/>
  <c r="E210" i="13"/>
  <c r="I208" i="13"/>
  <c r="E204" i="13"/>
  <c r="E203" i="13"/>
  <c r="E200" i="13"/>
  <c r="E199" i="13"/>
  <c r="E198" i="13" s="1"/>
  <c r="G198" i="13"/>
  <c r="E197" i="13"/>
  <c r="E196" i="13"/>
  <c r="E195" i="13" s="1"/>
  <c r="G195" i="13"/>
  <c r="E194" i="13"/>
  <c r="E192" i="13"/>
  <c r="E191" i="13" s="1"/>
  <c r="G191" i="13"/>
  <c r="E190" i="13"/>
  <c r="E189" i="13"/>
  <c r="E188" i="13"/>
  <c r="E186" i="13"/>
  <c r="E185" i="13"/>
  <c r="E184" i="13"/>
  <c r="E183" i="13"/>
  <c r="E181" i="13"/>
  <c r="E179" i="13"/>
  <c r="I173" i="13"/>
  <c r="I170" i="13"/>
  <c r="E166" i="13"/>
  <c r="I166" i="13" s="1"/>
  <c r="I165" i="13"/>
  <c r="I164" i="13" s="1"/>
  <c r="E165" i="13"/>
  <c r="G164" i="13"/>
  <c r="F164" i="13"/>
  <c r="E164" i="13"/>
  <c r="E163" i="13"/>
  <c r="I163" i="13" s="1"/>
  <c r="I162" i="13"/>
  <c r="E162" i="13"/>
  <c r="E161" i="13"/>
  <c r="I161" i="13" s="1"/>
  <c r="E160" i="13"/>
  <c r="I160" i="13" s="1"/>
  <c r="G159" i="13"/>
  <c r="F159" i="13"/>
  <c r="E151" i="13"/>
  <c r="E149" i="13"/>
  <c r="I148" i="13"/>
  <c r="E148" i="13"/>
  <c r="E147" i="13"/>
  <c r="E146" i="13"/>
  <c r="E145" i="13"/>
  <c r="E143" i="13" s="1"/>
  <c r="E144" i="13"/>
  <c r="F143" i="13"/>
  <c r="I142" i="13"/>
  <c r="E142" i="13"/>
  <c r="E141" i="13"/>
  <c r="I141" i="13" s="1"/>
  <c r="I140" i="13"/>
  <c r="E140" i="13"/>
  <c r="I139" i="13"/>
  <c r="I138" i="13" s="1"/>
  <c r="E139" i="13"/>
  <c r="G138" i="13"/>
  <c r="F138" i="13"/>
  <c r="E138" i="13"/>
  <c r="E137" i="13"/>
  <c r="E136" i="13"/>
  <c r="E135" i="13"/>
  <c r="E134" i="13"/>
  <c r="E133" i="13" s="1"/>
  <c r="F133" i="13"/>
  <c r="E132" i="13"/>
  <c r="I132" i="13" s="1"/>
  <c r="I131" i="13"/>
  <c r="E131" i="13"/>
  <c r="I130" i="13"/>
  <c r="H130" i="13"/>
  <c r="E130" i="13"/>
  <c r="E129" i="13"/>
  <c r="I129" i="13" s="1"/>
  <c r="I128" i="13" s="1"/>
  <c r="G128" i="13"/>
  <c r="F128" i="13"/>
  <c r="E128" i="13"/>
  <c r="E127" i="13"/>
  <c r="E126" i="13"/>
  <c r="E125" i="13"/>
  <c r="E124" i="13"/>
  <c r="E123" i="13"/>
  <c r="I122" i="13"/>
  <c r="E122" i="13"/>
  <c r="I121" i="13"/>
  <c r="H121" i="13"/>
  <c r="E121" i="13"/>
  <c r="H120" i="13"/>
  <c r="I120" i="13" s="1"/>
  <c r="I118" i="13" s="1"/>
  <c r="E120" i="13"/>
  <c r="I119" i="13"/>
  <c r="E119" i="13"/>
  <c r="E118" i="13" s="1"/>
  <c r="G118" i="13"/>
  <c r="F118" i="13"/>
  <c r="E101" i="13"/>
  <c r="I100" i="13"/>
  <c r="I97" i="13" s="1"/>
  <c r="E100" i="13"/>
  <c r="E99" i="13"/>
  <c r="E98" i="13"/>
  <c r="E97" i="13" s="1"/>
  <c r="G97" i="13"/>
  <c r="F97" i="13"/>
  <c r="E92" i="13"/>
  <c r="E91" i="13"/>
  <c r="E90" i="13"/>
  <c r="E89" i="13"/>
  <c r="E87" i="13"/>
  <c r="E86" i="13"/>
  <c r="E85" i="13"/>
  <c r="E84" i="13"/>
  <c r="E83" i="13" s="1"/>
  <c r="F83" i="13"/>
  <c r="I82" i="13"/>
  <c r="I69" i="13"/>
  <c r="I67" i="13"/>
  <c r="I56" i="13" s="1"/>
  <c r="E64" i="13"/>
  <c r="G63" i="13"/>
  <c r="E63" i="13"/>
  <c r="E62" i="13"/>
  <c r="E61" i="13"/>
  <c r="E60" i="13"/>
  <c r="E59" i="13"/>
  <c r="E58" i="13" s="1"/>
  <c r="G58" i="13"/>
  <c r="F58" i="13"/>
  <c r="E57" i="13"/>
  <c r="E53" i="13"/>
  <c r="E51" i="13"/>
  <c r="E50" i="13"/>
  <c r="E49" i="13" s="1"/>
  <c r="G49" i="13"/>
  <c r="F49" i="13"/>
  <c r="I48" i="13"/>
  <c r="H48" i="13"/>
  <c r="E48" i="13"/>
  <c r="I47" i="13"/>
  <c r="H47" i="13"/>
  <c r="E47" i="13"/>
  <c r="H46" i="13"/>
  <c r="I46" i="13" s="1"/>
  <c r="E46" i="13"/>
  <c r="H45" i="13"/>
  <c r="E45" i="13"/>
  <c r="E44" i="13" s="1"/>
  <c r="G44" i="13"/>
  <c r="F44" i="13"/>
  <c r="I43" i="13"/>
  <c r="H43" i="13"/>
  <c r="E43" i="13"/>
  <c r="I42" i="13"/>
  <c r="H42" i="13"/>
  <c r="E42" i="13"/>
  <c r="H41" i="13"/>
  <c r="I41" i="13" s="1"/>
  <c r="E41" i="13"/>
  <c r="H40" i="13"/>
  <c r="E40" i="13"/>
  <c r="E39" i="13" s="1"/>
  <c r="G39" i="13"/>
  <c r="F39" i="13"/>
  <c r="I38" i="13"/>
  <c r="H38" i="13"/>
  <c r="E38" i="13"/>
  <c r="I37" i="13"/>
  <c r="H37" i="13"/>
  <c r="E37" i="13"/>
  <c r="H36" i="13"/>
  <c r="I36" i="13" s="1"/>
  <c r="E36" i="13"/>
  <c r="H35" i="13"/>
  <c r="E35" i="13"/>
  <c r="E34" i="13" s="1"/>
  <c r="F34" i="13"/>
  <c r="H33" i="13"/>
  <c r="I33" i="13" s="1"/>
  <c r="E33" i="13"/>
  <c r="H32" i="13"/>
  <c r="I32" i="13" s="1"/>
  <c r="E32" i="13"/>
  <c r="I31" i="13"/>
  <c r="H31" i="13"/>
  <c r="E31" i="13"/>
  <c r="I30" i="13"/>
  <c r="I29" i="13" s="1"/>
  <c r="E30" i="13"/>
  <c r="G29" i="13"/>
  <c r="F29" i="13"/>
  <c r="F28" i="13" s="1"/>
  <c r="E29" i="13"/>
  <c r="E23" i="13"/>
  <c r="E22" i="13"/>
  <c r="E21" i="13" s="1"/>
  <c r="E15" i="13"/>
  <c r="E13" i="13"/>
  <c r="E11" i="13" s="1"/>
  <c r="G11" i="13"/>
  <c r="F11" i="13"/>
  <c r="Z429" i="12"/>
  <c r="Z428" i="12"/>
  <c r="Y428" i="12"/>
  <c r="W428" i="12"/>
  <c r="U428" i="12"/>
  <c r="T428" i="12"/>
  <c r="S428" i="12"/>
  <c r="R428" i="12"/>
  <c r="Q428" i="12"/>
  <c r="O428" i="12"/>
  <c r="N428" i="12"/>
  <c r="L428" i="12"/>
  <c r="J428" i="12"/>
  <c r="I428" i="12"/>
  <c r="H428" i="12"/>
  <c r="G428" i="12"/>
  <c r="F428" i="12"/>
  <c r="Z427" i="12"/>
  <c r="Y427" i="12"/>
  <c r="W427" i="12"/>
  <c r="U427" i="12"/>
  <c r="T427" i="12"/>
  <c r="S427" i="12"/>
  <c r="R427" i="12"/>
  <c r="Q427" i="12"/>
  <c r="AB427" i="12" s="1"/>
  <c r="O427" i="12"/>
  <c r="N427" i="12"/>
  <c r="L427" i="12"/>
  <c r="J427" i="12"/>
  <c r="I427" i="12"/>
  <c r="H427" i="12"/>
  <c r="G427" i="12"/>
  <c r="F427" i="12"/>
  <c r="Z426" i="12"/>
  <c r="Y426" i="12"/>
  <c r="W426" i="12"/>
  <c r="U426" i="12"/>
  <c r="T426" i="12"/>
  <c r="S426" i="12"/>
  <c r="R426" i="12"/>
  <c r="Q426" i="12"/>
  <c r="AB426" i="12" s="1"/>
  <c r="O426" i="12"/>
  <c r="N426" i="12"/>
  <c r="L426" i="12"/>
  <c r="J426" i="12"/>
  <c r="I426" i="12"/>
  <c r="H426" i="12"/>
  <c r="G426" i="12"/>
  <c r="F426" i="12"/>
  <c r="Z425" i="12"/>
  <c r="Y425" i="12"/>
  <c r="W425" i="12"/>
  <c r="U425" i="12"/>
  <c r="T425" i="12"/>
  <c r="S425" i="12"/>
  <c r="R425" i="12"/>
  <c r="Q425" i="12"/>
  <c r="AB425" i="12" s="1"/>
  <c r="O425" i="12"/>
  <c r="N425" i="12"/>
  <c r="L425" i="12"/>
  <c r="J425" i="12"/>
  <c r="I425" i="12"/>
  <c r="H425" i="12"/>
  <c r="E425" i="12" s="1"/>
  <c r="G425" i="12"/>
  <c r="F425" i="12"/>
  <c r="Z424" i="12"/>
  <c r="Y424" i="12"/>
  <c r="W424" i="12"/>
  <c r="U424" i="12"/>
  <c r="T424" i="12"/>
  <c r="S424" i="12"/>
  <c r="R424" i="12"/>
  <c r="Q424" i="12"/>
  <c r="AB424" i="12" s="1"/>
  <c r="O424" i="12"/>
  <c r="N424" i="12"/>
  <c r="L424" i="12"/>
  <c r="J424" i="12"/>
  <c r="I424" i="12"/>
  <c r="H424" i="12"/>
  <c r="G424" i="12"/>
  <c r="F424" i="12"/>
  <c r="E424" i="12" s="1"/>
  <c r="Z423" i="12"/>
  <c r="Y423" i="12"/>
  <c r="W423" i="12"/>
  <c r="U423" i="12"/>
  <c r="T423" i="12"/>
  <c r="S423" i="12"/>
  <c r="R423" i="12"/>
  <c r="Q423" i="12"/>
  <c r="O423" i="12"/>
  <c r="N423" i="12"/>
  <c r="L423" i="12"/>
  <c r="J423" i="12"/>
  <c r="I423" i="12"/>
  <c r="H423" i="12"/>
  <c r="G423" i="12"/>
  <c r="F423" i="12"/>
  <c r="Z422" i="12"/>
  <c r="Y422" i="12"/>
  <c r="W422" i="12"/>
  <c r="U422" i="12"/>
  <c r="T422" i="12"/>
  <c r="S422" i="12"/>
  <c r="R422" i="12"/>
  <c r="Q422" i="12"/>
  <c r="AB422" i="12" s="1"/>
  <c r="O422" i="12"/>
  <c r="N422" i="12"/>
  <c r="L422" i="12"/>
  <c r="J422" i="12"/>
  <c r="I422" i="12"/>
  <c r="H422" i="12"/>
  <c r="G422" i="12"/>
  <c r="F422" i="12"/>
  <c r="E422" i="12" s="1"/>
  <c r="Z421" i="12"/>
  <c r="Y421" i="12"/>
  <c r="W421" i="12"/>
  <c r="U421" i="12"/>
  <c r="T421" i="12"/>
  <c r="S421" i="12"/>
  <c r="R421" i="12"/>
  <c r="Q421" i="12"/>
  <c r="O421" i="12"/>
  <c r="N421" i="12"/>
  <c r="L421" i="12"/>
  <c r="J421" i="12"/>
  <c r="I421" i="12"/>
  <c r="H421" i="12"/>
  <c r="E421" i="12" s="1"/>
  <c r="G421" i="12"/>
  <c r="F421" i="12"/>
  <c r="Z420" i="12"/>
  <c r="Y420" i="12"/>
  <c r="W420" i="12"/>
  <c r="U420" i="12"/>
  <c r="T420" i="12"/>
  <c r="S420" i="12"/>
  <c r="Q420" i="12"/>
  <c r="AB420" i="12" s="1"/>
  <c r="O420" i="12"/>
  <c r="N420" i="12"/>
  <c r="L420" i="12"/>
  <c r="J420" i="12"/>
  <c r="I420" i="12"/>
  <c r="H420" i="12"/>
  <c r="G420" i="12"/>
  <c r="F420" i="12"/>
  <c r="E420" i="12" s="1"/>
  <c r="Z419" i="12"/>
  <c r="Y419" i="12"/>
  <c r="W419" i="12"/>
  <c r="U419" i="12"/>
  <c r="T419" i="12"/>
  <c r="S419" i="12"/>
  <c r="R419" i="12"/>
  <c r="Q419" i="12"/>
  <c r="O419" i="12"/>
  <c r="N419" i="12"/>
  <c r="L419" i="12"/>
  <c r="J419" i="12"/>
  <c r="I419" i="12"/>
  <c r="H419" i="12"/>
  <c r="G419" i="12"/>
  <c r="F419" i="12"/>
  <c r="Z418" i="12"/>
  <c r="Y418" i="12"/>
  <c r="W418" i="12"/>
  <c r="U418" i="12"/>
  <c r="T418" i="12"/>
  <c r="S418" i="12"/>
  <c r="R418" i="12"/>
  <c r="Q418" i="12"/>
  <c r="AB418" i="12" s="1"/>
  <c r="O418" i="12"/>
  <c r="N418" i="12"/>
  <c r="L418" i="12"/>
  <c r="J418" i="12"/>
  <c r="I418" i="12"/>
  <c r="H418" i="12"/>
  <c r="G418" i="12"/>
  <c r="F418" i="12"/>
  <c r="E418" i="12" s="1"/>
  <c r="Z417" i="12"/>
  <c r="Y417" i="12"/>
  <c r="W417" i="12"/>
  <c r="U417" i="12"/>
  <c r="T417" i="12"/>
  <c r="S417" i="12"/>
  <c r="R417" i="12"/>
  <c r="Q417" i="12"/>
  <c r="O417" i="12"/>
  <c r="N417" i="12"/>
  <c r="L417" i="12"/>
  <c r="J417" i="12"/>
  <c r="I417" i="12"/>
  <c r="H417" i="12"/>
  <c r="E417" i="12" s="1"/>
  <c r="G417" i="12"/>
  <c r="F417" i="12"/>
  <c r="Z416" i="12"/>
  <c r="Y416" i="12"/>
  <c r="W416" i="12"/>
  <c r="U416" i="12"/>
  <c r="T416" i="12"/>
  <c r="S416" i="12"/>
  <c r="R416" i="12"/>
  <c r="Q416" i="12"/>
  <c r="AB416" i="12" s="1"/>
  <c r="O416" i="12"/>
  <c r="N416" i="12"/>
  <c r="L416" i="12"/>
  <c r="J416" i="12"/>
  <c r="I416" i="12"/>
  <c r="H416" i="12"/>
  <c r="G416" i="12"/>
  <c r="F416" i="12"/>
  <c r="E416" i="12" s="1"/>
  <c r="Z415" i="12"/>
  <c r="Y415" i="12"/>
  <c r="W415" i="12"/>
  <c r="U415" i="12"/>
  <c r="T415" i="12"/>
  <c r="S415" i="12"/>
  <c r="O415" i="12"/>
  <c r="N415" i="12"/>
  <c r="L415" i="12"/>
  <c r="J415" i="12"/>
  <c r="I415" i="12"/>
  <c r="H415" i="12"/>
  <c r="G415" i="12"/>
  <c r="Z414" i="12"/>
  <c r="Y414" i="12"/>
  <c r="W414" i="12"/>
  <c r="U414" i="12"/>
  <c r="T414" i="12"/>
  <c r="S414" i="12"/>
  <c r="R414" i="12"/>
  <c r="Q414" i="12"/>
  <c r="AB414" i="12" s="1"/>
  <c r="O414" i="12"/>
  <c r="N414" i="12"/>
  <c r="L414" i="12"/>
  <c r="J414" i="12"/>
  <c r="I414" i="12"/>
  <c r="H414" i="12"/>
  <c r="G414" i="12"/>
  <c r="F414" i="12"/>
  <c r="E414" i="12" s="1"/>
  <c r="Z413" i="12"/>
  <c r="Y413" i="12"/>
  <c r="W413" i="12"/>
  <c r="U413" i="12"/>
  <c r="T413" i="12"/>
  <c r="S413" i="12"/>
  <c r="R413" i="12"/>
  <c r="Q413" i="12"/>
  <c r="AB413" i="12" s="1"/>
  <c r="O413" i="12"/>
  <c r="N413" i="12"/>
  <c r="L413" i="12"/>
  <c r="J413" i="12"/>
  <c r="I413" i="12"/>
  <c r="H413" i="12"/>
  <c r="G413" i="12"/>
  <c r="F413" i="12"/>
  <c r="E413" i="12" s="1"/>
  <c r="Z412" i="12"/>
  <c r="Y412" i="12"/>
  <c r="W412" i="12"/>
  <c r="U412" i="12"/>
  <c r="T412" i="12"/>
  <c r="S412" i="12"/>
  <c r="R412" i="12"/>
  <c r="Q412" i="12"/>
  <c r="AB412" i="12" s="1"/>
  <c r="O412" i="12"/>
  <c r="N412" i="12"/>
  <c r="L412" i="12"/>
  <c r="J412" i="12"/>
  <c r="I412" i="12"/>
  <c r="H412" i="12"/>
  <c r="G412" i="12"/>
  <c r="F412" i="12"/>
  <c r="E412" i="12" s="1"/>
  <c r="Z411" i="12"/>
  <c r="Y411" i="12"/>
  <c r="W411" i="12"/>
  <c r="U411" i="12"/>
  <c r="T411" i="12"/>
  <c r="S411" i="12"/>
  <c r="R411" i="12"/>
  <c r="Q411" i="12"/>
  <c r="AB411" i="12" s="1"/>
  <c r="O411" i="12"/>
  <c r="N411" i="12"/>
  <c r="L411" i="12"/>
  <c r="J411" i="12"/>
  <c r="I411" i="12"/>
  <c r="H411" i="12"/>
  <c r="G411" i="12"/>
  <c r="F411" i="12"/>
  <c r="E411" i="12" s="1"/>
  <c r="E410" i="12" s="1"/>
  <c r="Z410" i="12"/>
  <c r="W410" i="12"/>
  <c r="T410" i="12"/>
  <c r="S410" i="12"/>
  <c r="R410" i="12"/>
  <c r="O410" i="12"/>
  <c r="N410" i="12"/>
  <c r="L410" i="12"/>
  <c r="J410" i="12"/>
  <c r="I410" i="12"/>
  <c r="H410" i="12"/>
  <c r="G410" i="12"/>
  <c r="F410" i="12"/>
  <c r="Z409" i="12"/>
  <c r="W409" i="12"/>
  <c r="S409" i="12"/>
  <c r="N409" i="12"/>
  <c r="L409" i="12"/>
  <c r="J409" i="12"/>
  <c r="I409" i="12"/>
  <c r="H409" i="12"/>
  <c r="G409" i="12"/>
  <c r="F409" i="12"/>
  <c r="Z408" i="12"/>
  <c r="Y408" i="12"/>
  <c r="W408" i="12"/>
  <c r="U408" i="12"/>
  <c r="T408" i="12"/>
  <c r="S408" i="12"/>
  <c r="R408" i="12"/>
  <c r="Q408" i="12"/>
  <c r="AB408" i="12" s="1"/>
  <c r="N408" i="12"/>
  <c r="L408" i="12"/>
  <c r="J408" i="12"/>
  <c r="I408" i="12"/>
  <c r="H408" i="12"/>
  <c r="G408" i="12"/>
  <c r="F408" i="12"/>
  <c r="Z407" i="12"/>
  <c r="Y407" i="12"/>
  <c r="W407" i="12"/>
  <c r="U407" i="12"/>
  <c r="T407" i="12"/>
  <c r="S407" i="12"/>
  <c r="R407" i="12"/>
  <c r="Q407" i="12"/>
  <c r="AB407" i="12" s="1"/>
  <c r="N407" i="12"/>
  <c r="L407" i="12"/>
  <c r="J407" i="12"/>
  <c r="I407" i="12"/>
  <c r="H407" i="12"/>
  <c r="G407" i="12"/>
  <c r="F407" i="12"/>
  <c r="Z406" i="12"/>
  <c r="Y406" i="12"/>
  <c r="W406" i="12"/>
  <c r="U406" i="12"/>
  <c r="T406" i="12"/>
  <c r="S406" i="12"/>
  <c r="R406" i="12"/>
  <c r="Q406" i="12"/>
  <c r="O406" i="12"/>
  <c r="N406" i="12"/>
  <c r="L406" i="12"/>
  <c r="J406" i="12"/>
  <c r="I406" i="12"/>
  <c r="H406" i="12"/>
  <c r="G406" i="12"/>
  <c r="F406" i="12"/>
  <c r="Z405" i="12"/>
  <c r="Y405" i="12"/>
  <c r="W405" i="12"/>
  <c r="U405" i="12"/>
  <c r="T405" i="12"/>
  <c r="S405" i="12"/>
  <c r="R405" i="12"/>
  <c r="Q405" i="12"/>
  <c r="O405" i="12"/>
  <c r="N405" i="12"/>
  <c r="L405" i="12"/>
  <c r="J405" i="12"/>
  <c r="I405" i="12"/>
  <c r="H405" i="12"/>
  <c r="G405" i="12"/>
  <c r="F405" i="12"/>
  <c r="Z404" i="12"/>
  <c r="Y404" i="12"/>
  <c r="W404" i="12"/>
  <c r="U404" i="12"/>
  <c r="T404" i="12"/>
  <c r="S404" i="12"/>
  <c r="R404" i="12"/>
  <c r="Q404" i="12"/>
  <c r="O404" i="12"/>
  <c r="N404" i="12"/>
  <c r="L404" i="12"/>
  <c r="J404" i="12"/>
  <c r="I404" i="12"/>
  <c r="H404" i="12"/>
  <c r="G404" i="12"/>
  <c r="F404" i="12"/>
  <c r="Z403" i="12"/>
  <c r="Y403" i="12"/>
  <c r="W403" i="12"/>
  <c r="U403" i="12"/>
  <c r="T403" i="12"/>
  <c r="S403" i="12"/>
  <c r="R403" i="12"/>
  <c r="Q403" i="12"/>
  <c r="AB403" i="12" s="1"/>
  <c r="N403" i="12"/>
  <c r="L403" i="12"/>
  <c r="J403" i="12"/>
  <c r="I403" i="12"/>
  <c r="H403" i="12"/>
  <c r="G403" i="12"/>
  <c r="F403" i="12"/>
  <c r="Z402" i="12"/>
  <c r="Y402" i="12"/>
  <c r="W402" i="12"/>
  <c r="U402" i="12"/>
  <c r="T402" i="12"/>
  <c r="S402" i="12"/>
  <c r="R402" i="12"/>
  <c r="Q402" i="12"/>
  <c r="AB402" i="12" s="1"/>
  <c r="O402" i="12"/>
  <c r="N402" i="12"/>
  <c r="L402" i="12"/>
  <c r="J402" i="12"/>
  <c r="I402" i="12"/>
  <c r="H402" i="12"/>
  <c r="G402" i="12"/>
  <c r="F402" i="12"/>
  <c r="Z401" i="12"/>
  <c r="Y401" i="12"/>
  <c r="W401" i="12"/>
  <c r="U401" i="12"/>
  <c r="T401" i="12"/>
  <c r="S401" i="12"/>
  <c r="R401" i="12"/>
  <c r="Q401" i="12"/>
  <c r="O401" i="12"/>
  <c r="N401" i="12"/>
  <c r="L401" i="12"/>
  <c r="J401" i="12"/>
  <c r="I401" i="12"/>
  <c r="H401" i="12"/>
  <c r="G401" i="12"/>
  <c r="F401" i="12"/>
  <c r="Z400" i="12"/>
  <c r="Y400" i="12"/>
  <c r="W400" i="12"/>
  <c r="U400" i="12"/>
  <c r="T400" i="12"/>
  <c r="S400" i="12"/>
  <c r="R400" i="12"/>
  <c r="Q400" i="12"/>
  <c r="AB400" i="12" s="1"/>
  <c r="O400" i="12"/>
  <c r="N400" i="12"/>
  <c r="L400" i="12"/>
  <c r="J400" i="12"/>
  <c r="I400" i="12"/>
  <c r="H400" i="12"/>
  <c r="G400" i="12"/>
  <c r="F400" i="12"/>
  <c r="Z399" i="12"/>
  <c r="Y399" i="12"/>
  <c r="W399" i="12"/>
  <c r="U399" i="12"/>
  <c r="T399" i="12"/>
  <c r="S399" i="12"/>
  <c r="R399" i="12"/>
  <c r="Q399" i="12"/>
  <c r="O399" i="12"/>
  <c r="N399" i="12"/>
  <c r="L399" i="12"/>
  <c r="J399" i="12"/>
  <c r="I399" i="12"/>
  <c r="H399" i="12"/>
  <c r="G399" i="12"/>
  <c r="F399" i="12"/>
  <c r="Z398" i="12"/>
  <c r="Y398" i="12"/>
  <c r="W398" i="12"/>
  <c r="U398" i="12"/>
  <c r="T398" i="12"/>
  <c r="S398" i="12"/>
  <c r="R398" i="12"/>
  <c r="Q398" i="12"/>
  <c r="O398" i="12"/>
  <c r="N398" i="12"/>
  <c r="L398" i="12"/>
  <c r="J398" i="12"/>
  <c r="I398" i="12"/>
  <c r="H398" i="12"/>
  <c r="G398" i="12"/>
  <c r="F398" i="12"/>
  <c r="Z397" i="12"/>
  <c r="Y397" i="12"/>
  <c r="W397" i="12"/>
  <c r="U397" i="12"/>
  <c r="T397" i="12"/>
  <c r="S397" i="12"/>
  <c r="R397" i="12"/>
  <c r="Q397" i="12"/>
  <c r="O397" i="12"/>
  <c r="N397" i="12"/>
  <c r="L397" i="12"/>
  <c r="J397" i="12"/>
  <c r="I397" i="12"/>
  <c r="H397" i="12"/>
  <c r="G397" i="12"/>
  <c r="F397" i="12"/>
  <c r="Z396" i="12"/>
  <c r="Y396" i="12"/>
  <c r="W396" i="12"/>
  <c r="U396" i="12"/>
  <c r="T396" i="12"/>
  <c r="S396" i="12"/>
  <c r="R396" i="12"/>
  <c r="Q396" i="12"/>
  <c r="O396" i="12"/>
  <c r="N396" i="12"/>
  <c r="L396" i="12"/>
  <c r="J396" i="12"/>
  <c r="I396" i="12"/>
  <c r="H396" i="12"/>
  <c r="G396" i="12"/>
  <c r="F396" i="12"/>
  <c r="Z395" i="12"/>
  <c r="Y395" i="12"/>
  <c r="W395" i="12"/>
  <c r="U395" i="12"/>
  <c r="T395" i="12"/>
  <c r="S395" i="12"/>
  <c r="R395" i="12"/>
  <c r="Q395" i="12"/>
  <c r="AB395" i="12" s="1"/>
  <c r="O395" i="12"/>
  <c r="N395" i="12"/>
  <c r="L395" i="12"/>
  <c r="J395" i="12"/>
  <c r="I395" i="12"/>
  <c r="H395" i="12"/>
  <c r="G395" i="12"/>
  <c r="F395" i="12"/>
  <c r="Z394" i="12"/>
  <c r="Y394" i="12"/>
  <c r="W394" i="12"/>
  <c r="U394" i="12"/>
  <c r="T394" i="12"/>
  <c r="S394" i="12"/>
  <c r="R394" i="12"/>
  <c r="Q394" i="12"/>
  <c r="AB394" i="12" s="1"/>
  <c r="O394" i="12"/>
  <c r="N394" i="12"/>
  <c r="L394" i="12"/>
  <c r="J394" i="12"/>
  <c r="I394" i="12"/>
  <c r="H394" i="12"/>
  <c r="G394" i="12"/>
  <c r="F394" i="12"/>
  <c r="Z393" i="12"/>
  <c r="Y393" i="12"/>
  <c r="W393" i="12"/>
  <c r="U393" i="12"/>
  <c r="T393" i="12"/>
  <c r="S393" i="12"/>
  <c r="R393" i="12"/>
  <c r="Q393" i="12"/>
  <c r="AB393" i="12" s="1"/>
  <c r="O393" i="12"/>
  <c r="N393" i="12"/>
  <c r="L393" i="12"/>
  <c r="J393" i="12"/>
  <c r="I393" i="12"/>
  <c r="H393" i="12"/>
  <c r="G393" i="12"/>
  <c r="F393" i="12"/>
  <c r="Z392" i="12"/>
  <c r="Y392" i="12"/>
  <c r="W392" i="12"/>
  <c r="U392" i="12"/>
  <c r="T392" i="12"/>
  <c r="S392" i="12"/>
  <c r="R392" i="12"/>
  <c r="Q392" i="12"/>
  <c r="AB392" i="12" s="1"/>
  <c r="O392" i="12"/>
  <c r="N392" i="12"/>
  <c r="L392" i="12"/>
  <c r="J392" i="12"/>
  <c r="I392" i="12"/>
  <c r="H392" i="12"/>
  <c r="G392" i="12"/>
  <c r="F392" i="12"/>
  <c r="Z391" i="12"/>
  <c r="Y391" i="12"/>
  <c r="W391" i="12"/>
  <c r="U391" i="12"/>
  <c r="T391" i="12"/>
  <c r="S391" i="12"/>
  <c r="R391" i="12"/>
  <c r="Q391" i="12"/>
  <c r="AB391" i="12" s="1"/>
  <c r="O391" i="12"/>
  <c r="N391" i="12"/>
  <c r="L391" i="12"/>
  <c r="J391" i="12"/>
  <c r="I391" i="12"/>
  <c r="H391" i="12"/>
  <c r="G391" i="12"/>
  <c r="F391" i="12"/>
  <c r="Z390" i="12"/>
  <c r="Y390" i="12"/>
  <c r="W390" i="12"/>
  <c r="U390" i="12"/>
  <c r="T390" i="12"/>
  <c r="S390" i="12"/>
  <c r="R390" i="12"/>
  <c r="Q390" i="12"/>
  <c r="O390" i="12"/>
  <c r="N390" i="12"/>
  <c r="L390" i="12"/>
  <c r="J390" i="12"/>
  <c r="I390" i="12"/>
  <c r="H390" i="12"/>
  <c r="G390" i="12"/>
  <c r="F390" i="12"/>
  <c r="Z389" i="12"/>
  <c r="Y389" i="12"/>
  <c r="W389" i="12"/>
  <c r="U389" i="12"/>
  <c r="T389" i="12"/>
  <c r="S389" i="12"/>
  <c r="R389" i="12"/>
  <c r="Q389" i="12"/>
  <c r="AB389" i="12" s="1"/>
  <c r="O389" i="12"/>
  <c r="N389" i="12"/>
  <c r="L389" i="12"/>
  <c r="J389" i="12"/>
  <c r="I389" i="12"/>
  <c r="H389" i="12"/>
  <c r="G389" i="12"/>
  <c r="F389" i="12"/>
  <c r="Z388" i="12"/>
  <c r="Y388" i="12"/>
  <c r="W388" i="12"/>
  <c r="U388" i="12"/>
  <c r="T388" i="12"/>
  <c r="S388" i="12"/>
  <c r="R388" i="12"/>
  <c r="Q388" i="12"/>
  <c r="AB388" i="12" s="1"/>
  <c r="O388" i="12"/>
  <c r="N388" i="12"/>
  <c r="L388" i="12"/>
  <c r="J388" i="12"/>
  <c r="I388" i="12"/>
  <c r="H388" i="12"/>
  <c r="G388" i="12"/>
  <c r="F388" i="12"/>
  <c r="Z387" i="12"/>
  <c r="Y387" i="12"/>
  <c r="W387" i="12"/>
  <c r="U387" i="12"/>
  <c r="T387" i="12"/>
  <c r="S387" i="12"/>
  <c r="R387" i="12"/>
  <c r="Q387" i="12"/>
  <c r="AB387" i="12" s="1"/>
  <c r="O387" i="12"/>
  <c r="N387" i="12"/>
  <c r="L387" i="12"/>
  <c r="J387" i="12"/>
  <c r="I387" i="12"/>
  <c r="H387" i="12"/>
  <c r="G387" i="12"/>
  <c r="F387" i="12"/>
  <c r="Z386" i="12"/>
  <c r="Y386" i="12"/>
  <c r="W386" i="12"/>
  <c r="U386" i="12"/>
  <c r="T386" i="12"/>
  <c r="S386" i="12"/>
  <c r="R386" i="12"/>
  <c r="Q386" i="12"/>
  <c r="O386" i="12"/>
  <c r="N386" i="12"/>
  <c r="L386" i="12"/>
  <c r="J386" i="12"/>
  <c r="I386" i="12"/>
  <c r="H386" i="12"/>
  <c r="G386" i="12"/>
  <c r="F386" i="12"/>
  <c r="Z385" i="12"/>
  <c r="Y385" i="12"/>
  <c r="W385" i="12"/>
  <c r="U385" i="12"/>
  <c r="T385" i="12"/>
  <c r="S385" i="12"/>
  <c r="R385" i="12"/>
  <c r="Q385" i="12"/>
  <c r="AB385" i="12" s="1"/>
  <c r="N385" i="12"/>
  <c r="L385" i="12"/>
  <c r="J385" i="12"/>
  <c r="I385" i="12"/>
  <c r="H385" i="12"/>
  <c r="G385" i="12"/>
  <c r="F385" i="12"/>
  <c r="Z384" i="12"/>
  <c r="Y384" i="12"/>
  <c r="W384" i="12"/>
  <c r="U384" i="12"/>
  <c r="T384" i="12"/>
  <c r="S384" i="12"/>
  <c r="R384" i="12"/>
  <c r="Q384" i="12"/>
  <c r="AB384" i="12" s="1"/>
  <c r="O384" i="12"/>
  <c r="N384" i="12"/>
  <c r="L384" i="12"/>
  <c r="J384" i="12"/>
  <c r="I384" i="12"/>
  <c r="H384" i="12"/>
  <c r="G384" i="12"/>
  <c r="F384" i="12"/>
  <c r="Z383" i="12"/>
  <c r="Y383" i="12"/>
  <c r="W383" i="12"/>
  <c r="U383" i="12"/>
  <c r="T383" i="12"/>
  <c r="S383" i="12"/>
  <c r="R383" i="12"/>
  <c r="Q383" i="12"/>
  <c r="AB383" i="12" s="1"/>
  <c r="O383" i="12"/>
  <c r="N383" i="12"/>
  <c r="L383" i="12"/>
  <c r="J383" i="12"/>
  <c r="I383" i="12"/>
  <c r="H383" i="12"/>
  <c r="G383" i="12"/>
  <c r="F383" i="12"/>
  <c r="Z382" i="12"/>
  <c r="Y382" i="12"/>
  <c r="W382" i="12"/>
  <c r="U382" i="12"/>
  <c r="T382" i="12"/>
  <c r="S382" i="12"/>
  <c r="R382" i="12"/>
  <c r="Q382" i="12"/>
  <c r="O382" i="12"/>
  <c r="N382" i="12"/>
  <c r="L382" i="12"/>
  <c r="J382" i="12"/>
  <c r="I382" i="12"/>
  <c r="H382" i="12"/>
  <c r="G382" i="12"/>
  <c r="F382" i="12"/>
  <c r="Z381" i="12"/>
  <c r="Y381" i="12"/>
  <c r="W381" i="12"/>
  <c r="U381" i="12"/>
  <c r="T381" i="12"/>
  <c r="S381" i="12"/>
  <c r="R381" i="12"/>
  <c r="Q381" i="12"/>
  <c r="AB381" i="12" s="1"/>
  <c r="O381" i="12"/>
  <c r="N381" i="12"/>
  <c r="L381" i="12"/>
  <c r="J381" i="12"/>
  <c r="I381" i="12"/>
  <c r="H381" i="12"/>
  <c r="G381" i="12"/>
  <c r="F381" i="12"/>
  <c r="Z380" i="12"/>
  <c r="Y380" i="12"/>
  <c r="W380" i="12"/>
  <c r="U380" i="12"/>
  <c r="T380" i="12"/>
  <c r="S380" i="12"/>
  <c r="R380" i="12"/>
  <c r="Q380" i="12"/>
  <c r="AB380" i="12" s="1"/>
  <c r="O380" i="12"/>
  <c r="N380" i="12"/>
  <c r="L380" i="12"/>
  <c r="J380" i="12"/>
  <c r="I380" i="12"/>
  <c r="H380" i="12"/>
  <c r="G380" i="12"/>
  <c r="F380" i="12"/>
  <c r="Z379" i="12"/>
  <c r="Y379" i="12"/>
  <c r="W379" i="12"/>
  <c r="U379" i="12"/>
  <c r="T379" i="12"/>
  <c r="S379" i="12"/>
  <c r="R379" i="12"/>
  <c r="Q379" i="12"/>
  <c r="AB379" i="12" s="1"/>
  <c r="O379" i="12"/>
  <c r="N379" i="12"/>
  <c r="L379" i="12"/>
  <c r="J379" i="12"/>
  <c r="I379" i="12"/>
  <c r="H379" i="12"/>
  <c r="G379" i="12"/>
  <c r="F379" i="12"/>
  <c r="Z378" i="12"/>
  <c r="Y378" i="12"/>
  <c r="W378" i="12"/>
  <c r="U378" i="12"/>
  <c r="T378" i="12"/>
  <c r="S378" i="12"/>
  <c r="R378" i="12"/>
  <c r="Q378" i="12"/>
  <c r="O378" i="12"/>
  <c r="N378" i="12"/>
  <c r="L378" i="12"/>
  <c r="J378" i="12"/>
  <c r="I378" i="12"/>
  <c r="H378" i="12"/>
  <c r="G378" i="12"/>
  <c r="F378" i="12"/>
  <c r="Z377" i="12"/>
  <c r="Y377" i="12"/>
  <c r="W377" i="12"/>
  <c r="U377" i="12"/>
  <c r="T377" i="12"/>
  <c r="S377" i="12"/>
  <c r="R377" i="12"/>
  <c r="Q377" i="12"/>
  <c r="AB377" i="12" s="1"/>
  <c r="O377" i="12"/>
  <c r="N377" i="12"/>
  <c r="L377" i="12"/>
  <c r="J377" i="12"/>
  <c r="I377" i="12"/>
  <c r="H377" i="12"/>
  <c r="G377" i="12"/>
  <c r="F377" i="12"/>
  <c r="Z376" i="12"/>
  <c r="Y376" i="12"/>
  <c r="W376" i="12"/>
  <c r="U376" i="12"/>
  <c r="T376" i="12"/>
  <c r="S376" i="12"/>
  <c r="R376" i="12"/>
  <c r="Q376" i="12"/>
  <c r="AB376" i="12" s="1"/>
  <c r="O376" i="12"/>
  <c r="N376" i="12"/>
  <c r="L376" i="12"/>
  <c r="J376" i="12"/>
  <c r="I376" i="12"/>
  <c r="H376" i="12"/>
  <c r="G376" i="12"/>
  <c r="F376" i="12"/>
  <c r="Z375" i="12"/>
  <c r="Y375" i="12"/>
  <c r="W375" i="12"/>
  <c r="U375" i="12"/>
  <c r="T375" i="12"/>
  <c r="S375" i="12"/>
  <c r="R375" i="12"/>
  <c r="Q375" i="12"/>
  <c r="AB375" i="12" s="1"/>
  <c r="O375" i="12"/>
  <c r="N375" i="12"/>
  <c r="L375" i="12"/>
  <c r="J375" i="12"/>
  <c r="I375" i="12"/>
  <c r="H375" i="12"/>
  <c r="G375" i="12"/>
  <c r="F375" i="12"/>
  <c r="Z374" i="12"/>
  <c r="Y374" i="12"/>
  <c r="W374" i="12"/>
  <c r="U374" i="12"/>
  <c r="T374" i="12"/>
  <c r="S374" i="12"/>
  <c r="R374" i="12"/>
  <c r="Q374" i="12"/>
  <c r="AB374" i="12" s="1"/>
  <c r="O374" i="12"/>
  <c r="N374" i="12"/>
  <c r="L374" i="12"/>
  <c r="J374" i="12"/>
  <c r="I374" i="12"/>
  <c r="H374" i="12"/>
  <c r="G374" i="12"/>
  <c r="F374" i="12"/>
  <c r="Z373" i="12"/>
  <c r="Y373" i="12"/>
  <c r="W373" i="12"/>
  <c r="U373" i="12"/>
  <c r="T373" i="12"/>
  <c r="S373" i="12"/>
  <c r="R373" i="12"/>
  <c r="Q373" i="12"/>
  <c r="O373" i="12"/>
  <c r="N373" i="12"/>
  <c r="L373" i="12"/>
  <c r="J373" i="12"/>
  <c r="I373" i="12"/>
  <c r="H373" i="12"/>
  <c r="G373" i="12"/>
  <c r="F373" i="12"/>
  <c r="Z372" i="12"/>
  <c r="Y372" i="12"/>
  <c r="W372" i="12"/>
  <c r="U372" i="12"/>
  <c r="T372" i="12"/>
  <c r="S372" i="12"/>
  <c r="R372" i="12"/>
  <c r="Q372" i="12"/>
  <c r="AB372" i="12" s="1"/>
  <c r="O372" i="12"/>
  <c r="N372" i="12"/>
  <c r="L372" i="12"/>
  <c r="J372" i="12"/>
  <c r="I372" i="12"/>
  <c r="H372" i="12"/>
  <c r="G372" i="12"/>
  <c r="F372" i="12"/>
  <c r="Z371" i="12"/>
  <c r="Y371" i="12"/>
  <c r="W371" i="12"/>
  <c r="U371" i="12"/>
  <c r="T371" i="12"/>
  <c r="S371" i="12"/>
  <c r="R371" i="12"/>
  <c r="Q371" i="12"/>
  <c r="AB371" i="12" s="1"/>
  <c r="O371" i="12"/>
  <c r="N371" i="12"/>
  <c r="L371" i="12"/>
  <c r="J371" i="12"/>
  <c r="I371" i="12"/>
  <c r="H371" i="12"/>
  <c r="G371" i="12"/>
  <c r="F371" i="12"/>
  <c r="Z370" i="12"/>
  <c r="Y370" i="12"/>
  <c r="W370" i="12"/>
  <c r="U370" i="12"/>
  <c r="T370" i="12"/>
  <c r="S370" i="12"/>
  <c r="R370" i="12"/>
  <c r="Q370" i="12"/>
  <c r="O370" i="12"/>
  <c r="N370" i="12"/>
  <c r="L370" i="12"/>
  <c r="J370" i="12"/>
  <c r="I370" i="12"/>
  <c r="H370" i="12"/>
  <c r="G370" i="12"/>
  <c r="F370" i="12"/>
  <c r="Z369" i="12"/>
  <c r="Y369" i="12"/>
  <c r="W369" i="12"/>
  <c r="U369" i="12"/>
  <c r="T369" i="12"/>
  <c r="S369" i="12"/>
  <c r="R369" i="12"/>
  <c r="Q369" i="12"/>
  <c r="O369" i="12"/>
  <c r="N369" i="12"/>
  <c r="L369" i="12"/>
  <c r="J369" i="12"/>
  <c r="I369" i="12"/>
  <c r="H369" i="12"/>
  <c r="G369" i="12"/>
  <c r="F369" i="12"/>
  <c r="Z368" i="12"/>
  <c r="Y368" i="12"/>
  <c r="W368" i="12"/>
  <c r="U368" i="12"/>
  <c r="T368" i="12"/>
  <c r="S368" i="12"/>
  <c r="R368" i="12"/>
  <c r="Q368" i="12"/>
  <c r="AB368" i="12" s="1"/>
  <c r="O368" i="12"/>
  <c r="N368" i="12"/>
  <c r="L368" i="12"/>
  <c r="J368" i="12"/>
  <c r="I368" i="12"/>
  <c r="H368" i="12"/>
  <c r="G368" i="12"/>
  <c r="F368" i="12"/>
  <c r="Z367" i="12"/>
  <c r="Y367" i="12"/>
  <c r="W367" i="12"/>
  <c r="U367" i="12"/>
  <c r="T367" i="12"/>
  <c r="S367" i="12"/>
  <c r="R367" i="12"/>
  <c r="Q367" i="12"/>
  <c r="AB367" i="12" s="1"/>
  <c r="O367" i="12"/>
  <c r="N367" i="12"/>
  <c r="L367" i="12"/>
  <c r="J367" i="12"/>
  <c r="I367" i="12"/>
  <c r="H367" i="12"/>
  <c r="G367" i="12"/>
  <c r="F367" i="12"/>
  <c r="Z366" i="12"/>
  <c r="Y366" i="12"/>
  <c r="W366" i="12"/>
  <c r="U366" i="12"/>
  <c r="T366" i="12"/>
  <c r="S366" i="12"/>
  <c r="R366" i="12"/>
  <c r="Q366" i="12"/>
  <c r="AB366" i="12" s="1"/>
  <c r="O366" i="12"/>
  <c r="N366" i="12"/>
  <c r="L366" i="12"/>
  <c r="J366" i="12"/>
  <c r="I366" i="12"/>
  <c r="H366" i="12"/>
  <c r="G366" i="12"/>
  <c r="F366" i="12"/>
  <c r="Z365" i="12"/>
  <c r="Y365" i="12"/>
  <c r="W365" i="12"/>
  <c r="U365" i="12"/>
  <c r="T365" i="12"/>
  <c r="S365" i="12"/>
  <c r="R365" i="12"/>
  <c r="Q365" i="12"/>
  <c r="AB365" i="12" s="1"/>
  <c r="O365" i="12"/>
  <c r="N365" i="12"/>
  <c r="L365" i="12"/>
  <c r="J365" i="12"/>
  <c r="I365" i="12"/>
  <c r="H365" i="12"/>
  <c r="G365" i="12"/>
  <c r="F365" i="12"/>
  <c r="Z364" i="12"/>
  <c r="Y364" i="12"/>
  <c r="W364" i="12"/>
  <c r="U364" i="12"/>
  <c r="T364" i="12"/>
  <c r="S364" i="12"/>
  <c r="R364" i="12"/>
  <c r="Q364" i="12"/>
  <c r="O364" i="12"/>
  <c r="N364" i="12"/>
  <c r="L364" i="12"/>
  <c r="J364" i="12"/>
  <c r="I364" i="12"/>
  <c r="H364" i="12"/>
  <c r="G364" i="12"/>
  <c r="F364" i="12"/>
  <c r="Z363" i="12"/>
  <c r="Y363" i="12"/>
  <c r="W363" i="12"/>
  <c r="U363" i="12"/>
  <c r="T363" i="12"/>
  <c r="S363" i="12"/>
  <c r="R363" i="12"/>
  <c r="Q363" i="12"/>
  <c r="AB363" i="12" s="1"/>
  <c r="O363" i="12"/>
  <c r="N363" i="12"/>
  <c r="L363" i="12"/>
  <c r="J363" i="12"/>
  <c r="I363" i="12"/>
  <c r="H363" i="12"/>
  <c r="G363" i="12"/>
  <c r="F363" i="12"/>
  <c r="Z362" i="12"/>
  <c r="Y362" i="12"/>
  <c r="W362" i="12"/>
  <c r="U362" i="12"/>
  <c r="T362" i="12"/>
  <c r="S362" i="12"/>
  <c r="R362" i="12"/>
  <c r="Q362" i="12"/>
  <c r="AB362" i="12" s="1"/>
  <c r="O362" i="12"/>
  <c r="N362" i="12"/>
  <c r="L362" i="12"/>
  <c r="J362" i="12"/>
  <c r="I362" i="12"/>
  <c r="H362" i="12"/>
  <c r="G362" i="12"/>
  <c r="F362" i="12"/>
  <c r="Z361" i="12"/>
  <c r="Y361" i="12"/>
  <c r="W361" i="12"/>
  <c r="U361" i="12"/>
  <c r="T361" i="12"/>
  <c r="S361" i="12"/>
  <c r="R361" i="12"/>
  <c r="Q361" i="12"/>
  <c r="AB361" i="12" s="1"/>
  <c r="O361" i="12"/>
  <c r="N361" i="12"/>
  <c r="L361" i="12"/>
  <c r="J361" i="12"/>
  <c r="I361" i="12"/>
  <c r="H361" i="12"/>
  <c r="G361" i="12"/>
  <c r="F361" i="12"/>
  <c r="Z360" i="12"/>
  <c r="Y360" i="12"/>
  <c r="W360" i="12"/>
  <c r="U360" i="12"/>
  <c r="T360" i="12"/>
  <c r="S360" i="12"/>
  <c r="R360" i="12"/>
  <c r="Q360" i="12"/>
  <c r="AB360" i="12" s="1"/>
  <c r="O360" i="12"/>
  <c r="N360" i="12"/>
  <c r="L360" i="12"/>
  <c r="J360" i="12"/>
  <c r="I360" i="12"/>
  <c r="E360" i="12" s="1"/>
  <c r="H360" i="12"/>
  <c r="G360" i="12"/>
  <c r="F360" i="12"/>
  <c r="Z359" i="12"/>
  <c r="Y359" i="12"/>
  <c r="W359" i="12"/>
  <c r="U359" i="12"/>
  <c r="T359" i="12"/>
  <c r="S359" i="12"/>
  <c r="R359" i="12"/>
  <c r="Q359" i="12"/>
  <c r="AB359" i="12" s="1"/>
  <c r="O359" i="12"/>
  <c r="N359" i="12"/>
  <c r="L359" i="12"/>
  <c r="J359" i="12"/>
  <c r="I359" i="12"/>
  <c r="H359" i="12"/>
  <c r="G359" i="12"/>
  <c r="F359" i="12"/>
  <c r="E359" i="12" s="1"/>
  <c r="Z358" i="12"/>
  <c r="Y358" i="12"/>
  <c r="W358" i="12"/>
  <c r="U358" i="12"/>
  <c r="T358" i="12"/>
  <c r="S358" i="12"/>
  <c r="R358" i="12"/>
  <c r="Q358" i="12"/>
  <c r="AB358" i="12" s="1"/>
  <c r="N358" i="12"/>
  <c r="L358" i="12"/>
  <c r="J358" i="12"/>
  <c r="I358" i="12"/>
  <c r="H358" i="12"/>
  <c r="G358" i="12"/>
  <c r="Z357" i="12"/>
  <c r="Y357" i="12"/>
  <c r="W357" i="12"/>
  <c r="U357" i="12"/>
  <c r="T357" i="12"/>
  <c r="S357" i="12"/>
  <c r="R357" i="12"/>
  <c r="Q357" i="12"/>
  <c r="AB357" i="12" s="1"/>
  <c r="O357" i="12"/>
  <c r="N357" i="12"/>
  <c r="L357" i="12"/>
  <c r="J357" i="12"/>
  <c r="I357" i="12"/>
  <c r="H357" i="12"/>
  <c r="G357" i="12"/>
  <c r="F357" i="12"/>
  <c r="E357" i="12" s="1"/>
  <c r="Z356" i="12"/>
  <c r="Y356" i="12"/>
  <c r="W356" i="12"/>
  <c r="U356" i="12"/>
  <c r="T356" i="12"/>
  <c r="S356" i="12"/>
  <c r="R356" i="12"/>
  <c r="Q356" i="12"/>
  <c r="AB356" i="12" s="1"/>
  <c r="O356" i="12"/>
  <c r="N356" i="12"/>
  <c r="L356" i="12"/>
  <c r="J356" i="12"/>
  <c r="I356" i="12"/>
  <c r="E356" i="12" s="1"/>
  <c r="H356" i="12"/>
  <c r="G356" i="12"/>
  <c r="F356" i="12"/>
  <c r="Z355" i="12"/>
  <c r="Y355" i="12"/>
  <c r="W355" i="12"/>
  <c r="U355" i="12"/>
  <c r="T355" i="12"/>
  <c r="S355" i="12"/>
  <c r="R355" i="12"/>
  <c r="Q355" i="12"/>
  <c r="AB355" i="12" s="1"/>
  <c r="N355" i="12"/>
  <c r="L355" i="12"/>
  <c r="J355" i="12"/>
  <c r="I355" i="12"/>
  <c r="H355" i="12"/>
  <c r="G355" i="12"/>
  <c r="F355" i="12"/>
  <c r="Z354" i="12"/>
  <c r="Y354" i="12"/>
  <c r="W354" i="12"/>
  <c r="U354" i="12"/>
  <c r="T354" i="12"/>
  <c r="S354" i="12"/>
  <c r="R354" i="12"/>
  <c r="Q354" i="12"/>
  <c r="O354" i="12"/>
  <c r="N354" i="12"/>
  <c r="L354" i="12"/>
  <c r="J354" i="12"/>
  <c r="I354" i="12"/>
  <c r="H354" i="12"/>
  <c r="G354" i="12"/>
  <c r="F354" i="12"/>
  <c r="E354" i="12"/>
  <c r="Z353" i="12"/>
  <c r="Y353" i="12"/>
  <c r="W353" i="12"/>
  <c r="U353" i="12"/>
  <c r="T353" i="12"/>
  <c r="S353" i="12"/>
  <c r="R353" i="12"/>
  <c r="Q353" i="12"/>
  <c r="AB353" i="12" s="1"/>
  <c r="O353" i="12"/>
  <c r="N353" i="12"/>
  <c r="L353" i="12"/>
  <c r="J353" i="12"/>
  <c r="I353" i="12"/>
  <c r="H353" i="12"/>
  <c r="G353" i="12"/>
  <c r="F353" i="12"/>
  <c r="E353" i="12" s="1"/>
  <c r="Z352" i="12"/>
  <c r="Y352" i="12"/>
  <c r="W352" i="12"/>
  <c r="U352" i="12"/>
  <c r="T352" i="12"/>
  <c r="S352" i="12"/>
  <c r="R352" i="12"/>
  <c r="Q352" i="12"/>
  <c r="AB352" i="12" s="1"/>
  <c r="N352" i="12"/>
  <c r="L352" i="12"/>
  <c r="I352" i="12"/>
  <c r="H352" i="12"/>
  <c r="G352" i="12"/>
  <c r="F352" i="12"/>
  <c r="Y351" i="12"/>
  <c r="W351" i="12"/>
  <c r="U351" i="12"/>
  <c r="T351" i="12"/>
  <c r="S351" i="12"/>
  <c r="R351" i="12"/>
  <c r="Q351" i="12"/>
  <c r="N351" i="12"/>
  <c r="L351" i="12"/>
  <c r="J351" i="12"/>
  <c r="I351" i="12"/>
  <c r="H351" i="12"/>
  <c r="G351" i="12"/>
  <c r="F351" i="12"/>
  <c r="Z350" i="12"/>
  <c r="Y350" i="12"/>
  <c r="W350" i="12"/>
  <c r="U350" i="12"/>
  <c r="T350" i="12"/>
  <c r="S350" i="12"/>
  <c r="R350" i="12"/>
  <c r="Q350" i="12"/>
  <c r="O350" i="12"/>
  <c r="N350" i="12"/>
  <c r="L350" i="12"/>
  <c r="J350" i="12"/>
  <c r="I350" i="12"/>
  <c r="H350" i="12"/>
  <c r="G350" i="12"/>
  <c r="F350" i="12"/>
  <c r="Z349" i="12"/>
  <c r="Y349" i="12"/>
  <c r="W349" i="12"/>
  <c r="U349" i="12"/>
  <c r="T349" i="12"/>
  <c r="S349" i="12"/>
  <c r="R349" i="12"/>
  <c r="Q349" i="12"/>
  <c r="O349" i="12"/>
  <c r="N349" i="12"/>
  <c r="L349" i="12"/>
  <c r="J349" i="12"/>
  <c r="I349" i="12"/>
  <c r="H349" i="12"/>
  <c r="G349" i="12"/>
  <c r="F349" i="12"/>
  <c r="Z348" i="12"/>
  <c r="Y348" i="12"/>
  <c r="W348" i="12"/>
  <c r="U348" i="12"/>
  <c r="T348" i="12"/>
  <c r="S348" i="12"/>
  <c r="R348" i="12"/>
  <c r="Q348" i="12"/>
  <c r="AB348" i="12" s="1"/>
  <c r="O348" i="12"/>
  <c r="N348" i="12"/>
  <c r="L348" i="12"/>
  <c r="J348" i="12"/>
  <c r="I348" i="12"/>
  <c r="H348" i="12"/>
  <c r="G348" i="12"/>
  <c r="F348" i="12"/>
  <c r="Z347" i="12"/>
  <c r="Y347" i="12"/>
  <c r="W347" i="12"/>
  <c r="U347" i="12"/>
  <c r="T347" i="12"/>
  <c r="S347" i="12"/>
  <c r="R347" i="12"/>
  <c r="Q347" i="12"/>
  <c r="AB347" i="12" s="1"/>
  <c r="O347" i="12"/>
  <c r="N347" i="12"/>
  <c r="L347" i="12"/>
  <c r="J347" i="12"/>
  <c r="I347" i="12"/>
  <c r="H347" i="12"/>
  <c r="G347" i="12"/>
  <c r="F347" i="12"/>
  <c r="Z346" i="12"/>
  <c r="Y346" i="12"/>
  <c r="W346" i="12"/>
  <c r="U346" i="12"/>
  <c r="T346" i="12"/>
  <c r="S346" i="12"/>
  <c r="R346" i="12"/>
  <c r="Q346" i="12"/>
  <c r="AB346" i="12" s="1"/>
  <c r="O346" i="12"/>
  <c r="N346" i="12"/>
  <c r="L346" i="12"/>
  <c r="J346" i="12"/>
  <c r="I346" i="12"/>
  <c r="H346" i="12"/>
  <c r="G346" i="12"/>
  <c r="F346" i="12"/>
  <c r="Z345" i="12"/>
  <c r="Y345" i="12"/>
  <c r="W345" i="12"/>
  <c r="U345" i="12"/>
  <c r="T345" i="12"/>
  <c r="S345" i="12"/>
  <c r="R345" i="12"/>
  <c r="Q345" i="12"/>
  <c r="AB345" i="12" s="1"/>
  <c r="O345" i="12"/>
  <c r="N345" i="12"/>
  <c r="L345" i="12"/>
  <c r="J345" i="12"/>
  <c r="I345" i="12"/>
  <c r="H345" i="12"/>
  <c r="G345" i="12"/>
  <c r="F345" i="12"/>
  <c r="Z344" i="12"/>
  <c r="Y344" i="12"/>
  <c r="W344" i="12"/>
  <c r="U344" i="12"/>
  <c r="T344" i="12"/>
  <c r="S344" i="12"/>
  <c r="R344" i="12"/>
  <c r="Q344" i="12"/>
  <c r="AB344" i="12" s="1"/>
  <c r="O344" i="12"/>
  <c r="N344" i="12"/>
  <c r="L344" i="12"/>
  <c r="J344" i="12"/>
  <c r="I344" i="12"/>
  <c r="H344" i="12"/>
  <c r="G344" i="12"/>
  <c r="F344" i="12"/>
  <c r="Z343" i="12"/>
  <c r="Y343" i="12"/>
  <c r="W343" i="12"/>
  <c r="U343" i="12"/>
  <c r="T343" i="12"/>
  <c r="S343" i="12"/>
  <c r="R343" i="12"/>
  <c r="Q343" i="12"/>
  <c r="O343" i="12"/>
  <c r="N343" i="12"/>
  <c r="L343" i="12"/>
  <c r="J343" i="12"/>
  <c r="I343" i="12"/>
  <c r="H343" i="12"/>
  <c r="G343" i="12"/>
  <c r="F343" i="12"/>
  <c r="Z342" i="12"/>
  <c r="Y342" i="12"/>
  <c r="W342" i="12"/>
  <c r="U342" i="12"/>
  <c r="T342" i="12"/>
  <c r="S342" i="12"/>
  <c r="R342" i="12"/>
  <c r="Q342" i="12"/>
  <c r="AB342" i="12" s="1"/>
  <c r="O342" i="12"/>
  <c r="N342" i="12"/>
  <c r="L342" i="12"/>
  <c r="J342" i="12"/>
  <c r="I342" i="12"/>
  <c r="H342" i="12"/>
  <c r="G342" i="12"/>
  <c r="F342" i="12"/>
  <c r="Z341" i="12"/>
  <c r="Y341" i="12"/>
  <c r="W341" i="12"/>
  <c r="U341" i="12"/>
  <c r="T341" i="12"/>
  <c r="S341" i="12"/>
  <c r="R341" i="12"/>
  <c r="Q341" i="12"/>
  <c r="AB341" i="12" s="1"/>
  <c r="O341" i="12"/>
  <c r="N341" i="12"/>
  <c r="L341" i="12"/>
  <c r="J341" i="12"/>
  <c r="I341" i="12"/>
  <c r="H341" i="12"/>
  <c r="G341" i="12"/>
  <c r="F341" i="12"/>
  <c r="Z340" i="12"/>
  <c r="Y340" i="12"/>
  <c r="W340" i="12"/>
  <c r="U340" i="12"/>
  <c r="T340" i="12"/>
  <c r="S340" i="12"/>
  <c r="R340" i="12"/>
  <c r="Q340" i="12"/>
  <c r="AB340" i="12" s="1"/>
  <c r="O340" i="12"/>
  <c r="N340" i="12"/>
  <c r="L340" i="12"/>
  <c r="J340" i="12"/>
  <c r="I340" i="12"/>
  <c r="H340" i="12"/>
  <c r="G340" i="12"/>
  <c r="F340" i="12"/>
  <c r="Z339" i="12"/>
  <c r="Y339" i="12"/>
  <c r="W339" i="12"/>
  <c r="U339" i="12"/>
  <c r="T339" i="12"/>
  <c r="S339" i="12"/>
  <c r="R339" i="12"/>
  <c r="Q339" i="12"/>
  <c r="O339" i="12"/>
  <c r="N339" i="12"/>
  <c r="L339" i="12"/>
  <c r="J339" i="12"/>
  <c r="I339" i="12"/>
  <c r="H339" i="12"/>
  <c r="G339" i="12"/>
  <c r="F339" i="12"/>
  <c r="Z338" i="12"/>
  <c r="Y338" i="12"/>
  <c r="W338" i="12"/>
  <c r="U338" i="12"/>
  <c r="T338" i="12"/>
  <c r="S338" i="12"/>
  <c r="R338" i="12"/>
  <c r="Q338" i="12"/>
  <c r="AB338" i="12" s="1"/>
  <c r="O338" i="12"/>
  <c r="N338" i="12"/>
  <c r="L338" i="12"/>
  <c r="J338" i="12"/>
  <c r="I338" i="12"/>
  <c r="H338" i="12"/>
  <c r="G338" i="12"/>
  <c r="F338" i="12"/>
  <c r="Z337" i="12"/>
  <c r="Y337" i="12"/>
  <c r="W337" i="12"/>
  <c r="U337" i="12"/>
  <c r="T337" i="12"/>
  <c r="S337" i="12"/>
  <c r="R337" i="12"/>
  <c r="Q337" i="12"/>
  <c r="AB337" i="12" s="1"/>
  <c r="O337" i="12"/>
  <c r="N337" i="12"/>
  <c r="L337" i="12"/>
  <c r="J337" i="12"/>
  <c r="I337" i="12"/>
  <c r="H337" i="12"/>
  <c r="G337" i="12"/>
  <c r="F337" i="12"/>
  <c r="Z336" i="12"/>
  <c r="Y336" i="12"/>
  <c r="W336" i="12"/>
  <c r="U336" i="12"/>
  <c r="T336" i="12"/>
  <c r="S336" i="12"/>
  <c r="R336" i="12"/>
  <c r="Q336" i="12"/>
  <c r="AB336" i="12" s="1"/>
  <c r="O336" i="12"/>
  <c r="N336" i="12"/>
  <c r="L336" i="12"/>
  <c r="J336" i="12"/>
  <c r="I336" i="12"/>
  <c r="H336" i="12"/>
  <c r="G336" i="12"/>
  <c r="F336" i="12"/>
  <c r="Z335" i="12"/>
  <c r="Y335" i="12"/>
  <c r="W335" i="12"/>
  <c r="U335" i="12"/>
  <c r="T335" i="12"/>
  <c r="S335" i="12"/>
  <c r="R335" i="12"/>
  <c r="Q335" i="12"/>
  <c r="AB335" i="12" s="1"/>
  <c r="O335" i="12"/>
  <c r="N335" i="12"/>
  <c r="L335" i="12"/>
  <c r="J335" i="12"/>
  <c r="I335" i="12"/>
  <c r="H335" i="12"/>
  <c r="G335" i="12"/>
  <c r="F335" i="12"/>
  <c r="Z334" i="12"/>
  <c r="Y334" i="12"/>
  <c r="W334" i="12"/>
  <c r="U334" i="12"/>
  <c r="T334" i="12"/>
  <c r="S334" i="12"/>
  <c r="R334" i="12"/>
  <c r="Q334" i="12"/>
  <c r="N334" i="12"/>
  <c r="L334" i="12"/>
  <c r="J334" i="12"/>
  <c r="I334" i="12"/>
  <c r="H334" i="12"/>
  <c r="G334" i="12"/>
  <c r="F334" i="12"/>
  <c r="Z333" i="12"/>
  <c r="Y333" i="12"/>
  <c r="W333" i="12"/>
  <c r="U333" i="12"/>
  <c r="T333" i="12"/>
  <c r="S333" i="12"/>
  <c r="R333" i="12"/>
  <c r="Q333" i="12"/>
  <c r="AB333" i="12" s="1"/>
  <c r="O333" i="12"/>
  <c r="N333" i="12"/>
  <c r="L333" i="12"/>
  <c r="J333" i="12"/>
  <c r="I333" i="12"/>
  <c r="H333" i="12"/>
  <c r="G333" i="12"/>
  <c r="F333" i="12"/>
  <c r="Z332" i="12"/>
  <c r="Y332" i="12"/>
  <c r="W332" i="12"/>
  <c r="U332" i="12"/>
  <c r="T332" i="12"/>
  <c r="S332" i="12"/>
  <c r="R332" i="12"/>
  <c r="Q332" i="12"/>
  <c r="O332" i="12"/>
  <c r="N332" i="12"/>
  <c r="L332" i="12"/>
  <c r="J332" i="12"/>
  <c r="I332" i="12"/>
  <c r="H332" i="12"/>
  <c r="G332" i="12"/>
  <c r="F332" i="12"/>
  <c r="Z331" i="12"/>
  <c r="Y331" i="12"/>
  <c r="W331" i="12"/>
  <c r="U331" i="12"/>
  <c r="T331" i="12"/>
  <c r="S331" i="12"/>
  <c r="R331" i="12"/>
  <c r="Q331" i="12"/>
  <c r="AB331" i="12" s="1"/>
  <c r="O331" i="12"/>
  <c r="N331" i="12"/>
  <c r="L331" i="12"/>
  <c r="J331" i="12"/>
  <c r="I331" i="12"/>
  <c r="H331" i="12"/>
  <c r="G331" i="12"/>
  <c r="F331" i="12"/>
  <c r="Z330" i="12"/>
  <c r="Y330" i="12"/>
  <c r="W330" i="12"/>
  <c r="U330" i="12"/>
  <c r="T330" i="12"/>
  <c r="S330" i="12"/>
  <c r="R330" i="12"/>
  <c r="Q330" i="12"/>
  <c r="AB330" i="12" s="1"/>
  <c r="O330" i="12"/>
  <c r="N330" i="12"/>
  <c r="L330" i="12"/>
  <c r="J330" i="12"/>
  <c r="I330" i="12"/>
  <c r="H330" i="12"/>
  <c r="G330" i="12"/>
  <c r="F330" i="12"/>
  <c r="Z329" i="12"/>
  <c r="Y329" i="12"/>
  <c r="W329" i="12"/>
  <c r="U329" i="12"/>
  <c r="T329" i="12"/>
  <c r="S329" i="12"/>
  <c r="R329" i="12"/>
  <c r="Q329" i="12"/>
  <c r="AB329" i="12" s="1"/>
  <c r="O329" i="12"/>
  <c r="N329" i="12"/>
  <c r="L329" i="12"/>
  <c r="J329" i="12"/>
  <c r="I329" i="12"/>
  <c r="H329" i="12"/>
  <c r="G329" i="12"/>
  <c r="F329" i="12"/>
  <c r="Z328" i="12"/>
  <c r="Y328" i="12"/>
  <c r="W328" i="12"/>
  <c r="U328" i="12"/>
  <c r="T328" i="12"/>
  <c r="S328" i="12"/>
  <c r="R328" i="12"/>
  <c r="Q328" i="12"/>
  <c r="AB328" i="12" s="1"/>
  <c r="O328" i="12"/>
  <c r="N328" i="12"/>
  <c r="L328" i="12"/>
  <c r="J328" i="12"/>
  <c r="I328" i="12"/>
  <c r="H328" i="12"/>
  <c r="G328" i="12"/>
  <c r="E328" i="12" s="1"/>
  <c r="F328" i="12"/>
  <c r="Z327" i="12"/>
  <c r="Y327" i="12"/>
  <c r="W327" i="12"/>
  <c r="U327" i="12"/>
  <c r="T327" i="12"/>
  <c r="S327" i="12"/>
  <c r="R327" i="12"/>
  <c r="Q327" i="12"/>
  <c r="AB327" i="12" s="1"/>
  <c r="O327" i="12"/>
  <c r="N327" i="12"/>
  <c r="L327" i="12"/>
  <c r="J327" i="12"/>
  <c r="I327" i="12"/>
  <c r="H327" i="12"/>
  <c r="G327" i="12"/>
  <c r="F327" i="12"/>
  <c r="E327" i="12"/>
  <c r="Z326" i="12"/>
  <c r="Y326" i="12"/>
  <c r="W326" i="12"/>
  <c r="U326" i="12"/>
  <c r="T326" i="12"/>
  <c r="S326" i="12"/>
  <c r="R326" i="12"/>
  <c r="Q326" i="12"/>
  <c r="O326" i="12"/>
  <c r="N326" i="12"/>
  <c r="L326" i="12"/>
  <c r="J326" i="12"/>
  <c r="I326" i="12"/>
  <c r="H326" i="12"/>
  <c r="G326" i="12"/>
  <c r="F326" i="12"/>
  <c r="Z325" i="12"/>
  <c r="Y325" i="12"/>
  <c r="W325" i="12"/>
  <c r="U325" i="12"/>
  <c r="T325" i="12"/>
  <c r="S325" i="12"/>
  <c r="R325" i="12"/>
  <c r="Q325" i="12"/>
  <c r="AB325" i="12" s="1"/>
  <c r="O325" i="12"/>
  <c r="N325" i="12"/>
  <c r="L325" i="12"/>
  <c r="J325" i="12"/>
  <c r="I325" i="12"/>
  <c r="E325" i="12" s="1"/>
  <c r="H325" i="12"/>
  <c r="G325" i="12"/>
  <c r="F325" i="12"/>
  <c r="Z324" i="12"/>
  <c r="Y324" i="12"/>
  <c r="W324" i="12"/>
  <c r="U324" i="12"/>
  <c r="T324" i="12"/>
  <c r="S324" i="12"/>
  <c r="R324" i="12"/>
  <c r="Q324" i="12"/>
  <c r="AB324" i="12" s="1"/>
  <c r="O324" i="12"/>
  <c r="N324" i="12"/>
  <c r="L324" i="12"/>
  <c r="J324" i="12"/>
  <c r="I324" i="12"/>
  <c r="H324" i="12"/>
  <c r="G324" i="12"/>
  <c r="F324" i="12"/>
  <c r="E324" i="12" s="1"/>
  <c r="Z323" i="12"/>
  <c r="Y323" i="12"/>
  <c r="W323" i="12"/>
  <c r="U323" i="12"/>
  <c r="T323" i="12"/>
  <c r="S323" i="12"/>
  <c r="R323" i="12"/>
  <c r="Q323" i="12"/>
  <c r="O323" i="12"/>
  <c r="N323" i="12"/>
  <c r="L323" i="12"/>
  <c r="J323" i="12"/>
  <c r="I323" i="12"/>
  <c r="H323" i="12"/>
  <c r="G323" i="12"/>
  <c r="F323" i="12"/>
  <c r="E323" i="12"/>
  <c r="Z322" i="12"/>
  <c r="Y322" i="12"/>
  <c r="W322" i="12"/>
  <c r="U322" i="12"/>
  <c r="T322" i="12"/>
  <c r="S322" i="12"/>
  <c r="R322" i="12"/>
  <c r="Q322" i="12"/>
  <c r="AB322" i="12" s="1"/>
  <c r="O322" i="12"/>
  <c r="N322" i="12"/>
  <c r="L322" i="12"/>
  <c r="J322" i="12"/>
  <c r="I322" i="12"/>
  <c r="H322" i="12"/>
  <c r="G322" i="12"/>
  <c r="F322" i="12"/>
  <c r="E322" i="12" s="1"/>
  <c r="Z321" i="12"/>
  <c r="Y321" i="12"/>
  <c r="W321" i="12"/>
  <c r="U321" i="12"/>
  <c r="T321" i="12"/>
  <c r="S321" i="12"/>
  <c r="R321" i="12"/>
  <c r="Q321" i="12"/>
  <c r="AB321" i="12" s="1"/>
  <c r="O321" i="12"/>
  <c r="N321" i="12"/>
  <c r="L321" i="12"/>
  <c r="J321" i="12"/>
  <c r="I321" i="12"/>
  <c r="E321" i="12" s="1"/>
  <c r="H321" i="12"/>
  <c r="G321" i="12"/>
  <c r="F321" i="12"/>
  <c r="Z320" i="12"/>
  <c r="Y320" i="12"/>
  <c r="W320" i="12"/>
  <c r="U320" i="12"/>
  <c r="T320" i="12"/>
  <c r="S320" i="12"/>
  <c r="R320" i="12"/>
  <c r="Q320" i="12"/>
  <c r="AB320" i="12" s="1"/>
  <c r="O320" i="12"/>
  <c r="N320" i="12"/>
  <c r="L320" i="12"/>
  <c r="J320" i="12"/>
  <c r="I320" i="12"/>
  <c r="H320" i="12"/>
  <c r="G320" i="12"/>
  <c r="F320" i="12"/>
  <c r="E320" i="12" s="1"/>
  <c r="Z319" i="12"/>
  <c r="Y319" i="12"/>
  <c r="W319" i="12"/>
  <c r="U319" i="12"/>
  <c r="T319" i="12"/>
  <c r="S319" i="12"/>
  <c r="R319" i="12"/>
  <c r="Q319" i="12"/>
  <c r="AB319" i="12" s="1"/>
  <c r="O319" i="12"/>
  <c r="N319" i="12"/>
  <c r="L319" i="12"/>
  <c r="J319" i="12"/>
  <c r="I319" i="12"/>
  <c r="H319" i="12"/>
  <c r="G319" i="12"/>
  <c r="F319" i="12"/>
  <c r="E319" i="12"/>
  <c r="Z318" i="12"/>
  <c r="Y318" i="12"/>
  <c r="W318" i="12"/>
  <c r="U318" i="12"/>
  <c r="T318" i="12"/>
  <c r="S318" i="12"/>
  <c r="R318" i="12"/>
  <c r="Q318" i="12"/>
  <c r="O318" i="12"/>
  <c r="N318" i="12"/>
  <c r="L318" i="12"/>
  <c r="J318" i="12"/>
  <c r="I318" i="12"/>
  <c r="H318" i="12"/>
  <c r="G318" i="12"/>
  <c r="F318" i="12"/>
  <c r="Z317" i="12"/>
  <c r="Y317" i="12"/>
  <c r="W317" i="12"/>
  <c r="U317" i="12"/>
  <c r="T317" i="12"/>
  <c r="S317" i="12"/>
  <c r="R317" i="12"/>
  <c r="Q317" i="12"/>
  <c r="O317" i="12"/>
  <c r="N317" i="12"/>
  <c r="L317" i="12"/>
  <c r="J317" i="12"/>
  <c r="I317" i="12"/>
  <c r="E317" i="12" s="1"/>
  <c r="H317" i="12"/>
  <c r="G317" i="12"/>
  <c r="F317" i="12"/>
  <c r="Z316" i="12"/>
  <c r="Y316" i="12"/>
  <c r="W316" i="12"/>
  <c r="U316" i="12"/>
  <c r="T316" i="12"/>
  <c r="S316" i="12"/>
  <c r="R316" i="12"/>
  <c r="Q316" i="12"/>
  <c r="O316" i="12"/>
  <c r="N316" i="12"/>
  <c r="L316" i="12"/>
  <c r="J316" i="12"/>
  <c r="I316" i="12"/>
  <c r="H316" i="12"/>
  <c r="G316" i="12"/>
  <c r="F316" i="12"/>
  <c r="Z315" i="12"/>
  <c r="Y315" i="12"/>
  <c r="W315" i="12"/>
  <c r="U315" i="12"/>
  <c r="T315" i="12"/>
  <c r="S315" i="12"/>
  <c r="R315" i="12"/>
  <c r="Q315" i="12"/>
  <c r="O315" i="12"/>
  <c r="N315" i="12"/>
  <c r="L315" i="12"/>
  <c r="J315" i="12"/>
  <c r="I315" i="12"/>
  <c r="H315" i="12"/>
  <c r="G315" i="12"/>
  <c r="F315" i="12"/>
  <c r="E315" i="12"/>
  <c r="Z314" i="12"/>
  <c r="Y314" i="12"/>
  <c r="W314" i="12"/>
  <c r="U314" i="12"/>
  <c r="T314" i="12"/>
  <c r="S314" i="12"/>
  <c r="R314" i="12"/>
  <c r="Q314" i="12"/>
  <c r="AB314" i="12" s="1"/>
  <c r="O314" i="12"/>
  <c r="N314" i="12"/>
  <c r="L314" i="12"/>
  <c r="J314" i="12"/>
  <c r="I314" i="12"/>
  <c r="H314" i="12"/>
  <c r="G314" i="12"/>
  <c r="Z313" i="12"/>
  <c r="Y313" i="12"/>
  <c r="W313" i="12"/>
  <c r="U313" i="12"/>
  <c r="T313" i="12"/>
  <c r="S313" i="12"/>
  <c r="R313" i="12"/>
  <c r="Q313" i="12"/>
  <c r="L313" i="12"/>
  <c r="J313" i="12"/>
  <c r="I313" i="12"/>
  <c r="H313" i="12"/>
  <c r="G313" i="12"/>
  <c r="Z312" i="12"/>
  <c r="Y312" i="12"/>
  <c r="W312" i="12"/>
  <c r="U312" i="12"/>
  <c r="T312" i="12"/>
  <c r="S312" i="12"/>
  <c r="R312" i="12"/>
  <c r="Q312" i="12"/>
  <c r="AB312" i="12" s="1"/>
  <c r="O312" i="12"/>
  <c r="N312" i="12"/>
  <c r="L312" i="12"/>
  <c r="J312" i="12"/>
  <c r="I312" i="12"/>
  <c r="H312" i="12"/>
  <c r="G312" i="12"/>
  <c r="F312" i="12"/>
  <c r="E312" i="12" s="1"/>
  <c r="Z311" i="12"/>
  <c r="Y311" i="12"/>
  <c r="W311" i="12"/>
  <c r="U311" i="12"/>
  <c r="T311" i="12"/>
  <c r="S311" i="12"/>
  <c r="R311" i="12"/>
  <c r="Q311" i="12"/>
  <c r="AB311" i="12" s="1"/>
  <c r="O311" i="12"/>
  <c r="N311" i="12"/>
  <c r="L311" i="12"/>
  <c r="J311" i="12"/>
  <c r="I311" i="12"/>
  <c r="H311" i="12"/>
  <c r="G311" i="12"/>
  <c r="F311" i="12"/>
  <c r="E311" i="12"/>
  <c r="Z310" i="12"/>
  <c r="Y310" i="12"/>
  <c r="W310" i="12"/>
  <c r="U310" i="12"/>
  <c r="T310" i="12"/>
  <c r="S310" i="12"/>
  <c r="R310" i="12"/>
  <c r="Q310" i="12"/>
  <c r="O310" i="12"/>
  <c r="N310" i="12"/>
  <c r="L310" i="12"/>
  <c r="J310" i="12"/>
  <c r="I310" i="12"/>
  <c r="H310" i="12"/>
  <c r="G310" i="12"/>
  <c r="F310" i="12"/>
  <c r="Z309" i="12"/>
  <c r="Y309" i="12"/>
  <c r="W309" i="12"/>
  <c r="U309" i="12"/>
  <c r="T309" i="12"/>
  <c r="S309" i="12"/>
  <c r="R309" i="12"/>
  <c r="Q309" i="12"/>
  <c r="AB309" i="12" s="1"/>
  <c r="O309" i="12"/>
  <c r="N309" i="12"/>
  <c r="L309" i="12"/>
  <c r="J309" i="12"/>
  <c r="I309" i="12"/>
  <c r="E309" i="12" s="1"/>
  <c r="H309" i="12"/>
  <c r="G309" i="12"/>
  <c r="F309" i="12"/>
  <c r="Y308" i="12"/>
  <c r="W308" i="12"/>
  <c r="U308" i="12"/>
  <c r="T308" i="12"/>
  <c r="S308" i="12"/>
  <c r="R308" i="12"/>
  <c r="Q308" i="12"/>
  <c r="N308" i="12"/>
  <c r="L308" i="12"/>
  <c r="J308" i="12"/>
  <c r="I308" i="12"/>
  <c r="H308" i="12"/>
  <c r="G308" i="12"/>
  <c r="F308" i="12"/>
  <c r="Z307" i="12"/>
  <c r="Y307" i="12"/>
  <c r="W307" i="12"/>
  <c r="U307" i="12"/>
  <c r="T307" i="12"/>
  <c r="S307" i="12"/>
  <c r="R307" i="12"/>
  <c r="Q307" i="12"/>
  <c r="O307" i="12"/>
  <c r="N307" i="12"/>
  <c r="L307" i="12"/>
  <c r="J307" i="12"/>
  <c r="I307" i="12"/>
  <c r="H307" i="12"/>
  <c r="G307" i="12"/>
  <c r="F307" i="12"/>
  <c r="E307" i="12"/>
  <c r="Z306" i="12"/>
  <c r="Y306" i="12"/>
  <c r="W306" i="12"/>
  <c r="U306" i="12"/>
  <c r="T306" i="12"/>
  <c r="S306" i="12"/>
  <c r="R306" i="12"/>
  <c r="Q306" i="12"/>
  <c r="AB306" i="12" s="1"/>
  <c r="O306" i="12"/>
  <c r="N306" i="12"/>
  <c r="L306" i="12"/>
  <c r="J306" i="12"/>
  <c r="I306" i="12"/>
  <c r="H306" i="12"/>
  <c r="G306" i="12"/>
  <c r="F306" i="12"/>
  <c r="E306" i="12" s="1"/>
  <c r="Z305" i="12"/>
  <c r="Y305" i="12"/>
  <c r="W305" i="12"/>
  <c r="U305" i="12"/>
  <c r="T305" i="12"/>
  <c r="S305" i="12"/>
  <c r="R305" i="12"/>
  <c r="Q305" i="12"/>
  <c r="AB305" i="12" s="1"/>
  <c r="O305" i="12"/>
  <c r="N305" i="12"/>
  <c r="L305" i="12"/>
  <c r="J305" i="12"/>
  <c r="I305" i="12"/>
  <c r="E305" i="12" s="1"/>
  <c r="H305" i="12"/>
  <c r="G305" i="12"/>
  <c r="F305" i="12"/>
  <c r="Z304" i="12"/>
  <c r="Y304" i="12"/>
  <c r="W304" i="12"/>
  <c r="U304" i="12"/>
  <c r="T304" i="12"/>
  <c r="S304" i="12"/>
  <c r="R304" i="12"/>
  <c r="Q304" i="12"/>
  <c r="AB304" i="12" s="1"/>
  <c r="O304" i="12"/>
  <c r="N304" i="12"/>
  <c r="L304" i="12"/>
  <c r="J304" i="12"/>
  <c r="I304" i="12"/>
  <c r="H304" i="12"/>
  <c r="G304" i="12"/>
  <c r="F304" i="12"/>
  <c r="E304" i="12" s="1"/>
  <c r="Z303" i="12"/>
  <c r="Y303" i="12"/>
  <c r="W303" i="12"/>
  <c r="U303" i="12"/>
  <c r="T303" i="12"/>
  <c r="S303" i="12"/>
  <c r="R303" i="12"/>
  <c r="Q303" i="12"/>
  <c r="AB303" i="12" s="1"/>
  <c r="O303" i="12"/>
  <c r="N303" i="12"/>
  <c r="L303" i="12"/>
  <c r="J303" i="12"/>
  <c r="I303" i="12"/>
  <c r="H303" i="12"/>
  <c r="G303" i="12"/>
  <c r="F303" i="12"/>
  <c r="E303" i="12"/>
  <c r="Z302" i="12"/>
  <c r="Y302" i="12"/>
  <c r="W302" i="12"/>
  <c r="U302" i="12"/>
  <c r="T302" i="12"/>
  <c r="S302" i="12"/>
  <c r="R302" i="12"/>
  <c r="Q302" i="12"/>
  <c r="O302" i="12"/>
  <c r="N302" i="12"/>
  <c r="L302" i="12"/>
  <c r="J302" i="12"/>
  <c r="I302" i="12"/>
  <c r="H302" i="12"/>
  <c r="G302" i="12"/>
  <c r="F302" i="12"/>
  <c r="Z301" i="12"/>
  <c r="Y301" i="12"/>
  <c r="W301" i="12"/>
  <c r="U301" i="12"/>
  <c r="T301" i="12"/>
  <c r="S301" i="12"/>
  <c r="R301" i="12"/>
  <c r="Q301" i="12"/>
  <c r="AB301" i="12" s="1"/>
  <c r="O301" i="12"/>
  <c r="N301" i="12"/>
  <c r="L301" i="12"/>
  <c r="J301" i="12"/>
  <c r="I301" i="12"/>
  <c r="E301" i="12" s="1"/>
  <c r="H301" i="12"/>
  <c r="G301" i="12"/>
  <c r="F301" i="12"/>
  <c r="Z300" i="12"/>
  <c r="Y300" i="12"/>
  <c r="W300" i="12"/>
  <c r="U300" i="12"/>
  <c r="T300" i="12"/>
  <c r="S300" i="12"/>
  <c r="R300" i="12"/>
  <c r="Q300" i="12"/>
  <c r="AB300" i="12" s="1"/>
  <c r="O300" i="12"/>
  <c r="N300" i="12"/>
  <c r="L300" i="12"/>
  <c r="J300" i="12"/>
  <c r="I300" i="12"/>
  <c r="H300" i="12"/>
  <c r="G300" i="12"/>
  <c r="E300" i="12" s="1"/>
  <c r="F300" i="12"/>
  <c r="Z299" i="12"/>
  <c r="Y299" i="12"/>
  <c r="W299" i="12"/>
  <c r="U299" i="12"/>
  <c r="T299" i="12"/>
  <c r="S299" i="12"/>
  <c r="R299" i="12"/>
  <c r="Q299" i="12"/>
  <c r="O299" i="12"/>
  <c r="N299" i="12"/>
  <c r="L299" i="12"/>
  <c r="J299" i="12"/>
  <c r="I299" i="12"/>
  <c r="H299" i="12"/>
  <c r="G299" i="12"/>
  <c r="F299" i="12"/>
  <c r="E299" i="12"/>
  <c r="Y298" i="12"/>
  <c r="W298" i="12"/>
  <c r="U298" i="12"/>
  <c r="T298" i="12"/>
  <c r="S298" i="12"/>
  <c r="R298" i="12"/>
  <c r="Q298" i="12"/>
  <c r="N298" i="12"/>
  <c r="L298" i="12"/>
  <c r="J298" i="12"/>
  <c r="I298" i="12"/>
  <c r="H298" i="12"/>
  <c r="G298" i="12"/>
  <c r="F298" i="12"/>
  <c r="Z297" i="12"/>
  <c r="Y297" i="12"/>
  <c r="W297" i="12"/>
  <c r="U297" i="12"/>
  <c r="T297" i="12"/>
  <c r="S297" i="12"/>
  <c r="R297" i="12"/>
  <c r="Q297" i="12"/>
  <c r="AB297" i="12" s="1"/>
  <c r="O297" i="12"/>
  <c r="N297" i="12"/>
  <c r="L297" i="12"/>
  <c r="J297" i="12"/>
  <c r="I297" i="12"/>
  <c r="E297" i="12" s="1"/>
  <c r="H297" i="12"/>
  <c r="G297" i="12"/>
  <c r="F297" i="12"/>
  <c r="Z296" i="12"/>
  <c r="Y296" i="12"/>
  <c r="W296" i="12"/>
  <c r="U296" i="12"/>
  <c r="T296" i="12"/>
  <c r="S296" i="12"/>
  <c r="R296" i="12"/>
  <c r="Q296" i="12"/>
  <c r="AB296" i="12" s="1"/>
  <c r="O296" i="12"/>
  <c r="N296" i="12"/>
  <c r="L296" i="12"/>
  <c r="J296" i="12"/>
  <c r="I296" i="12"/>
  <c r="H296" i="12"/>
  <c r="G296" i="12"/>
  <c r="E296" i="12" s="1"/>
  <c r="F296" i="12"/>
  <c r="Z295" i="12"/>
  <c r="Y295" i="12"/>
  <c r="W295" i="12"/>
  <c r="U295" i="12"/>
  <c r="T295" i="12"/>
  <c r="S295" i="12"/>
  <c r="R295" i="12"/>
  <c r="Q295" i="12"/>
  <c r="AB295" i="12" s="1"/>
  <c r="O295" i="12"/>
  <c r="N295" i="12"/>
  <c r="L295" i="12"/>
  <c r="J295" i="12"/>
  <c r="I295" i="12"/>
  <c r="H295" i="12"/>
  <c r="G295" i="12"/>
  <c r="F295" i="12"/>
  <c r="E295" i="12"/>
  <c r="Z294" i="12"/>
  <c r="Y294" i="12"/>
  <c r="W294" i="12"/>
  <c r="U294" i="12"/>
  <c r="T294" i="12"/>
  <c r="S294" i="12"/>
  <c r="R294" i="12"/>
  <c r="Q294" i="12"/>
  <c r="O294" i="12"/>
  <c r="N294" i="12"/>
  <c r="L294" i="12"/>
  <c r="J294" i="12"/>
  <c r="I294" i="12"/>
  <c r="H294" i="12"/>
  <c r="G294" i="12"/>
  <c r="E294" i="12" s="1"/>
  <c r="F294" i="12"/>
  <c r="Z293" i="12"/>
  <c r="Y293" i="12"/>
  <c r="W293" i="12"/>
  <c r="U293" i="12"/>
  <c r="T293" i="12"/>
  <c r="S293" i="12"/>
  <c r="R293" i="12"/>
  <c r="Q293" i="12"/>
  <c r="AB293" i="12" s="1"/>
  <c r="O293" i="12"/>
  <c r="N293" i="12"/>
  <c r="L293" i="12"/>
  <c r="J293" i="12"/>
  <c r="I293" i="12"/>
  <c r="E293" i="12" s="1"/>
  <c r="H293" i="12"/>
  <c r="G293" i="12"/>
  <c r="F293" i="12"/>
  <c r="Z292" i="12"/>
  <c r="Y292" i="12"/>
  <c r="W292" i="12"/>
  <c r="U292" i="12"/>
  <c r="T292" i="12"/>
  <c r="S292" i="12"/>
  <c r="R292" i="12"/>
  <c r="Q292" i="12"/>
  <c r="AB292" i="12" s="1"/>
  <c r="O292" i="12"/>
  <c r="N292" i="12"/>
  <c r="L292" i="12"/>
  <c r="J292" i="12"/>
  <c r="I292" i="12"/>
  <c r="H292" i="12"/>
  <c r="G292" i="12"/>
  <c r="E292" i="12" s="1"/>
  <c r="F292" i="12"/>
  <c r="Z291" i="12"/>
  <c r="Y291" i="12"/>
  <c r="W291" i="12"/>
  <c r="U291" i="12"/>
  <c r="T291" i="12"/>
  <c r="S291" i="12"/>
  <c r="R291" i="12"/>
  <c r="Q291" i="12"/>
  <c r="O291" i="12"/>
  <c r="N291" i="12"/>
  <c r="L291" i="12"/>
  <c r="J291" i="12"/>
  <c r="I291" i="12"/>
  <c r="H291" i="12"/>
  <c r="G291" i="12"/>
  <c r="F291" i="12"/>
  <c r="E291" i="12"/>
  <c r="Z290" i="12"/>
  <c r="Y290" i="12"/>
  <c r="W290" i="12"/>
  <c r="U290" i="12"/>
  <c r="T290" i="12"/>
  <c r="S290" i="12"/>
  <c r="R290" i="12"/>
  <c r="Q290" i="12"/>
  <c r="AB290" i="12" s="1"/>
  <c r="O290" i="12"/>
  <c r="N290" i="12"/>
  <c r="L290" i="12"/>
  <c r="J290" i="12"/>
  <c r="I290" i="12"/>
  <c r="H290" i="12"/>
  <c r="G290" i="12"/>
  <c r="E290" i="12" s="1"/>
  <c r="F290" i="12"/>
  <c r="Z289" i="12"/>
  <c r="Y289" i="12"/>
  <c r="W289" i="12"/>
  <c r="U289" i="12"/>
  <c r="T289" i="12"/>
  <c r="S289" i="12"/>
  <c r="R289" i="12"/>
  <c r="Q289" i="12"/>
  <c r="AB289" i="12" s="1"/>
  <c r="O289" i="12"/>
  <c r="N289" i="12"/>
  <c r="L289" i="12"/>
  <c r="J289" i="12"/>
  <c r="I289" i="12"/>
  <c r="E289" i="12" s="1"/>
  <c r="H289" i="12"/>
  <c r="G289" i="12"/>
  <c r="F289" i="12"/>
  <c r="Y288" i="12"/>
  <c r="W288" i="12"/>
  <c r="U288" i="12"/>
  <c r="T288" i="12"/>
  <c r="S288" i="12"/>
  <c r="R288" i="12"/>
  <c r="Q288" i="12"/>
  <c r="N288" i="12"/>
  <c r="L288" i="12"/>
  <c r="J288" i="12"/>
  <c r="I288" i="12"/>
  <c r="H288" i="12"/>
  <c r="G288" i="12"/>
  <c r="F288" i="12"/>
  <c r="Z287" i="12"/>
  <c r="Y287" i="12"/>
  <c r="W287" i="12"/>
  <c r="U287" i="12"/>
  <c r="T287" i="12"/>
  <c r="S287" i="12"/>
  <c r="R287" i="12"/>
  <c r="Q287" i="12"/>
  <c r="AB287" i="12" s="1"/>
  <c r="O287" i="12"/>
  <c r="N287" i="12"/>
  <c r="L287" i="12"/>
  <c r="J287" i="12"/>
  <c r="I287" i="12"/>
  <c r="H287" i="12"/>
  <c r="G287" i="12"/>
  <c r="F287" i="12"/>
  <c r="E287" i="12"/>
  <c r="Z286" i="12"/>
  <c r="Y286" i="12"/>
  <c r="W286" i="12"/>
  <c r="U286" i="12"/>
  <c r="T286" i="12"/>
  <c r="S286" i="12"/>
  <c r="R286" i="12"/>
  <c r="Q286" i="12"/>
  <c r="O286" i="12"/>
  <c r="N286" i="12"/>
  <c r="L286" i="12"/>
  <c r="J286" i="12"/>
  <c r="I286" i="12"/>
  <c r="H286" i="12"/>
  <c r="G286" i="12"/>
  <c r="E286" i="12" s="1"/>
  <c r="F286" i="12"/>
  <c r="Z285" i="12"/>
  <c r="Y285" i="12"/>
  <c r="W285" i="12"/>
  <c r="U285" i="12"/>
  <c r="T285" i="12"/>
  <c r="S285" i="12"/>
  <c r="R285" i="12"/>
  <c r="Q285" i="12"/>
  <c r="AB285" i="12" s="1"/>
  <c r="O285" i="12"/>
  <c r="N285" i="12"/>
  <c r="L285" i="12"/>
  <c r="J285" i="12"/>
  <c r="I285" i="12"/>
  <c r="E285" i="12" s="1"/>
  <c r="H285" i="12"/>
  <c r="G285" i="12"/>
  <c r="F285" i="12"/>
  <c r="Z284" i="12"/>
  <c r="Y284" i="12"/>
  <c r="W284" i="12"/>
  <c r="U284" i="12"/>
  <c r="T284" i="12"/>
  <c r="S284" i="12"/>
  <c r="R284" i="12"/>
  <c r="Q284" i="12"/>
  <c r="AB284" i="12" s="1"/>
  <c r="O284" i="12"/>
  <c r="N284" i="12"/>
  <c r="L284" i="12"/>
  <c r="J284" i="12"/>
  <c r="I284" i="12"/>
  <c r="H284" i="12"/>
  <c r="G284" i="12"/>
  <c r="E284" i="12" s="1"/>
  <c r="F284" i="12"/>
  <c r="Y283" i="12"/>
  <c r="W283" i="12"/>
  <c r="U283" i="12"/>
  <c r="T283" i="12"/>
  <c r="S283" i="12"/>
  <c r="R283" i="12"/>
  <c r="Q283" i="12"/>
  <c r="N283" i="12"/>
  <c r="L283" i="12"/>
  <c r="J283" i="12"/>
  <c r="I283" i="12"/>
  <c r="H283" i="12"/>
  <c r="G283" i="12"/>
  <c r="F283" i="12"/>
  <c r="Z282" i="12"/>
  <c r="Y282" i="12"/>
  <c r="W282" i="12"/>
  <c r="U282" i="12"/>
  <c r="T282" i="12"/>
  <c r="S282" i="12"/>
  <c r="R282" i="12"/>
  <c r="Q282" i="12"/>
  <c r="AB282" i="12" s="1"/>
  <c r="O282" i="12"/>
  <c r="N282" i="12"/>
  <c r="L282" i="12"/>
  <c r="J282" i="12"/>
  <c r="I282" i="12"/>
  <c r="H282" i="12"/>
  <c r="G282" i="12"/>
  <c r="E282" i="12" s="1"/>
  <c r="F282" i="12"/>
  <c r="Z281" i="12"/>
  <c r="Y281" i="12"/>
  <c r="W281" i="12"/>
  <c r="U281" i="12"/>
  <c r="T281" i="12"/>
  <c r="S281" i="12"/>
  <c r="R281" i="12"/>
  <c r="Q281" i="12"/>
  <c r="AB281" i="12" s="1"/>
  <c r="N281" i="12"/>
  <c r="L281" i="12"/>
  <c r="J281" i="12"/>
  <c r="I281" i="12"/>
  <c r="H281" i="12"/>
  <c r="G281" i="12"/>
  <c r="F281" i="12"/>
  <c r="Z280" i="12"/>
  <c r="Y280" i="12"/>
  <c r="W280" i="12"/>
  <c r="U280" i="12"/>
  <c r="T280" i="12"/>
  <c r="S280" i="12"/>
  <c r="R280" i="12"/>
  <c r="Q280" i="12"/>
  <c r="AB280" i="12" s="1"/>
  <c r="N280" i="12"/>
  <c r="L280" i="12"/>
  <c r="J280" i="12"/>
  <c r="I280" i="12"/>
  <c r="H280" i="12"/>
  <c r="G280" i="12"/>
  <c r="F280" i="12"/>
  <c r="Z279" i="12"/>
  <c r="Y279" i="12"/>
  <c r="W279" i="12"/>
  <c r="U279" i="12"/>
  <c r="T279" i="12"/>
  <c r="S279" i="12"/>
  <c r="R279" i="12"/>
  <c r="Q279" i="12"/>
  <c r="AB279" i="12" s="1"/>
  <c r="N279" i="12"/>
  <c r="L279" i="12"/>
  <c r="J279" i="12"/>
  <c r="I279" i="12"/>
  <c r="H279" i="12"/>
  <c r="G279" i="12"/>
  <c r="F279" i="12"/>
  <c r="Z278" i="12"/>
  <c r="Y278" i="12"/>
  <c r="W278" i="12"/>
  <c r="U278" i="12"/>
  <c r="T278" i="12"/>
  <c r="S278" i="12"/>
  <c r="R278" i="12"/>
  <c r="Q278" i="12"/>
  <c r="N278" i="12"/>
  <c r="L278" i="12"/>
  <c r="J278" i="12"/>
  <c r="I278" i="12"/>
  <c r="H278" i="12"/>
  <c r="G278" i="12"/>
  <c r="F278" i="12"/>
  <c r="Z277" i="12"/>
  <c r="Y277" i="12"/>
  <c r="W277" i="12"/>
  <c r="U277" i="12"/>
  <c r="T277" i="12"/>
  <c r="S277" i="12"/>
  <c r="R277" i="12"/>
  <c r="Q277" i="12"/>
  <c r="AB277" i="12" s="1"/>
  <c r="N277" i="12"/>
  <c r="L277" i="12"/>
  <c r="J277" i="12"/>
  <c r="I277" i="12"/>
  <c r="H277" i="12"/>
  <c r="G277" i="12"/>
  <c r="F277" i="12"/>
  <c r="Z276" i="12"/>
  <c r="Y276" i="12"/>
  <c r="W276" i="12"/>
  <c r="U276" i="12"/>
  <c r="T276" i="12"/>
  <c r="S276" i="12"/>
  <c r="R276" i="12"/>
  <c r="Q276" i="12"/>
  <c r="O276" i="12"/>
  <c r="N276" i="12"/>
  <c r="L276" i="12"/>
  <c r="J276" i="12"/>
  <c r="I276" i="12"/>
  <c r="H276" i="12"/>
  <c r="G276" i="12"/>
  <c r="F276" i="12"/>
  <c r="Z275" i="12"/>
  <c r="Y275" i="12"/>
  <c r="W275" i="12"/>
  <c r="U275" i="12"/>
  <c r="T275" i="12"/>
  <c r="S275" i="12"/>
  <c r="R275" i="12"/>
  <c r="Q275" i="12"/>
  <c r="O275" i="12"/>
  <c r="N275" i="12"/>
  <c r="L275" i="12"/>
  <c r="J275" i="12"/>
  <c r="I275" i="12"/>
  <c r="H275" i="12"/>
  <c r="G275" i="12"/>
  <c r="F275" i="12"/>
  <c r="E275" i="12"/>
  <c r="Z274" i="12"/>
  <c r="Y274" i="12"/>
  <c r="W274" i="12"/>
  <c r="U274" i="12"/>
  <c r="T274" i="12"/>
  <c r="S274" i="12"/>
  <c r="R274" i="12"/>
  <c r="Q274" i="12"/>
  <c r="AB274" i="12" s="1"/>
  <c r="O274" i="12"/>
  <c r="N274" i="12"/>
  <c r="L274" i="12"/>
  <c r="J274" i="12"/>
  <c r="I274" i="12"/>
  <c r="H274" i="12"/>
  <c r="G274" i="12"/>
  <c r="F274" i="12"/>
  <c r="E274" i="12" s="1"/>
  <c r="Z273" i="12"/>
  <c r="Y273" i="12"/>
  <c r="W273" i="12"/>
  <c r="U273" i="12"/>
  <c r="T273" i="12"/>
  <c r="S273" i="12"/>
  <c r="R273" i="12"/>
  <c r="Q273" i="12"/>
  <c r="AB273" i="12" s="1"/>
  <c r="O273" i="12"/>
  <c r="N273" i="12"/>
  <c r="L273" i="12"/>
  <c r="J273" i="12"/>
  <c r="I273" i="12"/>
  <c r="E273" i="12" s="1"/>
  <c r="H273" i="12"/>
  <c r="G273" i="12"/>
  <c r="F273" i="12"/>
  <c r="Y272" i="12"/>
  <c r="W272" i="12"/>
  <c r="U272" i="12"/>
  <c r="T272" i="12"/>
  <c r="S272" i="12"/>
  <c r="R272" i="12"/>
  <c r="Q272" i="12"/>
  <c r="N272" i="12"/>
  <c r="L272" i="12"/>
  <c r="J272" i="12"/>
  <c r="I272" i="12"/>
  <c r="H272" i="12"/>
  <c r="G272" i="12"/>
  <c r="F272" i="12"/>
  <c r="Z271" i="12"/>
  <c r="Y271" i="12"/>
  <c r="U271" i="12"/>
  <c r="T271" i="12"/>
  <c r="S271" i="12"/>
  <c r="R271" i="12"/>
  <c r="Q271" i="12"/>
  <c r="O271" i="12"/>
  <c r="N271" i="12"/>
  <c r="E271" i="12" s="1"/>
  <c r="L271" i="12"/>
  <c r="J271" i="12"/>
  <c r="I271" i="12"/>
  <c r="H271" i="12"/>
  <c r="G271" i="12"/>
  <c r="F271" i="12"/>
  <c r="Z270" i="12"/>
  <c r="Y270" i="12"/>
  <c r="W270" i="12"/>
  <c r="U270" i="12"/>
  <c r="T270" i="12"/>
  <c r="S270" i="12"/>
  <c r="R270" i="12"/>
  <c r="Q270" i="12"/>
  <c r="AB270" i="12" s="1"/>
  <c r="O270" i="12"/>
  <c r="N270" i="12"/>
  <c r="L270" i="12"/>
  <c r="J270" i="12"/>
  <c r="I270" i="12"/>
  <c r="H270" i="12"/>
  <c r="G270" i="12"/>
  <c r="F270" i="12"/>
  <c r="E270" i="12" s="1"/>
  <c r="Z269" i="12"/>
  <c r="Y269" i="12"/>
  <c r="W269" i="12"/>
  <c r="U269" i="12"/>
  <c r="T269" i="12"/>
  <c r="S269" i="12"/>
  <c r="R269" i="12"/>
  <c r="Q269" i="12"/>
  <c r="AB269" i="12" s="1"/>
  <c r="O269" i="12"/>
  <c r="N269" i="12"/>
  <c r="L269" i="12"/>
  <c r="J269" i="12"/>
  <c r="I269" i="12"/>
  <c r="H269" i="12"/>
  <c r="G269" i="12"/>
  <c r="F269" i="12"/>
  <c r="E269" i="12" s="1"/>
  <c r="Z268" i="12"/>
  <c r="Y268" i="12"/>
  <c r="W268" i="12"/>
  <c r="U268" i="12"/>
  <c r="T268" i="12"/>
  <c r="S268" i="12"/>
  <c r="R268" i="12"/>
  <c r="Q268" i="12"/>
  <c r="AB268" i="12" s="1"/>
  <c r="O268" i="12"/>
  <c r="N268" i="12"/>
  <c r="L268" i="12"/>
  <c r="J268" i="12"/>
  <c r="I268" i="12"/>
  <c r="H268" i="12"/>
  <c r="G268" i="12"/>
  <c r="F268" i="12"/>
  <c r="E268" i="12" s="1"/>
  <c r="E267" i="12" s="1"/>
  <c r="Y267" i="12"/>
  <c r="U267" i="12"/>
  <c r="T267" i="12"/>
  <c r="S267" i="12"/>
  <c r="R267" i="12"/>
  <c r="Q267" i="12"/>
  <c r="N267" i="12"/>
  <c r="J267" i="12"/>
  <c r="I267" i="12"/>
  <c r="H267" i="12"/>
  <c r="G267" i="12"/>
  <c r="F267" i="12"/>
  <c r="Z266" i="12"/>
  <c r="Y266" i="12"/>
  <c r="W266" i="12"/>
  <c r="U266" i="12"/>
  <c r="T266" i="12"/>
  <c r="S266" i="12"/>
  <c r="R266" i="12"/>
  <c r="Q266" i="12"/>
  <c r="AB266" i="12" s="1"/>
  <c r="O266" i="12"/>
  <c r="N266" i="12"/>
  <c r="L266" i="12"/>
  <c r="J266" i="12"/>
  <c r="I266" i="12"/>
  <c r="H266" i="12"/>
  <c r="G266" i="12"/>
  <c r="F266" i="12"/>
  <c r="Y265" i="12"/>
  <c r="U265" i="12"/>
  <c r="T265" i="12"/>
  <c r="S265" i="12"/>
  <c r="R265" i="12"/>
  <c r="Q265" i="12"/>
  <c r="N265" i="12"/>
  <c r="L265" i="12"/>
  <c r="J265" i="12"/>
  <c r="I265" i="12"/>
  <c r="H265" i="12"/>
  <c r="G265" i="12"/>
  <c r="F265" i="12"/>
  <c r="Y264" i="12"/>
  <c r="W264" i="12"/>
  <c r="U264" i="12"/>
  <c r="T264" i="12"/>
  <c r="S264" i="12"/>
  <c r="R264" i="12"/>
  <c r="Q264" i="12"/>
  <c r="N264" i="12"/>
  <c r="L264" i="12"/>
  <c r="J264" i="12"/>
  <c r="I264" i="12"/>
  <c r="H264" i="12"/>
  <c r="G264" i="12"/>
  <c r="F264" i="12"/>
  <c r="Z263" i="12"/>
  <c r="Y263" i="12"/>
  <c r="W263" i="12"/>
  <c r="U263" i="12"/>
  <c r="T263" i="12"/>
  <c r="S263" i="12"/>
  <c r="R263" i="12"/>
  <c r="Q263" i="12"/>
  <c r="AB263" i="12" s="1"/>
  <c r="O263" i="12"/>
  <c r="N263" i="12"/>
  <c r="L263" i="12"/>
  <c r="J263" i="12"/>
  <c r="I263" i="12"/>
  <c r="H263" i="12"/>
  <c r="G263" i="12"/>
  <c r="F263" i="12"/>
  <c r="Z262" i="12"/>
  <c r="Y262" i="12"/>
  <c r="W262" i="12"/>
  <c r="U262" i="12"/>
  <c r="T262" i="12"/>
  <c r="S262" i="12"/>
  <c r="R262" i="12"/>
  <c r="Q262" i="12"/>
  <c r="AB262" i="12" s="1"/>
  <c r="O262" i="12"/>
  <c r="N262" i="12"/>
  <c r="L262" i="12"/>
  <c r="J262" i="12"/>
  <c r="I262" i="12"/>
  <c r="H262" i="12"/>
  <c r="G262" i="12"/>
  <c r="F262" i="12"/>
  <c r="Z261" i="12"/>
  <c r="Y261" i="12"/>
  <c r="W261" i="12"/>
  <c r="U261" i="12"/>
  <c r="T261" i="12"/>
  <c r="S261" i="12"/>
  <c r="R261" i="12"/>
  <c r="Q261" i="12"/>
  <c r="AB261" i="12" s="1"/>
  <c r="O261" i="12"/>
  <c r="N261" i="12"/>
  <c r="L261" i="12"/>
  <c r="J261" i="12"/>
  <c r="I261" i="12"/>
  <c r="H261" i="12"/>
  <c r="G261" i="12"/>
  <c r="F261" i="12"/>
  <c r="Z260" i="12"/>
  <c r="Y260" i="12"/>
  <c r="W260" i="12"/>
  <c r="U260" i="12"/>
  <c r="T260" i="12"/>
  <c r="S260" i="12"/>
  <c r="R260" i="12"/>
  <c r="Q260" i="12"/>
  <c r="AB260" i="12" s="1"/>
  <c r="O260" i="12"/>
  <c r="N260" i="12"/>
  <c r="L260" i="12"/>
  <c r="J260" i="12"/>
  <c r="I260" i="12"/>
  <c r="H260" i="12"/>
  <c r="G260" i="12"/>
  <c r="F260" i="12"/>
  <c r="Z259" i="12"/>
  <c r="Y259" i="12"/>
  <c r="W259" i="12"/>
  <c r="U259" i="12"/>
  <c r="T259" i="12"/>
  <c r="S259" i="12"/>
  <c r="R259" i="12"/>
  <c r="Q259" i="12"/>
  <c r="AB259" i="12" s="1"/>
  <c r="O259" i="12"/>
  <c r="N259" i="12"/>
  <c r="L259" i="12"/>
  <c r="J259" i="12"/>
  <c r="I259" i="12"/>
  <c r="H259" i="12"/>
  <c r="G259" i="12"/>
  <c r="F259" i="12"/>
  <c r="Z258" i="12"/>
  <c r="Y258" i="12"/>
  <c r="W258" i="12"/>
  <c r="U258" i="12"/>
  <c r="T258" i="12"/>
  <c r="S258" i="12"/>
  <c r="R258" i="12"/>
  <c r="Q258" i="12"/>
  <c r="AB258" i="12" s="1"/>
  <c r="O258" i="12"/>
  <c r="N258" i="12"/>
  <c r="L258" i="12"/>
  <c r="J258" i="12"/>
  <c r="I258" i="12"/>
  <c r="H258" i="12"/>
  <c r="G258" i="12"/>
  <c r="F258" i="12"/>
  <c r="Z257" i="12"/>
  <c r="Y257" i="12"/>
  <c r="W257" i="12"/>
  <c r="U257" i="12"/>
  <c r="T257" i="12"/>
  <c r="S257" i="12"/>
  <c r="R257" i="12"/>
  <c r="Q257" i="12"/>
  <c r="AB257" i="12" s="1"/>
  <c r="O257" i="12"/>
  <c r="N257" i="12"/>
  <c r="L257" i="12"/>
  <c r="J257" i="12"/>
  <c r="I257" i="12"/>
  <c r="H257" i="12"/>
  <c r="G257" i="12"/>
  <c r="F257" i="12"/>
  <c r="Z256" i="12"/>
  <c r="Y256" i="12"/>
  <c r="W256" i="12"/>
  <c r="U256" i="12"/>
  <c r="T256" i="12"/>
  <c r="S256" i="12"/>
  <c r="R256" i="12"/>
  <c r="Q256" i="12"/>
  <c r="AB256" i="12" s="1"/>
  <c r="O256" i="12"/>
  <c r="N256" i="12"/>
  <c r="L256" i="12"/>
  <c r="J256" i="12"/>
  <c r="I256" i="12"/>
  <c r="H256" i="12"/>
  <c r="G256" i="12"/>
  <c r="F256" i="12"/>
  <c r="Z255" i="12"/>
  <c r="Y255" i="12"/>
  <c r="W255" i="12"/>
  <c r="U255" i="12"/>
  <c r="T255" i="12"/>
  <c r="S255" i="12"/>
  <c r="R255" i="12"/>
  <c r="Q255" i="12"/>
  <c r="AB255" i="12" s="1"/>
  <c r="O255" i="12"/>
  <c r="N255" i="12"/>
  <c r="L255" i="12"/>
  <c r="J255" i="12"/>
  <c r="I255" i="12"/>
  <c r="H255" i="12"/>
  <c r="G255" i="12"/>
  <c r="F255" i="12"/>
  <c r="Z254" i="12"/>
  <c r="Y254" i="12"/>
  <c r="W254" i="12"/>
  <c r="U254" i="12"/>
  <c r="T254" i="12"/>
  <c r="S254" i="12"/>
  <c r="R254" i="12"/>
  <c r="Q254" i="12"/>
  <c r="AB254" i="12" s="1"/>
  <c r="O254" i="12"/>
  <c r="N254" i="12"/>
  <c r="L254" i="12"/>
  <c r="J254" i="12"/>
  <c r="I254" i="12"/>
  <c r="H254" i="12"/>
  <c r="G254" i="12"/>
  <c r="F254" i="12"/>
  <c r="Z253" i="12"/>
  <c r="Y253" i="12"/>
  <c r="W253" i="12"/>
  <c r="U253" i="12"/>
  <c r="T253" i="12"/>
  <c r="S253" i="12"/>
  <c r="R253" i="12"/>
  <c r="Q253" i="12"/>
  <c r="AB253" i="12" s="1"/>
  <c r="O253" i="12"/>
  <c r="N253" i="12"/>
  <c r="L253" i="12"/>
  <c r="J253" i="12"/>
  <c r="I253" i="12"/>
  <c r="H253" i="12"/>
  <c r="G253" i="12"/>
  <c r="F253" i="12"/>
  <c r="Z252" i="12"/>
  <c r="Y252" i="12"/>
  <c r="W252" i="12"/>
  <c r="U252" i="12"/>
  <c r="T252" i="12"/>
  <c r="S252" i="12"/>
  <c r="R252" i="12"/>
  <c r="Q252" i="12"/>
  <c r="AB252" i="12" s="1"/>
  <c r="O252" i="12"/>
  <c r="N252" i="12"/>
  <c r="L252" i="12"/>
  <c r="J252" i="12"/>
  <c r="I252" i="12"/>
  <c r="H252" i="12"/>
  <c r="G252" i="12"/>
  <c r="F252" i="12"/>
  <c r="Z251" i="12"/>
  <c r="Y251" i="12"/>
  <c r="W251" i="12"/>
  <c r="U251" i="12"/>
  <c r="T251" i="12"/>
  <c r="S251" i="12"/>
  <c r="R251" i="12"/>
  <c r="Q251" i="12"/>
  <c r="AB251" i="12" s="1"/>
  <c r="O251" i="12"/>
  <c r="N251" i="12"/>
  <c r="L251" i="12"/>
  <c r="J251" i="12"/>
  <c r="I251" i="12"/>
  <c r="H251" i="12"/>
  <c r="G251" i="12"/>
  <c r="F251" i="12"/>
  <c r="Z250" i="12"/>
  <c r="Y250" i="12"/>
  <c r="W250" i="12"/>
  <c r="U250" i="12"/>
  <c r="T250" i="12"/>
  <c r="S250" i="12"/>
  <c r="R250" i="12"/>
  <c r="Q250" i="12"/>
  <c r="AB250" i="12" s="1"/>
  <c r="O250" i="12"/>
  <c r="N250" i="12"/>
  <c r="L250" i="12"/>
  <c r="J250" i="12"/>
  <c r="I250" i="12"/>
  <c r="H250" i="12"/>
  <c r="G250" i="12"/>
  <c r="F250" i="12"/>
  <c r="Z249" i="12"/>
  <c r="Y249" i="12"/>
  <c r="W249" i="12"/>
  <c r="U249" i="12"/>
  <c r="T249" i="12"/>
  <c r="S249" i="12"/>
  <c r="R249" i="12"/>
  <c r="Q249" i="12"/>
  <c r="AB249" i="12" s="1"/>
  <c r="O249" i="12"/>
  <c r="N249" i="12"/>
  <c r="L249" i="12"/>
  <c r="J249" i="12"/>
  <c r="I249" i="12"/>
  <c r="H249" i="12"/>
  <c r="G249" i="12"/>
  <c r="F249" i="12"/>
  <c r="Z248" i="12"/>
  <c r="Y248" i="12"/>
  <c r="W248" i="12"/>
  <c r="U248" i="12"/>
  <c r="T248" i="12"/>
  <c r="S248" i="12"/>
  <c r="R248" i="12"/>
  <c r="Q248" i="12"/>
  <c r="AB248" i="12" s="1"/>
  <c r="O248" i="12"/>
  <c r="N248" i="12"/>
  <c r="L248" i="12"/>
  <c r="J248" i="12"/>
  <c r="I248" i="12"/>
  <c r="H248" i="12"/>
  <c r="G248" i="12"/>
  <c r="F248" i="12"/>
  <c r="Z247" i="12"/>
  <c r="Y247" i="12"/>
  <c r="W247" i="12"/>
  <c r="U247" i="12"/>
  <c r="T247" i="12"/>
  <c r="S247" i="12"/>
  <c r="R247" i="12"/>
  <c r="Q247" i="12"/>
  <c r="AB247" i="12" s="1"/>
  <c r="O247" i="12"/>
  <c r="N247" i="12"/>
  <c r="L247" i="12"/>
  <c r="J247" i="12"/>
  <c r="I247" i="12"/>
  <c r="H247" i="12"/>
  <c r="G247" i="12"/>
  <c r="F247" i="12"/>
  <c r="Z246" i="12"/>
  <c r="Y246" i="12"/>
  <c r="W246" i="12"/>
  <c r="U246" i="12"/>
  <c r="T246" i="12"/>
  <c r="S246" i="12"/>
  <c r="R246" i="12"/>
  <c r="Q246" i="12"/>
  <c r="AB246" i="12" s="1"/>
  <c r="O246" i="12"/>
  <c r="N246" i="12"/>
  <c r="L246" i="12"/>
  <c r="J246" i="12"/>
  <c r="I246" i="12"/>
  <c r="H246" i="12"/>
  <c r="G246" i="12"/>
  <c r="F246" i="12"/>
  <c r="Z245" i="12"/>
  <c r="Y245" i="12"/>
  <c r="W245" i="12"/>
  <c r="U245" i="12"/>
  <c r="T245" i="12"/>
  <c r="S245" i="12"/>
  <c r="R245" i="12"/>
  <c r="Q245" i="12"/>
  <c r="AB245" i="12" s="1"/>
  <c r="O245" i="12"/>
  <c r="N245" i="12"/>
  <c r="L245" i="12"/>
  <c r="J245" i="12"/>
  <c r="I245" i="12"/>
  <c r="H245" i="12"/>
  <c r="G245" i="12"/>
  <c r="F245" i="12"/>
  <c r="Z244" i="12"/>
  <c r="Y244" i="12"/>
  <c r="W244" i="12"/>
  <c r="U244" i="12"/>
  <c r="T244" i="12"/>
  <c r="S244" i="12"/>
  <c r="R244" i="12"/>
  <c r="Q244" i="12"/>
  <c r="AB244" i="12" s="1"/>
  <c r="O244" i="12"/>
  <c r="N244" i="12"/>
  <c r="L244" i="12"/>
  <c r="J244" i="12"/>
  <c r="I244" i="12"/>
  <c r="H244" i="12"/>
  <c r="G244" i="12"/>
  <c r="F244" i="12"/>
  <c r="Z243" i="12"/>
  <c r="Y243" i="12"/>
  <c r="W243" i="12"/>
  <c r="U243" i="12"/>
  <c r="T243" i="12"/>
  <c r="S243" i="12"/>
  <c r="R243" i="12"/>
  <c r="Q243" i="12"/>
  <c r="AB243" i="12" s="1"/>
  <c r="O243" i="12"/>
  <c r="N243" i="12"/>
  <c r="L243" i="12"/>
  <c r="J243" i="12"/>
  <c r="I243" i="12"/>
  <c r="H243" i="12"/>
  <c r="G243" i="12"/>
  <c r="F243" i="12"/>
  <c r="Z242" i="12"/>
  <c r="Y242" i="12"/>
  <c r="W242" i="12"/>
  <c r="U242" i="12"/>
  <c r="T242" i="12"/>
  <c r="S242" i="12"/>
  <c r="R242" i="12"/>
  <c r="Q242" i="12"/>
  <c r="AB242" i="12" s="1"/>
  <c r="O242" i="12"/>
  <c r="N242" i="12"/>
  <c r="L242" i="12"/>
  <c r="J242" i="12"/>
  <c r="I242" i="12"/>
  <c r="H242" i="12"/>
  <c r="G242" i="12"/>
  <c r="F242" i="12"/>
  <c r="Z241" i="12"/>
  <c r="Y241" i="12"/>
  <c r="W241" i="12"/>
  <c r="U241" i="12"/>
  <c r="T241" i="12"/>
  <c r="S241" i="12"/>
  <c r="R241" i="12"/>
  <c r="Q241" i="12"/>
  <c r="AB241" i="12" s="1"/>
  <c r="O241" i="12"/>
  <c r="N241" i="12"/>
  <c r="L241" i="12"/>
  <c r="J241" i="12"/>
  <c r="I241" i="12"/>
  <c r="H241" i="12"/>
  <c r="G241" i="12"/>
  <c r="F241" i="12"/>
  <c r="Z240" i="12"/>
  <c r="Y240" i="12"/>
  <c r="W240" i="12"/>
  <c r="U240" i="12"/>
  <c r="T240" i="12"/>
  <c r="S240" i="12"/>
  <c r="R240" i="12"/>
  <c r="Q240" i="12"/>
  <c r="AB240" i="12" s="1"/>
  <c r="O240" i="12"/>
  <c r="N240" i="12"/>
  <c r="L240" i="12"/>
  <c r="J240" i="12"/>
  <c r="I240" i="12"/>
  <c r="H240" i="12"/>
  <c r="G240" i="12"/>
  <c r="F240" i="12"/>
  <c r="Z239" i="12"/>
  <c r="Y239" i="12"/>
  <c r="W239" i="12"/>
  <c r="U239" i="12"/>
  <c r="T239" i="12"/>
  <c r="S239" i="12"/>
  <c r="R239" i="12"/>
  <c r="Q239" i="12"/>
  <c r="AB239" i="12" s="1"/>
  <c r="O239" i="12"/>
  <c r="N239" i="12"/>
  <c r="L239" i="12"/>
  <c r="J239" i="12"/>
  <c r="I239" i="12"/>
  <c r="H239" i="12"/>
  <c r="G239" i="12"/>
  <c r="F239" i="12"/>
  <c r="Z238" i="12"/>
  <c r="Y238" i="12"/>
  <c r="W238" i="12"/>
  <c r="U238" i="12"/>
  <c r="T238" i="12"/>
  <c r="S238" i="12"/>
  <c r="R238" i="12"/>
  <c r="Q238" i="12"/>
  <c r="AB238" i="12" s="1"/>
  <c r="O238" i="12"/>
  <c r="N238" i="12"/>
  <c r="L238" i="12"/>
  <c r="J238" i="12"/>
  <c r="I238" i="12"/>
  <c r="H238" i="12"/>
  <c r="G238" i="12"/>
  <c r="F238" i="12"/>
  <c r="Z237" i="12"/>
  <c r="Y237" i="12"/>
  <c r="W237" i="12"/>
  <c r="U237" i="12"/>
  <c r="T237" i="12"/>
  <c r="S237" i="12"/>
  <c r="R237" i="12"/>
  <c r="Q237" i="12"/>
  <c r="AB237" i="12" s="1"/>
  <c r="O237" i="12"/>
  <c r="N237" i="12"/>
  <c r="L237" i="12"/>
  <c r="J237" i="12"/>
  <c r="I237" i="12"/>
  <c r="H237" i="12"/>
  <c r="G237" i="12"/>
  <c r="F237" i="12"/>
  <c r="Z236" i="12"/>
  <c r="Y236" i="12"/>
  <c r="W236" i="12"/>
  <c r="U236" i="12"/>
  <c r="T236" i="12"/>
  <c r="S236" i="12"/>
  <c r="R236" i="12"/>
  <c r="Q236" i="12"/>
  <c r="AB236" i="12" s="1"/>
  <c r="O236" i="12"/>
  <c r="N236" i="12"/>
  <c r="L236" i="12"/>
  <c r="J236" i="12"/>
  <c r="I236" i="12"/>
  <c r="H236" i="12"/>
  <c r="G236" i="12"/>
  <c r="F236" i="12"/>
  <c r="Z235" i="12"/>
  <c r="Y235" i="12"/>
  <c r="W235" i="12"/>
  <c r="U235" i="12"/>
  <c r="T235" i="12"/>
  <c r="S235" i="12"/>
  <c r="R235" i="12"/>
  <c r="Q235" i="12"/>
  <c r="AB235" i="12" s="1"/>
  <c r="O235" i="12"/>
  <c r="N235" i="12"/>
  <c r="L235" i="12"/>
  <c r="J235" i="12"/>
  <c r="I235" i="12"/>
  <c r="H235" i="12"/>
  <c r="G235" i="12"/>
  <c r="F235" i="12"/>
  <c r="Z234" i="12"/>
  <c r="Y234" i="12"/>
  <c r="W234" i="12"/>
  <c r="U234" i="12"/>
  <c r="T234" i="12"/>
  <c r="S234" i="12"/>
  <c r="R234" i="12"/>
  <c r="Q234" i="12"/>
  <c r="AB234" i="12" s="1"/>
  <c r="O234" i="12"/>
  <c r="N234" i="12"/>
  <c r="L234" i="12"/>
  <c r="J234" i="12"/>
  <c r="I234" i="12"/>
  <c r="H234" i="12"/>
  <c r="G234" i="12"/>
  <c r="F234" i="12"/>
  <c r="Z233" i="12"/>
  <c r="Y233" i="12"/>
  <c r="W233" i="12"/>
  <c r="U233" i="12"/>
  <c r="T233" i="12"/>
  <c r="S233" i="12"/>
  <c r="R233" i="12"/>
  <c r="Q233" i="12"/>
  <c r="AB233" i="12" s="1"/>
  <c r="O233" i="12"/>
  <c r="N233" i="12"/>
  <c r="L233" i="12"/>
  <c r="J233" i="12"/>
  <c r="I233" i="12"/>
  <c r="H233" i="12"/>
  <c r="G233" i="12"/>
  <c r="F233" i="12"/>
  <c r="Z232" i="12"/>
  <c r="Y232" i="12"/>
  <c r="W232" i="12"/>
  <c r="U232" i="12"/>
  <c r="T232" i="12"/>
  <c r="S232" i="12"/>
  <c r="R232" i="12"/>
  <c r="Q232" i="12"/>
  <c r="AB232" i="12" s="1"/>
  <c r="O232" i="12"/>
  <c r="N232" i="12"/>
  <c r="L232" i="12"/>
  <c r="J232" i="12"/>
  <c r="I232" i="12"/>
  <c r="H232" i="12"/>
  <c r="G232" i="12"/>
  <c r="F232" i="12"/>
  <c r="Z231" i="12"/>
  <c r="Y231" i="12"/>
  <c r="W231" i="12"/>
  <c r="U231" i="12"/>
  <c r="T231" i="12"/>
  <c r="S231" i="12"/>
  <c r="R231" i="12"/>
  <c r="Q231" i="12"/>
  <c r="AB231" i="12" s="1"/>
  <c r="O231" i="12"/>
  <c r="N231" i="12"/>
  <c r="L231" i="12"/>
  <c r="J231" i="12"/>
  <c r="I231" i="12"/>
  <c r="H231" i="12"/>
  <c r="G231" i="12"/>
  <c r="F231" i="12"/>
  <c r="Z230" i="12"/>
  <c r="Y230" i="12"/>
  <c r="W230" i="12"/>
  <c r="U230" i="12"/>
  <c r="T230" i="12"/>
  <c r="S230" i="12"/>
  <c r="R230" i="12"/>
  <c r="Q230" i="12"/>
  <c r="AB230" i="12" s="1"/>
  <c r="O230" i="12"/>
  <c r="N230" i="12"/>
  <c r="L230" i="12"/>
  <c r="J230" i="12"/>
  <c r="I230" i="12"/>
  <c r="H230" i="12"/>
  <c r="G230" i="12"/>
  <c r="F230" i="12"/>
  <c r="Z229" i="12"/>
  <c r="Y229" i="12"/>
  <c r="W229" i="12"/>
  <c r="U229" i="12"/>
  <c r="T229" i="12"/>
  <c r="S229" i="12"/>
  <c r="R229" i="12"/>
  <c r="Q229" i="12"/>
  <c r="AB229" i="12" s="1"/>
  <c r="O229" i="12"/>
  <c r="N229" i="12"/>
  <c r="L229" i="12"/>
  <c r="J229" i="12"/>
  <c r="I229" i="12"/>
  <c r="H229" i="12"/>
  <c r="G229" i="12"/>
  <c r="F229" i="12"/>
  <c r="E229" i="12" s="1"/>
  <c r="Z228" i="12"/>
  <c r="Y228" i="12"/>
  <c r="W228" i="12"/>
  <c r="U228" i="12"/>
  <c r="T228" i="12"/>
  <c r="S228" i="12"/>
  <c r="R228" i="12"/>
  <c r="Q228" i="12"/>
  <c r="AB228" i="12" s="1"/>
  <c r="O228" i="12"/>
  <c r="N228" i="12"/>
  <c r="L228" i="12"/>
  <c r="J228" i="12"/>
  <c r="I228" i="12"/>
  <c r="H228" i="12"/>
  <c r="G228" i="12"/>
  <c r="F228" i="12"/>
  <c r="Z227" i="12"/>
  <c r="Y227" i="12"/>
  <c r="W227" i="12"/>
  <c r="U227" i="12"/>
  <c r="T227" i="12"/>
  <c r="S227" i="12"/>
  <c r="R227" i="12"/>
  <c r="Q227" i="12"/>
  <c r="AB227" i="12" s="1"/>
  <c r="O227" i="12"/>
  <c r="N227" i="12"/>
  <c r="L227" i="12"/>
  <c r="J227" i="12"/>
  <c r="I227" i="12"/>
  <c r="H227" i="12"/>
  <c r="G227" i="12"/>
  <c r="F227" i="12"/>
  <c r="E227" i="12" s="1"/>
  <c r="Z226" i="12"/>
  <c r="Y226" i="12"/>
  <c r="W226" i="12"/>
  <c r="U226" i="12"/>
  <c r="T226" i="12"/>
  <c r="S226" i="12"/>
  <c r="R226" i="12"/>
  <c r="Q226" i="12"/>
  <c r="AB226" i="12" s="1"/>
  <c r="O226" i="12"/>
  <c r="N226" i="12"/>
  <c r="L226" i="12"/>
  <c r="J226" i="12"/>
  <c r="I226" i="12"/>
  <c r="H226" i="12"/>
  <c r="G226" i="12"/>
  <c r="F226" i="12"/>
  <c r="E226" i="12" s="1"/>
  <c r="Z225" i="12"/>
  <c r="Y225" i="12"/>
  <c r="W225" i="12"/>
  <c r="U225" i="12"/>
  <c r="T225" i="12"/>
  <c r="S225" i="12"/>
  <c r="R225" i="12"/>
  <c r="Q225" i="12"/>
  <c r="AB225" i="12" s="1"/>
  <c r="O225" i="12"/>
  <c r="N225" i="12"/>
  <c r="L225" i="12"/>
  <c r="J225" i="12"/>
  <c r="I225" i="12"/>
  <c r="H225" i="12"/>
  <c r="G225" i="12"/>
  <c r="F225" i="12"/>
  <c r="E225" i="12" s="1"/>
  <c r="Z224" i="12"/>
  <c r="Y224" i="12"/>
  <c r="W224" i="12"/>
  <c r="U224" i="12"/>
  <c r="T224" i="12"/>
  <c r="S224" i="12"/>
  <c r="R224" i="12"/>
  <c r="Q224" i="12"/>
  <c r="AB224" i="12" s="1"/>
  <c r="O224" i="12"/>
  <c r="N224" i="12"/>
  <c r="L224" i="12"/>
  <c r="J224" i="12"/>
  <c r="E224" i="12" s="1"/>
  <c r="I224" i="12"/>
  <c r="H224" i="12"/>
  <c r="G224" i="12"/>
  <c r="F224" i="12"/>
  <c r="Z223" i="12"/>
  <c r="Y223" i="12"/>
  <c r="W223" i="12"/>
  <c r="U223" i="12"/>
  <c r="T223" i="12"/>
  <c r="S223" i="12"/>
  <c r="R223" i="12"/>
  <c r="Q223" i="12"/>
  <c r="AB223" i="12" s="1"/>
  <c r="O223" i="12"/>
  <c r="N223" i="12"/>
  <c r="L223" i="12"/>
  <c r="J223" i="12"/>
  <c r="I223" i="12"/>
  <c r="H223" i="12"/>
  <c r="G223" i="12"/>
  <c r="F223" i="12"/>
  <c r="E223" i="12" s="1"/>
  <c r="Z222" i="12"/>
  <c r="Y222" i="12"/>
  <c r="W222" i="12"/>
  <c r="U222" i="12"/>
  <c r="T222" i="12"/>
  <c r="S222" i="12"/>
  <c r="R222" i="12"/>
  <c r="Q222" i="12"/>
  <c r="AB222" i="12" s="1"/>
  <c r="O222" i="12"/>
  <c r="N222" i="12"/>
  <c r="L222" i="12"/>
  <c r="J222" i="12"/>
  <c r="I222" i="12"/>
  <c r="H222" i="12"/>
  <c r="G222" i="12"/>
  <c r="F222" i="12"/>
  <c r="E222" i="12" s="1"/>
  <c r="Z221" i="12"/>
  <c r="Y221" i="12"/>
  <c r="W221" i="12"/>
  <c r="U221" i="12"/>
  <c r="T221" i="12"/>
  <c r="S221" i="12"/>
  <c r="R221" i="12"/>
  <c r="Q221" i="12"/>
  <c r="AB221" i="12" s="1"/>
  <c r="O221" i="12"/>
  <c r="N221" i="12"/>
  <c r="L221" i="12"/>
  <c r="J221" i="12"/>
  <c r="I221" i="12"/>
  <c r="H221" i="12"/>
  <c r="G221" i="12"/>
  <c r="F221" i="12"/>
  <c r="E221" i="12" s="1"/>
  <c r="Y220" i="12"/>
  <c r="W220" i="12"/>
  <c r="U220" i="12"/>
  <c r="T220" i="12"/>
  <c r="S220" i="12"/>
  <c r="R220" i="12"/>
  <c r="Q220" i="12"/>
  <c r="N220" i="12"/>
  <c r="L220" i="12"/>
  <c r="J220" i="12"/>
  <c r="I220" i="12"/>
  <c r="H220" i="12"/>
  <c r="G220" i="12"/>
  <c r="F220" i="12"/>
  <c r="Z219" i="12"/>
  <c r="Y219" i="12"/>
  <c r="W219" i="12"/>
  <c r="U219" i="12"/>
  <c r="T219" i="12"/>
  <c r="S219" i="12"/>
  <c r="R219" i="12"/>
  <c r="Q219" i="12"/>
  <c r="AB219" i="12" s="1"/>
  <c r="O219" i="12"/>
  <c r="N219" i="12"/>
  <c r="L219" i="12"/>
  <c r="J219" i="12"/>
  <c r="I219" i="12"/>
  <c r="H219" i="12"/>
  <c r="G219" i="12"/>
  <c r="F219" i="12"/>
  <c r="E219" i="12" s="1"/>
  <c r="Z218" i="12"/>
  <c r="Y218" i="12"/>
  <c r="W218" i="12"/>
  <c r="U218" i="12"/>
  <c r="T218" i="12"/>
  <c r="S218" i="12"/>
  <c r="R218" i="12"/>
  <c r="Q218" i="12"/>
  <c r="AB218" i="12" s="1"/>
  <c r="O218" i="12"/>
  <c r="N218" i="12"/>
  <c r="L218" i="12"/>
  <c r="J218" i="12"/>
  <c r="I218" i="12"/>
  <c r="H218" i="12"/>
  <c r="G218" i="12"/>
  <c r="F218" i="12"/>
  <c r="Z217" i="12"/>
  <c r="Y217" i="12"/>
  <c r="W217" i="12"/>
  <c r="U217" i="12"/>
  <c r="T217" i="12"/>
  <c r="S217" i="12"/>
  <c r="R217" i="12"/>
  <c r="Q217" i="12"/>
  <c r="AB217" i="12" s="1"/>
  <c r="O217" i="12"/>
  <c r="N217" i="12"/>
  <c r="L217" i="12"/>
  <c r="J217" i="12"/>
  <c r="I217" i="12"/>
  <c r="H217" i="12"/>
  <c r="G217" i="12"/>
  <c r="E217" i="12" s="1"/>
  <c r="F217" i="12"/>
  <c r="Z216" i="12"/>
  <c r="Y216" i="12"/>
  <c r="W216" i="12"/>
  <c r="U216" i="12"/>
  <c r="T216" i="12"/>
  <c r="S216" i="12"/>
  <c r="R216" i="12"/>
  <c r="Q216" i="12"/>
  <c r="AB216" i="12" s="1"/>
  <c r="O216" i="12"/>
  <c r="N216" i="12"/>
  <c r="L216" i="12"/>
  <c r="J216" i="12"/>
  <c r="I216" i="12"/>
  <c r="H216" i="12"/>
  <c r="G216" i="12"/>
  <c r="F216" i="12"/>
  <c r="E216" i="12" s="1"/>
  <c r="Z215" i="12"/>
  <c r="Y215" i="12"/>
  <c r="W215" i="12"/>
  <c r="U215" i="12"/>
  <c r="T215" i="12"/>
  <c r="S215" i="12"/>
  <c r="R215" i="12"/>
  <c r="Q215" i="12"/>
  <c r="AB215" i="12" s="1"/>
  <c r="O215" i="12"/>
  <c r="N215" i="12"/>
  <c r="L215" i="12"/>
  <c r="J215" i="12"/>
  <c r="I215" i="12"/>
  <c r="H215" i="12"/>
  <c r="G215" i="12"/>
  <c r="F215" i="12"/>
  <c r="E215" i="12"/>
  <c r="Z214" i="12"/>
  <c r="Y214" i="12"/>
  <c r="W214" i="12"/>
  <c r="U214" i="12"/>
  <c r="T214" i="12"/>
  <c r="S214" i="12"/>
  <c r="R214" i="12"/>
  <c r="Q214" i="12"/>
  <c r="AB214" i="12" s="1"/>
  <c r="O214" i="12"/>
  <c r="N214" i="12"/>
  <c r="L214" i="12"/>
  <c r="J214" i="12"/>
  <c r="I214" i="12"/>
  <c r="H214" i="12"/>
  <c r="G214" i="12"/>
  <c r="E214" i="12" s="1"/>
  <c r="F214" i="12"/>
  <c r="Z213" i="12"/>
  <c r="Y213" i="12"/>
  <c r="W213" i="12"/>
  <c r="U213" i="12"/>
  <c r="T213" i="12"/>
  <c r="S213" i="12"/>
  <c r="R213" i="12"/>
  <c r="Q213" i="12"/>
  <c r="AB213" i="12" s="1"/>
  <c r="O213" i="12"/>
  <c r="N213" i="12"/>
  <c r="L213" i="12"/>
  <c r="J213" i="12"/>
  <c r="I213" i="12"/>
  <c r="H213" i="12"/>
  <c r="G213" i="12"/>
  <c r="E213" i="12" s="1"/>
  <c r="F213" i="12"/>
  <c r="Z212" i="12"/>
  <c r="Y212" i="12"/>
  <c r="W212" i="12"/>
  <c r="U212" i="12"/>
  <c r="T212" i="12"/>
  <c r="S212" i="12"/>
  <c r="R212" i="12"/>
  <c r="Q212" i="12"/>
  <c r="AB212" i="12" s="1"/>
  <c r="O212" i="12"/>
  <c r="N212" i="12"/>
  <c r="L212" i="12"/>
  <c r="J212" i="12"/>
  <c r="I212" i="12"/>
  <c r="H212" i="12"/>
  <c r="G212" i="12"/>
  <c r="F212" i="12"/>
  <c r="E212" i="12" s="1"/>
  <c r="Z211" i="12"/>
  <c r="Y211" i="12"/>
  <c r="W211" i="12"/>
  <c r="U211" i="12"/>
  <c r="T211" i="12"/>
  <c r="S211" i="12"/>
  <c r="R211" i="12"/>
  <c r="Q211" i="12"/>
  <c r="AB211" i="12" s="1"/>
  <c r="O211" i="12"/>
  <c r="N211" i="12"/>
  <c r="L211" i="12"/>
  <c r="J211" i="12"/>
  <c r="I211" i="12"/>
  <c r="H211" i="12"/>
  <c r="G211" i="12"/>
  <c r="F211" i="12"/>
  <c r="E211" i="12"/>
  <c r="Y210" i="12"/>
  <c r="W210" i="12"/>
  <c r="U210" i="12"/>
  <c r="T210" i="12"/>
  <c r="S210" i="12"/>
  <c r="R210" i="12"/>
  <c r="Q210" i="12"/>
  <c r="N210" i="12"/>
  <c r="L210" i="12"/>
  <c r="J210" i="12"/>
  <c r="I210" i="12"/>
  <c r="H210" i="12"/>
  <c r="G210" i="12"/>
  <c r="F210" i="12"/>
  <c r="Y209" i="12"/>
  <c r="W209" i="12"/>
  <c r="T209" i="12"/>
  <c r="S209" i="12"/>
  <c r="R209" i="12"/>
  <c r="Q209" i="12"/>
  <c r="N209" i="12"/>
  <c r="L209" i="12"/>
  <c r="J209" i="12"/>
  <c r="I209" i="12"/>
  <c r="H209" i="12"/>
  <c r="G209" i="12"/>
  <c r="F209" i="12"/>
  <c r="Z208" i="12"/>
  <c r="Y208" i="12"/>
  <c r="W208" i="12"/>
  <c r="U208" i="12"/>
  <c r="T208" i="12"/>
  <c r="S208" i="12"/>
  <c r="R208" i="12"/>
  <c r="Q208" i="12"/>
  <c r="AB208" i="12" s="1"/>
  <c r="O208" i="12"/>
  <c r="N208" i="12"/>
  <c r="L208" i="12"/>
  <c r="J208" i="12"/>
  <c r="I208" i="12"/>
  <c r="H208" i="12"/>
  <c r="G208" i="12"/>
  <c r="F208" i="12"/>
  <c r="Z207" i="12"/>
  <c r="Y207" i="12"/>
  <c r="W207" i="12"/>
  <c r="U207" i="12"/>
  <c r="T207" i="12"/>
  <c r="S207" i="12"/>
  <c r="R207" i="12"/>
  <c r="Q207" i="12"/>
  <c r="AB207" i="12" s="1"/>
  <c r="O207" i="12"/>
  <c r="N207" i="12"/>
  <c r="L207" i="12"/>
  <c r="J207" i="12"/>
  <c r="I207" i="12"/>
  <c r="H207" i="12"/>
  <c r="G207" i="12"/>
  <c r="F207" i="12"/>
  <c r="Z206" i="12"/>
  <c r="Y206" i="12"/>
  <c r="W206" i="12"/>
  <c r="U206" i="12"/>
  <c r="T206" i="12"/>
  <c r="S206" i="12"/>
  <c r="R206" i="12"/>
  <c r="Q206" i="12"/>
  <c r="AB206" i="12" s="1"/>
  <c r="N206" i="12"/>
  <c r="L206" i="12"/>
  <c r="J206" i="12"/>
  <c r="I206" i="12"/>
  <c r="H206" i="12"/>
  <c r="G206" i="12"/>
  <c r="F206" i="12"/>
  <c r="Z205" i="12"/>
  <c r="Y205" i="12"/>
  <c r="W205" i="12"/>
  <c r="U205" i="12"/>
  <c r="T205" i="12"/>
  <c r="S205" i="12"/>
  <c r="R205" i="12"/>
  <c r="Q205" i="12"/>
  <c r="AB205" i="12" s="1"/>
  <c r="O205" i="12"/>
  <c r="N205" i="12"/>
  <c r="E205" i="12" s="1"/>
  <c r="L205" i="12"/>
  <c r="J205" i="12"/>
  <c r="I205" i="12"/>
  <c r="H205" i="12"/>
  <c r="G205" i="12"/>
  <c r="F205" i="12"/>
  <c r="Z204" i="12"/>
  <c r="Y204" i="12"/>
  <c r="W204" i="12"/>
  <c r="U204" i="12"/>
  <c r="T204" i="12"/>
  <c r="S204" i="12"/>
  <c r="R204" i="12"/>
  <c r="Q204" i="12"/>
  <c r="AB204" i="12" s="1"/>
  <c r="O204" i="12"/>
  <c r="N204" i="12"/>
  <c r="L204" i="12"/>
  <c r="J204" i="12"/>
  <c r="I204" i="12"/>
  <c r="H204" i="12"/>
  <c r="G204" i="12"/>
  <c r="F204" i="12"/>
  <c r="E204" i="12" s="1"/>
  <c r="Z203" i="12"/>
  <c r="Y203" i="12"/>
  <c r="W203" i="12"/>
  <c r="U203" i="12"/>
  <c r="T203" i="12"/>
  <c r="S203" i="12"/>
  <c r="R203" i="12"/>
  <c r="Q203" i="12"/>
  <c r="AB203" i="12" s="1"/>
  <c r="N203" i="12"/>
  <c r="L203" i="12"/>
  <c r="J203" i="12"/>
  <c r="I203" i="12"/>
  <c r="H203" i="12"/>
  <c r="G203" i="12"/>
  <c r="F203" i="12"/>
  <c r="Z202" i="12"/>
  <c r="Y202" i="12"/>
  <c r="W202" i="12"/>
  <c r="U202" i="12"/>
  <c r="T202" i="12"/>
  <c r="S202" i="12"/>
  <c r="R202" i="12"/>
  <c r="Q202" i="12"/>
  <c r="AB202" i="12" s="1"/>
  <c r="O202" i="12"/>
  <c r="N202" i="12"/>
  <c r="L202" i="12"/>
  <c r="J202" i="12"/>
  <c r="I202" i="12"/>
  <c r="H202" i="12"/>
  <c r="G202" i="12"/>
  <c r="F202" i="12"/>
  <c r="E202" i="12" s="1"/>
  <c r="Z201" i="12"/>
  <c r="Y201" i="12"/>
  <c r="W201" i="12"/>
  <c r="U201" i="12"/>
  <c r="T201" i="12"/>
  <c r="S201" i="12"/>
  <c r="R201" i="12"/>
  <c r="Q201" i="12"/>
  <c r="AB201" i="12" s="1"/>
  <c r="O201" i="12"/>
  <c r="N201" i="12"/>
  <c r="E201" i="12" s="1"/>
  <c r="L201" i="12"/>
  <c r="J201" i="12"/>
  <c r="I201" i="12"/>
  <c r="H201" i="12"/>
  <c r="G201" i="12"/>
  <c r="F201" i="12"/>
  <c r="Z200" i="12"/>
  <c r="Y200" i="12"/>
  <c r="W200" i="12"/>
  <c r="U200" i="12"/>
  <c r="T200" i="12"/>
  <c r="S200" i="12"/>
  <c r="R200" i="12"/>
  <c r="Q200" i="12"/>
  <c r="AB200" i="12" s="1"/>
  <c r="O200" i="12"/>
  <c r="N200" i="12"/>
  <c r="L200" i="12"/>
  <c r="J200" i="12"/>
  <c r="I200" i="12"/>
  <c r="H200" i="12"/>
  <c r="G200" i="12"/>
  <c r="F200" i="12"/>
  <c r="E200" i="12" s="1"/>
  <c r="Z199" i="12"/>
  <c r="Y199" i="12"/>
  <c r="W199" i="12"/>
  <c r="U199" i="12"/>
  <c r="T199" i="12"/>
  <c r="S199" i="12"/>
  <c r="R199" i="12"/>
  <c r="Q199" i="12"/>
  <c r="AB199" i="12" s="1"/>
  <c r="O199" i="12"/>
  <c r="J199" i="12"/>
  <c r="I199" i="12"/>
  <c r="H199" i="12"/>
  <c r="G199" i="12"/>
  <c r="F199" i="12"/>
  <c r="Z198" i="12"/>
  <c r="Y198" i="12"/>
  <c r="W198" i="12"/>
  <c r="U198" i="12"/>
  <c r="T198" i="12"/>
  <c r="S198" i="12"/>
  <c r="R198" i="12"/>
  <c r="Q198" i="12"/>
  <c r="AB198" i="12" s="1"/>
  <c r="O198" i="12"/>
  <c r="N198" i="12"/>
  <c r="L198" i="12"/>
  <c r="J198" i="12"/>
  <c r="I198" i="12"/>
  <c r="H198" i="12"/>
  <c r="G198" i="12"/>
  <c r="F198" i="12"/>
  <c r="E198" i="12" s="1"/>
  <c r="Z197" i="12"/>
  <c r="Y197" i="12"/>
  <c r="W197" i="12"/>
  <c r="U197" i="12"/>
  <c r="T197" i="12"/>
  <c r="S197" i="12"/>
  <c r="R197" i="12"/>
  <c r="Q197" i="12"/>
  <c r="AB197" i="12" s="1"/>
  <c r="O197" i="12"/>
  <c r="N197" i="12"/>
  <c r="E197" i="12" s="1"/>
  <c r="L197" i="12"/>
  <c r="J197" i="12"/>
  <c r="I197" i="12"/>
  <c r="H197" i="12"/>
  <c r="G197" i="12"/>
  <c r="F197" i="12"/>
  <c r="Z196" i="12"/>
  <c r="Y196" i="12"/>
  <c r="W196" i="12"/>
  <c r="U196" i="12"/>
  <c r="T196" i="12"/>
  <c r="S196" i="12"/>
  <c r="R196" i="12"/>
  <c r="Q196" i="12"/>
  <c r="AB196" i="12" s="1"/>
  <c r="O196" i="12"/>
  <c r="N196" i="12"/>
  <c r="L196" i="12"/>
  <c r="J196" i="12"/>
  <c r="H196" i="12"/>
  <c r="G196" i="12"/>
  <c r="F196" i="12"/>
  <c r="Z195" i="12"/>
  <c r="Y195" i="12"/>
  <c r="W195" i="12"/>
  <c r="U195" i="12"/>
  <c r="T195" i="12"/>
  <c r="S195" i="12"/>
  <c r="R195" i="12"/>
  <c r="Q195" i="12"/>
  <c r="AB195" i="12" s="1"/>
  <c r="O195" i="12"/>
  <c r="N195" i="12"/>
  <c r="L195" i="12"/>
  <c r="J195" i="12"/>
  <c r="I195" i="12"/>
  <c r="H195" i="12"/>
  <c r="G195" i="12"/>
  <c r="F195" i="12"/>
  <c r="E195" i="12" s="1"/>
  <c r="Z194" i="12"/>
  <c r="Y194" i="12"/>
  <c r="W194" i="12"/>
  <c r="U194" i="12"/>
  <c r="T194" i="12"/>
  <c r="S194" i="12"/>
  <c r="R194" i="12"/>
  <c r="Q194" i="12"/>
  <c r="AB194" i="12" s="1"/>
  <c r="O194" i="12"/>
  <c r="N194" i="12"/>
  <c r="L194" i="12"/>
  <c r="J194" i="12"/>
  <c r="I194" i="12"/>
  <c r="H194" i="12"/>
  <c r="G194" i="12"/>
  <c r="F194" i="12"/>
  <c r="E194" i="12" s="1"/>
  <c r="Z193" i="12"/>
  <c r="Y193" i="12"/>
  <c r="W193" i="12"/>
  <c r="U193" i="12"/>
  <c r="T193" i="12"/>
  <c r="S193" i="12"/>
  <c r="R193" i="12"/>
  <c r="Q193" i="12"/>
  <c r="AB193" i="12" s="1"/>
  <c r="O193" i="12"/>
  <c r="N193" i="12"/>
  <c r="E193" i="12" s="1"/>
  <c r="L193" i="12"/>
  <c r="J193" i="12"/>
  <c r="I193" i="12"/>
  <c r="H193" i="12"/>
  <c r="G193" i="12"/>
  <c r="F193" i="12"/>
  <c r="Z192" i="12"/>
  <c r="Y192" i="12"/>
  <c r="W192" i="12"/>
  <c r="U192" i="12"/>
  <c r="T192" i="12"/>
  <c r="S192" i="12"/>
  <c r="R192" i="12"/>
  <c r="Q192" i="12"/>
  <c r="AB192" i="12" s="1"/>
  <c r="N192" i="12"/>
  <c r="L192" i="12"/>
  <c r="J192" i="12"/>
  <c r="I192" i="12"/>
  <c r="H192" i="12"/>
  <c r="G192" i="12"/>
  <c r="F192" i="12"/>
  <c r="Z191" i="12"/>
  <c r="Y191" i="12"/>
  <c r="W191" i="12"/>
  <c r="U191" i="12"/>
  <c r="T191" i="12"/>
  <c r="S191" i="12"/>
  <c r="R191" i="12"/>
  <c r="Q191" i="12"/>
  <c r="AB191" i="12" s="1"/>
  <c r="O191" i="12"/>
  <c r="N191" i="12"/>
  <c r="L191" i="12"/>
  <c r="J191" i="12"/>
  <c r="I191" i="12"/>
  <c r="H191" i="12"/>
  <c r="G191" i="12"/>
  <c r="F191" i="12"/>
  <c r="E191" i="12" s="1"/>
  <c r="Z190" i="12"/>
  <c r="Y190" i="12"/>
  <c r="W190" i="12"/>
  <c r="U190" i="12"/>
  <c r="T190" i="12"/>
  <c r="S190" i="12"/>
  <c r="R190" i="12"/>
  <c r="Q190" i="12"/>
  <c r="AB190" i="12" s="1"/>
  <c r="O190" i="12"/>
  <c r="N190" i="12"/>
  <c r="L190" i="12"/>
  <c r="J190" i="12"/>
  <c r="I190" i="12"/>
  <c r="H190" i="12"/>
  <c r="G190" i="12"/>
  <c r="F190" i="12"/>
  <c r="E190" i="12" s="1"/>
  <c r="Z189" i="12"/>
  <c r="Y189" i="12"/>
  <c r="W189" i="12"/>
  <c r="U189" i="12"/>
  <c r="T189" i="12"/>
  <c r="S189" i="12"/>
  <c r="R189" i="12"/>
  <c r="Q189" i="12"/>
  <c r="AB189" i="12" s="1"/>
  <c r="O189" i="12"/>
  <c r="N189" i="12"/>
  <c r="E189" i="12" s="1"/>
  <c r="L189" i="12"/>
  <c r="J189" i="12"/>
  <c r="I189" i="12"/>
  <c r="H189" i="12"/>
  <c r="G189" i="12"/>
  <c r="F189" i="12"/>
  <c r="Z188" i="12"/>
  <c r="Y188" i="12"/>
  <c r="W188" i="12"/>
  <c r="U188" i="12"/>
  <c r="T188" i="12"/>
  <c r="S188" i="12"/>
  <c r="R188" i="12"/>
  <c r="Q188" i="12"/>
  <c r="AB188" i="12" s="1"/>
  <c r="N188" i="12"/>
  <c r="L188" i="12"/>
  <c r="J188" i="12"/>
  <c r="I188" i="12"/>
  <c r="H188" i="12"/>
  <c r="G188" i="12"/>
  <c r="F188" i="12"/>
  <c r="Z187" i="12"/>
  <c r="Y187" i="12"/>
  <c r="W187" i="12"/>
  <c r="U187" i="12"/>
  <c r="T187" i="12"/>
  <c r="S187" i="12"/>
  <c r="R187" i="12"/>
  <c r="Q187" i="12"/>
  <c r="AB187" i="12" s="1"/>
  <c r="O187" i="12"/>
  <c r="N187" i="12"/>
  <c r="L187" i="12"/>
  <c r="J187" i="12"/>
  <c r="I187" i="12"/>
  <c r="H187" i="12"/>
  <c r="G187" i="12"/>
  <c r="F187" i="12"/>
  <c r="E187" i="12" s="1"/>
  <c r="Z186" i="12"/>
  <c r="Y186" i="12"/>
  <c r="W186" i="12"/>
  <c r="U186" i="12"/>
  <c r="T186" i="12"/>
  <c r="S186" i="12"/>
  <c r="R186" i="12"/>
  <c r="Q186" i="12"/>
  <c r="AB186" i="12" s="1"/>
  <c r="O186" i="12"/>
  <c r="N186" i="12"/>
  <c r="L186" i="12"/>
  <c r="J186" i="12"/>
  <c r="I186" i="12"/>
  <c r="H186" i="12"/>
  <c r="G186" i="12"/>
  <c r="F186" i="12"/>
  <c r="E186" i="12" s="1"/>
  <c r="Z185" i="12"/>
  <c r="Y185" i="12"/>
  <c r="W185" i="12"/>
  <c r="U185" i="12"/>
  <c r="T185" i="12"/>
  <c r="S185" i="12"/>
  <c r="R185" i="12"/>
  <c r="Q185" i="12"/>
  <c r="AB185" i="12" s="1"/>
  <c r="O185" i="12"/>
  <c r="N185" i="12"/>
  <c r="E185" i="12" s="1"/>
  <c r="L185" i="12"/>
  <c r="J185" i="12"/>
  <c r="I185" i="12"/>
  <c r="H185" i="12"/>
  <c r="G185" i="12"/>
  <c r="F185" i="12"/>
  <c r="Z184" i="12"/>
  <c r="Y184" i="12"/>
  <c r="W184" i="12"/>
  <c r="U184" i="12"/>
  <c r="T184" i="12"/>
  <c r="S184" i="12"/>
  <c r="R184" i="12"/>
  <c r="Q184" i="12"/>
  <c r="AB184" i="12" s="1"/>
  <c r="O184" i="12"/>
  <c r="N184" i="12"/>
  <c r="L184" i="12"/>
  <c r="J184" i="12"/>
  <c r="I184" i="12"/>
  <c r="H184" i="12"/>
  <c r="G184" i="12"/>
  <c r="F184" i="12"/>
  <c r="E184" i="12" s="1"/>
  <c r="Z183" i="12"/>
  <c r="Y183" i="12"/>
  <c r="W183" i="12"/>
  <c r="U183" i="12"/>
  <c r="T183" i="12"/>
  <c r="S183" i="12"/>
  <c r="R183" i="12"/>
  <c r="Q183" i="12"/>
  <c r="AB183" i="12" s="1"/>
  <c r="N183" i="12"/>
  <c r="L183" i="12"/>
  <c r="J183" i="12"/>
  <c r="I183" i="12"/>
  <c r="H183" i="12"/>
  <c r="G183" i="12"/>
  <c r="F183" i="12"/>
  <c r="Z182" i="12"/>
  <c r="Y182" i="12"/>
  <c r="W182" i="12"/>
  <c r="U182" i="12"/>
  <c r="T182" i="12"/>
  <c r="S182" i="12"/>
  <c r="R182" i="12"/>
  <c r="Q182" i="12"/>
  <c r="AB182" i="12" s="1"/>
  <c r="O182" i="12"/>
  <c r="N182" i="12"/>
  <c r="L182" i="12"/>
  <c r="J182" i="12"/>
  <c r="I182" i="12"/>
  <c r="H182" i="12"/>
  <c r="G182" i="12"/>
  <c r="F182" i="12"/>
  <c r="E182" i="12" s="1"/>
  <c r="Z181" i="12"/>
  <c r="Y181" i="12"/>
  <c r="W181" i="12"/>
  <c r="U181" i="12"/>
  <c r="T181" i="12"/>
  <c r="S181" i="12"/>
  <c r="R181" i="12"/>
  <c r="Q181" i="12"/>
  <c r="AB181" i="12" s="1"/>
  <c r="O181" i="12"/>
  <c r="N181" i="12"/>
  <c r="E181" i="12" s="1"/>
  <c r="L181" i="12"/>
  <c r="J181" i="12"/>
  <c r="I181" i="12"/>
  <c r="H181" i="12"/>
  <c r="G181" i="12"/>
  <c r="F181" i="12"/>
  <c r="Z180" i="12"/>
  <c r="Y180" i="12"/>
  <c r="W180" i="12"/>
  <c r="U180" i="12"/>
  <c r="T180" i="12"/>
  <c r="S180" i="12"/>
  <c r="R180" i="12"/>
  <c r="Q180" i="12"/>
  <c r="AB180" i="12" s="1"/>
  <c r="O180" i="12"/>
  <c r="N180" i="12"/>
  <c r="L180" i="12"/>
  <c r="J180" i="12"/>
  <c r="I180" i="12"/>
  <c r="H180" i="12"/>
  <c r="G180" i="12"/>
  <c r="F180" i="12"/>
  <c r="E180" i="12" s="1"/>
  <c r="Z179" i="12"/>
  <c r="Y179" i="12"/>
  <c r="W179" i="12"/>
  <c r="U179" i="12"/>
  <c r="T179" i="12"/>
  <c r="S179" i="12"/>
  <c r="R179" i="12"/>
  <c r="Q179" i="12"/>
  <c r="AB179" i="12" s="1"/>
  <c r="N179" i="12"/>
  <c r="L179" i="12"/>
  <c r="J179" i="12"/>
  <c r="I179" i="12"/>
  <c r="H179" i="12"/>
  <c r="G179" i="12"/>
  <c r="F179" i="12"/>
  <c r="Z178" i="12"/>
  <c r="Y178" i="12"/>
  <c r="W178" i="12"/>
  <c r="U178" i="12"/>
  <c r="T178" i="12"/>
  <c r="S178" i="12"/>
  <c r="R178" i="12"/>
  <c r="Q178" i="12"/>
  <c r="AB178" i="12" s="1"/>
  <c r="O178" i="12"/>
  <c r="N178" i="12"/>
  <c r="L178" i="12"/>
  <c r="J178" i="12"/>
  <c r="I178" i="12"/>
  <c r="H178" i="12"/>
  <c r="G178" i="12"/>
  <c r="F178" i="12"/>
  <c r="Z177" i="12"/>
  <c r="Y177" i="12"/>
  <c r="W177" i="12"/>
  <c r="U177" i="12"/>
  <c r="T177" i="12"/>
  <c r="S177" i="12"/>
  <c r="R177" i="12"/>
  <c r="Q177" i="12"/>
  <c r="AB177" i="12" s="1"/>
  <c r="O177" i="12"/>
  <c r="N177" i="12"/>
  <c r="L177" i="12"/>
  <c r="J177" i="12"/>
  <c r="I177" i="12"/>
  <c r="H177" i="12"/>
  <c r="G177" i="12"/>
  <c r="F177" i="12"/>
  <c r="Z176" i="12"/>
  <c r="Y176" i="12"/>
  <c r="W176" i="12"/>
  <c r="U176" i="12"/>
  <c r="T176" i="12"/>
  <c r="S176" i="12"/>
  <c r="R176" i="12"/>
  <c r="Q176" i="12"/>
  <c r="AB176" i="12" s="1"/>
  <c r="O176" i="12"/>
  <c r="N176" i="12"/>
  <c r="L176" i="12"/>
  <c r="J176" i="12"/>
  <c r="I176" i="12"/>
  <c r="H176" i="12"/>
  <c r="G176" i="12"/>
  <c r="F176" i="12"/>
  <c r="Z175" i="12"/>
  <c r="Y175" i="12"/>
  <c r="W175" i="12"/>
  <c r="U175" i="12"/>
  <c r="T175" i="12"/>
  <c r="S175" i="12"/>
  <c r="R175" i="12"/>
  <c r="Q175" i="12"/>
  <c r="AB175" i="12" s="1"/>
  <c r="O175" i="12"/>
  <c r="N175" i="12"/>
  <c r="L175" i="12"/>
  <c r="J175" i="12"/>
  <c r="I175" i="12"/>
  <c r="H175" i="12"/>
  <c r="G175" i="12"/>
  <c r="F175" i="12"/>
  <c r="Z174" i="12"/>
  <c r="W174" i="12"/>
  <c r="U174" i="12"/>
  <c r="T174" i="12"/>
  <c r="S174" i="12"/>
  <c r="R174" i="12"/>
  <c r="Q174" i="12"/>
  <c r="N174" i="12"/>
  <c r="L174" i="12"/>
  <c r="J174" i="12"/>
  <c r="I174" i="12"/>
  <c r="H174" i="12"/>
  <c r="G174" i="12"/>
  <c r="F174" i="12"/>
  <c r="Z173" i="12"/>
  <c r="Y173" i="12"/>
  <c r="W173" i="12"/>
  <c r="U173" i="12"/>
  <c r="T173" i="12"/>
  <c r="S173" i="12"/>
  <c r="R173" i="12"/>
  <c r="Q173" i="12"/>
  <c r="AB173" i="12" s="1"/>
  <c r="O173" i="12"/>
  <c r="N173" i="12"/>
  <c r="L173" i="12"/>
  <c r="J173" i="12"/>
  <c r="I173" i="12"/>
  <c r="H173" i="12"/>
  <c r="G173" i="12"/>
  <c r="F173" i="12"/>
  <c r="Z172" i="12"/>
  <c r="Y172" i="12"/>
  <c r="W172" i="12"/>
  <c r="U172" i="12"/>
  <c r="T172" i="12"/>
  <c r="S172" i="12"/>
  <c r="R172" i="12"/>
  <c r="Q172" i="12"/>
  <c r="AB172" i="12" s="1"/>
  <c r="O172" i="12"/>
  <c r="N172" i="12"/>
  <c r="L172" i="12"/>
  <c r="J172" i="12"/>
  <c r="I172" i="12"/>
  <c r="H172" i="12"/>
  <c r="G172" i="12"/>
  <c r="E172" i="12" s="1"/>
  <c r="F172" i="12"/>
  <c r="Z171" i="12"/>
  <c r="Y171" i="12"/>
  <c r="W171" i="12"/>
  <c r="U171" i="12"/>
  <c r="T171" i="12"/>
  <c r="S171" i="12"/>
  <c r="R171" i="12"/>
  <c r="Q171" i="12"/>
  <c r="AB171" i="12" s="1"/>
  <c r="O171" i="12"/>
  <c r="N171" i="12"/>
  <c r="L171" i="12"/>
  <c r="J171" i="12"/>
  <c r="I171" i="12"/>
  <c r="H171" i="12"/>
  <c r="G171" i="12"/>
  <c r="F171" i="12"/>
  <c r="Z170" i="12"/>
  <c r="Y170" i="12"/>
  <c r="W170" i="12"/>
  <c r="U170" i="12"/>
  <c r="T170" i="12"/>
  <c r="S170" i="12"/>
  <c r="R170" i="12"/>
  <c r="Q170" i="12"/>
  <c r="AB170" i="12" s="1"/>
  <c r="O170" i="12"/>
  <c r="N170" i="12"/>
  <c r="L170" i="12"/>
  <c r="J170" i="12"/>
  <c r="I170" i="12"/>
  <c r="H170" i="12"/>
  <c r="G170" i="12"/>
  <c r="F170" i="12"/>
  <c r="Z169" i="12"/>
  <c r="Y169" i="12"/>
  <c r="W169" i="12"/>
  <c r="U169" i="12"/>
  <c r="T169" i="12"/>
  <c r="S169" i="12"/>
  <c r="R169" i="12"/>
  <c r="Q169" i="12"/>
  <c r="AB169" i="12" s="1"/>
  <c r="N169" i="12"/>
  <c r="L169" i="12"/>
  <c r="J169" i="12"/>
  <c r="I169" i="12"/>
  <c r="H169" i="12"/>
  <c r="G169" i="12"/>
  <c r="F169" i="12"/>
  <c r="Z168" i="12"/>
  <c r="Y168" i="12"/>
  <c r="W168" i="12"/>
  <c r="U168" i="12"/>
  <c r="T168" i="12"/>
  <c r="S168" i="12"/>
  <c r="R168" i="12"/>
  <c r="Q168" i="12"/>
  <c r="AB168" i="12" s="1"/>
  <c r="N168" i="12"/>
  <c r="L168" i="12"/>
  <c r="J168" i="12"/>
  <c r="I168" i="12"/>
  <c r="H168" i="12"/>
  <c r="G168" i="12"/>
  <c r="F168" i="12"/>
  <c r="Z167" i="12"/>
  <c r="Y167" i="12"/>
  <c r="W167" i="12"/>
  <c r="U167" i="12"/>
  <c r="T167" i="12"/>
  <c r="S167" i="12"/>
  <c r="R167" i="12"/>
  <c r="Q167" i="12"/>
  <c r="AB167" i="12" s="1"/>
  <c r="O167" i="12"/>
  <c r="N167" i="12"/>
  <c r="L167" i="12"/>
  <c r="J167" i="12"/>
  <c r="I167" i="12"/>
  <c r="H167" i="12"/>
  <c r="G167" i="12"/>
  <c r="E167" i="12" s="1"/>
  <c r="F167" i="12"/>
  <c r="Z166" i="12"/>
  <c r="Y166" i="12"/>
  <c r="W166" i="12"/>
  <c r="U166" i="12"/>
  <c r="T166" i="12"/>
  <c r="S166" i="12"/>
  <c r="R166" i="12"/>
  <c r="Q166" i="12"/>
  <c r="AB166" i="12" s="1"/>
  <c r="O166" i="12"/>
  <c r="N166" i="12"/>
  <c r="L166" i="12"/>
  <c r="J166" i="12"/>
  <c r="I166" i="12"/>
  <c r="H166" i="12"/>
  <c r="G166" i="12"/>
  <c r="E166" i="12" s="1"/>
  <c r="F166" i="12"/>
  <c r="Z165" i="12"/>
  <c r="Y165" i="12"/>
  <c r="U165" i="12"/>
  <c r="T165" i="12"/>
  <c r="S165" i="12"/>
  <c r="R165" i="12"/>
  <c r="Q165" i="12"/>
  <c r="N165" i="12"/>
  <c r="J165" i="12"/>
  <c r="I165" i="12"/>
  <c r="H165" i="12"/>
  <c r="G165" i="12"/>
  <c r="F165" i="12"/>
  <c r="Z164" i="12"/>
  <c r="Y164" i="12"/>
  <c r="U164" i="12"/>
  <c r="T164" i="12"/>
  <c r="S164" i="12"/>
  <c r="R164" i="12"/>
  <c r="Q164" i="12"/>
  <c r="O164" i="12"/>
  <c r="N164" i="12"/>
  <c r="L164" i="12"/>
  <c r="J164" i="12"/>
  <c r="I164" i="12"/>
  <c r="H164" i="12"/>
  <c r="G164" i="12"/>
  <c r="F164" i="12"/>
  <c r="E164" i="12"/>
  <c r="Z163" i="12"/>
  <c r="Y163" i="12"/>
  <c r="W163" i="12"/>
  <c r="U163" i="12"/>
  <c r="T163" i="12"/>
  <c r="S163" i="12"/>
  <c r="R163" i="12"/>
  <c r="Q163" i="12"/>
  <c r="AB163" i="12" s="1"/>
  <c r="O163" i="12"/>
  <c r="N163" i="12"/>
  <c r="L163" i="12"/>
  <c r="J163" i="12"/>
  <c r="I163" i="12"/>
  <c r="H163" i="12"/>
  <c r="G163" i="12"/>
  <c r="E163" i="12" s="1"/>
  <c r="F163" i="12"/>
  <c r="Z162" i="12"/>
  <c r="Y162" i="12"/>
  <c r="W162" i="12"/>
  <c r="U162" i="12"/>
  <c r="T162" i="12"/>
  <c r="S162" i="12"/>
  <c r="R162" i="12"/>
  <c r="Q162" i="12"/>
  <c r="AB162" i="12" s="1"/>
  <c r="O162" i="12"/>
  <c r="N162" i="12"/>
  <c r="L162" i="12"/>
  <c r="J162" i="12"/>
  <c r="I162" i="12"/>
  <c r="H162" i="12"/>
  <c r="G162" i="12"/>
  <c r="E162" i="12" s="1"/>
  <c r="F162" i="12"/>
  <c r="Z161" i="12"/>
  <c r="Y161" i="12"/>
  <c r="X161" i="12"/>
  <c r="W161" i="12"/>
  <c r="U161" i="12"/>
  <c r="T161" i="12"/>
  <c r="S161" i="12"/>
  <c r="R161" i="12"/>
  <c r="AB161" i="12" s="1"/>
  <c r="Q161" i="12"/>
  <c r="O161" i="12"/>
  <c r="N161" i="12"/>
  <c r="M161" i="12"/>
  <c r="L161" i="12"/>
  <c r="J161" i="12"/>
  <c r="I161" i="12"/>
  <c r="H161" i="12"/>
  <c r="G161" i="12"/>
  <c r="F161" i="12"/>
  <c r="E161" i="12"/>
  <c r="Z160" i="12"/>
  <c r="T160" i="12"/>
  <c r="N160" i="12"/>
  <c r="M160" i="12"/>
  <c r="I160" i="12"/>
  <c r="H160" i="12"/>
  <c r="G160" i="12"/>
  <c r="Z159" i="12"/>
  <c r="T159" i="12"/>
  <c r="N159" i="12"/>
  <c r="L159" i="12"/>
  <c r="J159" i="12"/>
  <c r="I159" i="12"/>
  <c r="H159" i="12"/>
  <c r="G159" i="12"/>
  <c r="F159" i="12"/>
  <c r="Z158" i="12"/>
  <c r="Y158" i="12"/>
  <c r="W158" i="12"/>
  <c r="U158" i="12"/>
  <c r="T158" i="12"/>
  <c r="S158" i="12"/>
  <c r="R158" i="12"/>
  <c r="Q158" i="12"/>
  <c r="AB158" i="12" s="1"/>
  <c r="O158" i="12"/>
  <c r="N158" i="12"/>
  <c r="L158" i="12"/>
  <c r="J158" i="12"/>
  <c r="I158" i="12"/>
  <c r="H158" i="12"/>
  <c r="G158" i="12"/>
  <c r="F158" i="12"/>
  <c r="Z157" i="12"/>
  <c r="Y157" i="12"/>
  <c r="W157" i="12"/>
  <c r="U157" i="12"/>
  <c r="T157" i="12"/>
  <c r="S157" i="12"/>
  <c r="R157" i="12"/>
  <c r="Q157" i="12"/>
  <c r="AB157" i="12" s="1"/>
  <c r="O157" i="12"/>
  <c r="N157" i="12"/>
  <c r="L157" i="12"/>
  <c r="J157" i="12"/>
  <c r="I157" i="12"/>
  <c r="H157" i="12"/>
  <c r="G157" i="12"/>
  <c r="F157" i="12"/>
  <c r="Z156" i="12"/>
  <c r="Y156" i="12"/>
  <c r="W156" i="12"/>
  <c r="U156" i="12"/>
  <c r="T156" i="12"/>
  <c r="S156" i="12"/>
  <c r="R156" i="12"/>
  <c r="Q156" i="12"/>
  <c r="AB156" i="12" s="1"/>
  <c r="O156" i="12"/>
  <c r="N156" i="12"/>
  <c r="L156" i="12"/>
  <c r="J156" i="12"/>
  <c r="I156" i="12"/>
  <c r="H156" i="12"/>
  <c r="G156" i="12"/>
  <c r="E156" i="12" s="1"/>
  <c r="F156" i="12"/>
  <c r="Z155" i="12"/>
  <c r="Y155" i="12"/>
  <c r="W155" i="12"/>
  <c r="U155" i="12"/>
  <c r="T155" i="12"/>
  <c r="S155" i="12"/>
  <c r="R155" i="12"/>
  <c r="Q155" i="12"/>
  <c r="AB155" i="12" s="1"/>
  <c r="O155" i="12"/>
  <c r="N155" i="12"/>
  <c r="L155" i="12"/>
  <c r="J155" i="12"/>
  <c r="I155" i="12"/>
  <c r="H155" i="12"/>
  <c r="G155" i="12"/>
  <c r="E155" i="12" s="1"/>
  <c r="F155" i="12"/>
  <c r="Z154" i="12"/>
  <c r="Y154" i="12"/>
  <c r="W154" i="12"/>
  <c r="U154" i="12"/>
  <c r="T154" i="12"/>
  <c r="S154" i="12"/>
  <c r="R154" i="12"/>
  <c r="Q154" i="12"/>
  <c r="AB154" i="12" s="1"/>
  <c r="N154" i="12"/>
  <c r="L154" i="12"/>
  <c r="J154" i="12"/>
  <c r="I154" i="12"/>
  <c r="H154" i="12"/>
  <c r="G154" i="12"/>
  <c r="F154" i="12"/>
  <c r="Z153" i="12"/>
  <c r="Y153" i="12"/>
  <c r="W153" i="12"/>
  <c r="U153" i="12"/>
  <c r="T153" i="12"/>
  <c r="S153" i="12"/>
  <c r="R153" i="12"/>
  <c r="Q153" i="12"/>
  <c r="AB153" i="12" s="1"/>
  <c r="N153" i="12"/>
  <c r="L153" i="12"/>
  <c r="J153" i="12"/>
  <c r="I153" i="12"/>
  <c r="H153" i="12"/>
  <c r="G153" i="12"/>
  <c r="F153" i="12"/>
  <c r="Z152" i="12"/>
  <c r="Y152" i="12"/>
  <c r="W152" i="12"/>
  <c r="U152" i="12"/>
  <c r="T152" i="12"/>
  <c r="S152" i="12"/>
  <c r="R152" i="12"/>
  <c r="Q152" i="12"/>
  <c r="AB152" i="12" s="1"/>
  <c r="N152" i="12"/>
  <c r="L152" i="12"/>
  <c r="J152" i="12"/>
  <c r="I152" i="12"/>
  <c r="H152" i="12"/>
  <c r="G152" i="12"/>
  <c r="F152" i="12"/>
  <c r="Z151" i="12"/>
  <c r="Y151" i="12"/>
  <c r="W151" i="12"/>
  <c r="U151" i="12"/>
  <c r="T151" i="12"/>
  <c r="S151" i="12"/>
  <c r="R151" i="12"/>
  <c r="Q151" i="12"/>
  <c r="AB151" i="12" s="1"/>
  <c r="N151" i="12"/>
  <c r="L151" i="12"/>
  <c r="J151" i="12"/>
  <c r="I151" i="12"/>
  <c r="H151" i="12"/>
  <c r="G151" i="12"/>
  <c r="F151" i="12"/>
  <c r="Z150" i="12"/>
  <c r="Y150" i="12"/>
  <c r="W150" i="12"/>
  <c r="U150" i="12"/>
  <c r="T150" i="12"/>
  <c r="S150" i="12"/>
  <c r="R150" i="12"/>
  <c r="Q150" i="12"/>
  <c r="AB150" i="12" s="1"/>
  <c r="N150" i="12"/>
  <c r="L150" i="12"/>
  <c r="J150" i="12"/>
  <c r="I150" i="12"/>
  <c r="H150" i="12"/>
  <c r="G150" i="12"/>
  <c r="F150" i="12"/>
  <c r="Z149" i="12"/>
  <c r="Y149" i="12"/>
  <c r="W149" i="12"/>
  <c r="U149" i="12"/>
  <c r="T149" i="12"/>
  <c r="S149" i="12"/>
  <c r="R149" i="12"/>
  <c r="Q149" i="12"/>
  <c r="AB149" i="12" s="1"/>
  <c r="N149" i="12"/>
  <c r="L149" i="12"/>
  <c r="J149" i="12"/>
  <c r="I149" i="12"/>
  <c r="H149" i="12"/>
  <c r="G149" i="12"/>
  <c r="F149" i="12"/>
  <c r="Z148" i="12"/>
  <c r="Y148" i="12"/>
  <c r="W148" i="12"/>
  <c r="U148" i="12"/>
  <c r="T148" i="12"/>
  <c r="S148" i="12"/>
  <c r="R148" i="12"/>
  <c r="Q148" i="12"/>
  <c r="AB148" i="12" s="1"/>
  <c r="O148" i="12"/>
  <c r="N148" i="12"/>
  <c r="L148" i="12"/>
  <c r="J148" i="12"/>
  <c r="I148" i="12"/>
  <c r="H148" i="12"/>
  <c r="G148" i="12"/>
  <c r="E148" i="12" s="1"/>
  <c r="F148" i="12"/>
  <c r="Z147" i="12"/>
  <c r="Y147" i="12"/>
  <c r="W147" i="12"/>
  <c r="U147" i="12"/>
  <c r="T147" i="12"/>
  <c r="S147" i="12"/>
  <c r="R147" i="12"/>
  <c r="Q147" i="12"/>
  <c r="AB147" i="12" s="1"/>
  <c r="O147" i="12"/>
  <c r="N147" i="12"/>
  <c r="L147" i="12"/>
  <c r="J147" i="12"/>
  <c r="I147" i="12"/>
  <c r="H147" i="12"/>
  <c r="G147" i="12"/>
  <c r="E147" i="12" s="1"/>
  <c r="F147" i="12"/>
  <c r="Z146" i="12"/>
  <c r="Y146" i="12"/>
  <c r="W146" i="12"/>
  <c r="U146" i="12"/>
  <c r="T146" i="12"/>
  <c r="S146" i="12"/>
  <c r="R146" i="12"/>
  <c r="Q146" i="12"/>
  <c r="AB146" i="12" s="1"/>
  <c r="O146" i="12"/>
  <c r="N146" i="12"/>
  <c r="L146" i="12"/>
  <c r="J146" i="12"/>
  <c r="I146" i="12"/>
  <c r="H146" i="12"/>
  <c r="G146" i="12"/>
  <c r="F146" i="12"/>
  <c r="E146" i="12" s="1"/>
  <c r="Z145" i="12"/>
  <c r="Y145" i="12"/>
  <c r="W145" i="12"/>
  <c r="U145" i="12"/>
  <c r="S145" i="12"/>
  <c r="R145" i="12"/>
  <c r="Q145" i="12"/>
  <c r="O145" i="12"/>
  <c r="N145" i="12"/>
  <c r="L145" i="12"/>
  <c r="J145" i="12"/>
  <c r="I145" i="12"/>
  <c r="H145" i="12"/>
  <c r="G145" i="12"/>
  <c r="F145" i="12"/>
  <c r="E145" i="12"/>
  <c r="Z144" i="12"/>
  <c r="Y144" i="12"/>
  <c r="W144" i="12"/>
  <c r="U144" i="12"/>
  <c r="S144" i="12"/>
  <c r="R144" i="12"/>
  <c r="Q144" i="12"/>
  <c r="N144" i="12"/>
  <c r="J144" i="12"/>
  <c r="H144" i="12"/>
  <c r="G144" i="12"/>
  <c r="F144" i="12"/>
  <c r="Z143" i="12"/>
  <c r="W143" i="12"/>
  <c r="U143" i="12"/>
  <c r="T143" i="12"/>
  <c r="S143" i="12"/>
  <c r="R143" i="12"/>
  <c r="Q143" i="12"/>
  <c r="O143" i="12"/>
  <c r="N143" i="12"/>
  <c r="L143" i="12"/>
  <c r="J143" i="12"/>
  <c r="I143" i="12"/>
  <c r="H143" i="12"/>
  <c r="G143" i="12"/>
  <c r="E143" i="12" s="1"/>
  <c r="F143" i="12"/>
  <c r="Z142" i="12"/>
  <c r="Y142" i="12"/>
  <c r="W142" i="12"/>
  <c r="U142" i="12"/>
  <c r="T142" i="12"/>
  <c r="S142" i="12"/>
  <c r="R142" i="12"/>
  <c r="Q142" i="12"/>
  <c r="AB142" i="12" s="1"/>
  <c r="O142" i="12"/>
  <c r="N142" i="12"/>
  <c r="L142" i="12"/>
  <c r="J142" i="12"/>
  <c r="I142" i="12"/>
  <c r="H142" i="12"/>
  <c r="G142" i="12"/>
  <c r="F142" i="12"/>
  <c r="E142" i="12" s="1"/>
  <c r="Z141" i="12"/>
  <c r="Y141" i="12"/>
  <c r="W141" i="12"/>
  <c r="U141" i="12"/>
  <c r="T141" i="12"/>
  <c r="S141" i="12"/>
  <c r="R141" i="12"/>
  <c r="Q141" i="12"/>
  <c r="AB141" i="12" s="1"/>
  <c r="O141" i="12"/>
  <c r="N141" i="12"/>
  <c r="L141" i="12"/>
  <c r="J141" i="12"/>
  <c r="I141" i="12"/>
  <c r="H141" i="12"/>
  <c r="G141" i="12"/>
  <c r="F141" i="12"/>
  <c r="E141" i="12"/>
  <c r="Z140" i="12"/>
  <c r="Y140" i="12"/>
  <c r="T140" i="12"/>
  <c r="S140" i="12"/>
  <c r="R140" i="12"/>
  <c r="Q140" i="12"/>
  <c r="O140" i="12"/>
  <c r="N140" i="12"/>
  <c r="L140" i="12"/>
  <c r="J140" i="12"/>
  <c r="I140" i="12"/>
  <c r="H140" i="12"/>
  <c r="G140" i="12"/>
  <c r="E140" i="12" s="1"/>
  <c r="F140" i="12"/>
  <c r="Z139" i="12"/>
  <c r="T139" i="12"/>
  <c r="R139" i="12"/>
  <c r="Q139" i="12"/>
  <c r="L139" i="12"/>
  <c r="J139" i="12"/>
  <c r="I139" i="12"/>
  <c r="H139" i="12"/>
  <c r="G139" i="12"/>
  <c r="F139" i="12"/>
  <c r="Z138" i="12"/>
  <c r="Y138" i="12"/>
  <c r="W138" i="12"/>
  <c r="U138" i="12"/>
  <c r="T138" i="12"/>
  <c r="S138" i="12"/>
  <c r="R138" i="12"/>
  <c r="Q138" i="12"/>
  <c r="AB138" i="12" s="1"/>
  <c r="O138" i="12"/>
  <c r="N138" i="12"/>
  <c r="L138" i="12"/>
  <c r="J138" i="12"/>
  <c r="I138" i="12"/>
  <c r="H138" i="12"/>
  <c r="G138" i="12"/>
  <c r="F138" i="12"/>
  <c r="E138" i="12" s="1"/>
  <c r="Z137" i="12"/>
  <c r="Y137" i="12"/>
  <c r="W137" i="12"/>
  <c r="U137" i="12"/>
  <c r="T137" i="12"/>
  <c r="S137" i="12"/>
  <c r="R137" i="12"/>
  <c r="Q137" i="12"/>
  <c r="AB137" i="12" s="1"/>
  <c r="O137" i="12"/>
  <c r="N137" i="12"/>
  <c r="L137" i="12"/>
  <c r="J137" i="12"/>
  <c r="I137" i="12"/>
  <c r="H137" i="12"/>
  <c r="G137" i="12"/>
  <c r="F137" i="12"/>
  <c r="E137" i="12"/>
  <c r="Z136" i="12"/>
  <c r="Y136" i="12"/>
  <c r="W136" i="12"/>
  <c r="U136" i="12"/>
  <c r="T136" i="12"/>
  <c r="S136" i="12"/>
  <c r="R136" i="12"/>
  <c r="Q136" i="12"/>
  <c r="AB136" i="12" s="1"/>
  <c r="O136" i="12"/>
  <c r="N136" i="12"/>
  <c r="L136" i="12"/>
  <c r="J136" i="12"/>
  <c r="I136" i="12"/>
  <c r="H136" i="12"/>
  <c r="G136" i="12"/>
  <c r="E136" i="12" s="1"/>
  <c r="F136" i="12"/>
  <c r="Z135" i="12"/>
  <c r="W135" i="12"/>
  <c r="U135" i="12"/>
  <c r="T135" i="12"/>
  <c r="S135" i="12"/>
  <c r="R135" i="12"/>
  <c r="Q135" i="12"/>
  <c r="O135" i="12"/>
  <c r="N135" i="12"/>
  <c r="L135" i="12"/>
  <c r="J135" i="12"/>
  <c r="I135" i="12"/>
  <c r="H135" i="12"/>
  <c r="G135" i="12"/>
  <c r="E135" i="12" s="1"/>
  <c r="F135" i="12"/>
  <c r="Z134" i="12"/>
  <c r="U134" i="12"/>
  <c r="T134" i="12"/>
  <c r="S134" i="12"/>
  <c r="R134" i="12"/>
  <c r="Q134" i="12"/>
  <c r="L134" i="12"/>
  <c r="J134" i="12"/>
  <c r="H134" i="12"/>
  <c r="G134" i="12"/>
  <c r="F134" i="12"/>
  <c r="Z133" i="12"/>
  <c r="Y133" i="12"/>
  <c r="W133" i="12"/>
  <c r="U133" i="12"/>
  <c r="T133" i="12"/>
  <c r="S133" i="12"/>
  <c r="Q133" i="12"/>
  <c r="O133" i="12"/>
  <c r="N133" i="12"/>
  <c r="L133" i="12"/>
  <c r="J133" i="12"/>
  <c r="I133" i="12"/>
  <c r="H133" i="12"/>
  <c r="G133" i="12"/>
  <c r="F133" i="12"/>
  <c r="E133" i="12"/>
  <c r="Z132" i="12"/>
  <c r="W132" i="12"/>
  <c r="U132" i="12"/>
  <c r="T132" i="12"/>
  <c r="S132" i="12"/>
  <c r="R132" i="12"/>
  <c r="Q132" i="12"/>
  <c r="O132" i="12"/>
  <c r="N132" i="12"/>
  <c r="L132" i="12"/>
  <c r="J132" i="12"/>
  <c r="I132" i="12"/>
  <c r="H132" i="12"/>
  <c r="G132" i="12"/>
  <c r="E132" i="12" s="1"/>
  <c r="F132" i="12"/>
  <c r="Z131" i="12"/>
  <c r="Y131" i="12"/>
  <c r="W131" i="12"/>
  <c r="U131" i="12"/>
  <c r="T131" i="12"/>
  <c r="S131" i="12"/>
  <c r="R131" i="12"/>
  <c r="Q131" i="12"/>
  <c r="AB131" i="12" s="1"/>
  <c r="O131" i="12"/>
  <c r="N131" i="12"/>
  <c r="L131" i="12"/>
  <c r="J131" i="12"/>
  <c r="I131" i="12"/>
  <c r="H131" i="12"/>
  <c r="G131" i="12"/>
  <c r="E131" i="12" s="1"/>
  <c r="F131" i="12"/>
  <c r="Z130" i="12"/>
  <c r="Y130" i="12"/>
  <c r="U130" i="12"/>
  <c r="T130" i="12"/>
  <c r="S130" i="12"/>
  <c r="R130" i="12"/>
  <c r="Q130" i="12"/>
  <c r="O130" i="12"/>
  <c r="N130" i="12"/>
  <c r="L130" i="12"/>
  <c r="J130" i="12"/>
  <c r="I130" i="12"/>
  <c r="H130" i="12"/>
  <c r="G130" i="12"/>
  <c r="F130" i="12"/>
  <c r="E130" i="12" s="1"/>
  <c r="Z129" i="12"/>
  <c r="S129" i="12"/>
  <c r="Q129" i="12"/>
  <c r="L129" i="12"/>
  <c r="I129" i="12"/>
  <c r="H129" i="12"/>
  <c r="G129" i="12"/>
  <c r="F129" i="12"/>
  <c r="Z128" i="12"/>
  <c r="Y128" i="12"/>
  <c r="W128" i="12"/>
  <c r="U128" i="12"/>
  <c r="T128" i="12"/>
  <c r="S128" i="12"/>
  <c r="R128" i="12"/>
  <c r="Q128" i="12"/>
  <c r="AB128" i="12" s="1"/>
  <c r="O128" i="12"/>
  <c r="N128" i="12"/>
  <c r="L128" i="12"/>
  <c r="J128" i="12"/>
  <c r="I128" i="12"/>
  <c r="H128" i="12"/>
  <c r="G128" i="12"/>
  <c r="E128" i="12" s="1"/>
  <c r="F128" i="12"/>
  <c r="Z127" i="12"/>
  <c r="Y127" i="12"/>
  <c r="W127" i="12"/>
  <c r="U127" i="12"/>
  <c r="T127" i="12"/>
  <c r="S127" i="12"/>
  <c r="R127" i="12"/>
  <c r="Q127" i="12"/>
  <c r="AB127" i="12" s="1"/>
  <c r="O127" i="12"/>
  <c r="N127" i="12"/>
  <c r="L127" i="12"/>
  <c r="J127" i="12"/>
  <c r="I127" i="12"/>
  <c r="H127" i="12"/>
  <c r="G127" i="12"/>
  <c r="E127" i="12" s="1"/>
  <c r="F127" i="12"/>
  <c r="Z126" i="12"/>
  <c r="Y126" i="12"/>
  <c r="W126" i="12"/>
  <c r="U126" i="12"/>
  <c r="T126" i="12"/>
  <c r="S126" i="12"/>
  <c r="R126" i="12"/>
  <c r="Q126" i="12"/>
  <c r="AB126" i="12" s="1"/>
  <c r="O126" i="12"/>
  <c r="N126" i="12"/>
  <c r="L126" i="12"/>
  <c r="J126" i="12"/>
  <c r="I126" i="12"/>
  <c r="H126" i="12"/>
  <c r="G126" i="12"/>
  <c r="F126" i="12"/>
  <c r="E126" i="12" s="1"/>
  <c r="Z125" i="12"/>
  <c r="Y125" i="12"/>
  <c r="W125" i="12"/>
  <c r="U125" i="12"/>
  <c r="T125" i="12"/>
  <c r="S125" i="12"/>
  <c r="R125" i="12"/>
  <c r="Q125" i="12"/>
  <c r="AB125" i="12" s="1"/>
  <c r="O125" i="12"/>
  <c r="N125" i="12"/>
  <c r="L125" i="12"/>
  <c r="J125" i="12"/>
  <c r="I125" i="12"/>
  <c r="H125" i="12"/>
  <c r="G125" i="12"/>
  <c r="F125" i="12"/>
  <c r="E125" i="12"/>
  <c r="Z124" i="12"/>
  <c r="Y124" i="12"/>
  <c r="W124" i="12"/>
  <c r="U124" i="12"/>
  <c r="T124" i="12"/>
  <c r="S124" i="12"/>
  <c r="R124" i="12"/>
  <c r="Q124" i="12"/>
  <c r="AB124" i="12" s="1"/>
  <c r="O124" i="12"/>
  <c r="N124" i="12"/>
  <c r="L124" i="12"/>
  <c r="I124" i="12"/>
  <c r="H124" i="12"/>
  <c r="G124" i="12"/>
  <c r="F124" i="12"/>
  <c r="Z123" i="12"/>
  <c r="Y123" i="12"/>
  <c r="W123" i="12"/>
  <c r="U123" i="12"/>
  <c r="T123" i="12"/>
  <c r="S123" i="12"/>
  <c r="R123" i="12"/>
  <c r="Q123" i="12"/>
  <c r="AB123" i="12" s="1"/>
  <c r="O123" i="12"/>
  <c r="N123" i="12"/>
  <c r="L123" i="12"/>
  <c r="J123" i="12"/>
  <c r="I123" i="12"/>
  <c r="H123" i="12"/>
  <c r="G123" i="12"/>
  <c r="E123" i="12" s="1"/>
  <c r="F123" i="12"/>
  <c r="Z122" i="12"/>
  <c r="Y122" i="12"/>
  <c r="W122" i="12"/>
  <c r="U122" i="12"/>
  <c r="T122" i="12"/>
  <c r="S122" i="12"/>
  <c r="R122" i="12"/>
  <c r="Q122" i="12"/>
  <c r="AB122" i="12" s="1"/>
  <c r="O122" i="12"/>
  <c r="N122" i="12"/>
  <c r="L122" i="12"/>
  <c r="J122" i="12"/>
  <c r="I122" i="12"/>
  <c r="H122" i="12"/>
  <c r="G122" i="12"/>
  <c r="F122" i="12"/>
  <c r="E122" i="12" s="1"/>
  <c r="Z121" i="12"/>
  <c r="Y121" i="12"/>
  <c r="U121" i="12"/>
  <c r="T121" i="12"/>
  <c r="S121" i="12"/>
  <c r="R121" i="12"/>
  <c r="Q121" i="12"/>
  <c r="O121" i="12"/>
  <c r="N121" i="12"/>
  <c r="L121" i="12"/>
  <c r="J121" i="12"/>
  <c r="I121" i="12"/>
  <c r="H121" i="12"/>
  <c r="G121" i="12"/>
  <c r="F121" i="12"/>
  <c r="E121" i="12"/>
  <c r="Z120" i="12"/>
  <c r="Y120" i="12"/>
  <c r="W120" i="12"/>
  <c r="U120" i="12"/>
  <c r="T120" i="12"/>
  <c r="S120" i="12"/>
  <c r="Q120" i="12"/>
  <c r="O120" i="12"/>
  <c r="N120" i="12"/>
  <c r="L120" i="12"/>
  <c r="J120" i="12"/>
  <c r="I120" i="12"/>
  <c r="H120" i="12"/>
  <c r="G120" i="12"/>
  <c r="E120" i="12" s="1"/>
  <c r="F120" i="12"/>
  <c r="Z119" i="12"/>
  <c r="Y119" i="12"/>
  <c r="U119" i="12"/>
  <c r="T119" i="12"/>
  <c r="Q119" i="12"/>
  <c r="N119" i="12"/>
  <c r="J119" i="12"/>
  <c r="I119" i="12"/>
  <c r="H119" i="12"/>
  <c r="G119" i="12"/>
  <c r="F119" i="12"/>
  <c r="Z118" i="12"/>
  <c r="Y118" i="12"/>
  <c r="W118" i="12"/>
  <c r="U118" i="12"/>
  <c r="T118" i="12"/>
  <c r="S118" i="12"/>
  <c r="R118" i="12"/>
  <c r="Q118" i="12"/>
  <c r="AB118" i="12" s="1"/>
  <c r="O118" i="12"/>
  <c r="N118" i="12"/>
  <c r="L118" i="12"/>
  <c r="J118" i="12"/>
  <c r="I118" i="12"/>
  <c r="H118" i="12"/>
  <c r="G118" i="12"/>
  <c r="F118" i="12"/>
  <c r="E118" i="12" s="1"/>
  <c r="Z117" i="12"/>
  <c r="Y117" i="12"/>
  <c r="W117" i="12"/>
  <c r="U117" i="12"/>
  <c r="T117" i="12"/>
  <c r="S117" i="12"/>
  <c r="R117" i="12"/>
  <c r="Q117" i="12"/>
  <c r="AB117" i="12" s="1"/>
  <c r="O117" i="12"/>
  <c r="N117" i="12"/>
  <c r="L117" i="12"/>
  <c r="J117" i="12"/>
  <c r="I117" i="12"/>
  <c r="H117" i="12"/>
  <c r="G117" i="12"/>
  <c r="F117" i="12"/>
  <c r="E117" i="12"/>
  <c r="Z116" i="12"/>
  <c r="Y116" i="12"/>
  <c r="W116" i="12"/>
  <c r="U116" i="12"/>
  <c r="T116" i="12"/>
  <c r="S116" i="12"/>
  <c r="R116" i="12"/>
  <c r="Q116" i="12"/>
  <c r="AB116" i="12" s="1"/>
  <c r="O116" i="12"/>
  <c r="N116" i="12"/>
  <c r="L116" i="12"/>
  <c r="J116" i="12"/>
  <c r="I116" i="12"/>
  <c r="H116" i="12"/>
  <c r="G116" i="12"/>
  <c r="E116" i="12" s="1"/>
  <c r="F116" i="12"/>
  <c r="Z115" i="12"/>
  <c r="Y115" i="12"/>
  <c r="W115" i="12"/>
  <c r="U115" i="12"/>
  <c r="T115" i="12"/>
  <c r="S115" i="12"/>
  <c r="R115" i="12"/>
  <c r="Q115" i="12"/>
  <c r="AB115" i="12" s="1"/>
  <c r="O115" i="12"/>
  <c r="N115" i="12"/>
  <c r="L115" i="12"/>
  <c r="J115" i="12"/>
  <c r="I115" i="12"/>
  <c r="H115" i="12"/>
  <c r="G115" i="12"/>
  <c r="E115" i="12" s="1"/>
  <c r="F115" i="12"/>
  <c r="Z114" i="12"/>
  <c r="Y114" i="12"/>
  <c r="W114" i="12"/>
  <c r="U114" i="12"/>
  <c r="T114" i="12"/>
  <c r="S114" i="12"/>
  <c r="R114" i="12"/>
  <c r="Q114" i="12"/>
  <c r="AB114" i="12" s="1"/>
  <c r="O114" i="12"/>
  <c r="N114" i="12"/>
  <c r="L114" i="12"/>
  <c r="J114" i="12"/>
  <c r="I114" i="12"/>
  <c r="H114" i="12"/>
  <c r="G114" i="12"/>
  <c r="F114" i="12"/>
  <c r="E114" i="12" s="1"/>
  <c r="Z113" i="12"/>
  <c r="Y113" i="12"/>
  <c r="W113" i="12"/>
  <c r="U113" i="12"/>
  <c r="T113" i="12"/>
  <c r="S113" i="12"/>
  <c r="R113" i="12"/>
  <c r="Q113" i="12"/>
  <c r="AB113" i="12" s="1"/>
  <c r="O113" i="12"/>
  <c r="N113" i="12"/>
  <c r="L113" i="12"/>
  <c r="J113" i="12"/>
  <c r="I113" i="12"/>
  <c r="H113" i="12"/>
  <c r="G113" i="12"/>
  <c r="F113" i="12"/>
  <c r="E113" i="12"/>
  <c r="Z112" i="12"/>
  <c r="Y112" i="12"/>
  <c r="W112" i="12"/>
  <c r="U112" i="12"/>
  <c r="T112" i="12"/>
  <c r="S112" i="12"/>
  <c r="R112" i="12"/>
  <c r="Q112" i="12"/>
  <c r="AB112" i="12" s="1"/>
  <c r="O112" i="12"/>
  <c r="N112" i="12"/>
  <c r="L112" i="12"/>
  <c r="J112" i="12"/>
  <c r="I112" i="12"/>
  <c r="H112" i="12"/>
  <c r="G112" i="12"/>
  <c r="E112" i="12" s="1"/>
  <c r="F112" i="12"/>
  <c r="Z111" i="12"/>
  <c r="Y111" i="12"/>
  <c r="W111" i="12"/>
  <c r="U111" i="12"/>
  <c r="T111" i="12"/>
  <c r="S111" i="12"/>
  <c r="R111" i="12"/>
  <c r="Q111" i="12"/>
  <c r="AB111" i="12" s="1"/>
  <c r="O111" i="12"/>
  <c r="N111" i="12"/>
  <c r="L111" i="12"/>
  <c r="J111" i="12"/>
  <c r="I111" i="12"/>
  <c r="H111" i="12"/>
  <c r="G111" i="12"/>
  <c r="E111" i="12" s="1"/>
  <c r="F111" i="12"/>
  <c r="Z110" i="12"/>
  <c r="Y110" i="12"/>
  <c r="W110" i="12"/>
  <c r="U110" i="12"/>
  <c r="T110" i="12"/>
  <c r="S110" i="12"/>
  <c r="R110" i="12"/>
  <c r="Q110" i="12"/>
  <c r="AB110" i="12" s="1"/>
  <c r="O110" i="12"/>
  <c r="N110" i="12"/>
  <c r="L110" i="12"/>
  <c r="J110" i="12"/>
  <c r="I110" i="12"/>
  <c r="H110" i="12"/>
  <c r="G110" i="12"/>
  <c r="F110" i="12"/>
  <c r="E110" i="12" s="1"/>
  <c r="Z109" i="12"/>
  <c r="Y109" i="12"/>
  <c r="W109" i="12"/>
  <c r="U109" i="12"/>
  <c r="T109" i="12"/>
  <c r="S109" i="12"/>
  <c r="R109" i="12"/>
  <c r="Q109" i="12"/>
  <c r="AB109" i="12" s="1"/>
  <c r="O109" i="12"/>
  <c r="N109" i="12"/>
  <c r="L109" i="12"/>
  <c r="J109" i="12"/>
  <c r="I109" i="12"/>
  <c r="H109" i="12"/>
  <c r="G109" i="12"/>
  <c r="F109" i="12"/>
  <c r="E109" i="12"/>
  <c r="Z108" i="12"/>
  <c r="Y108" i="12"/>
  <c r="W108" i="12"/>
  <c r="U108" i="12"/>
  <c r="T108" i="12"/>
  <c r="S108" i="12"/>
  <c r="R108" i="12"/>
  <c r="Q108" i="12"/>
  <c r="AB108" i="12" s="1"/>
  <c r="O108" i="12"/>
  <c r="N108" i="12"/>
  <c r="L108" i="12"/>
  <c r="J108" i="12"/>
  <c r="I108" i="12"/>
  <c r="H108" i="12"/>
  <c r="G108" i="12"/>
  <c r="E108" i="12" s="1"/>
  <c r="F108" i="12"/>
  <c r="Z107" i="12"/>
  <c r="Y107" i="12"/>
  <c r="W107" i="12"/>
  <c r="U107" i="12"/>
  <c r="T107" i="12"/>
  <c r="S107" i="12"/>
  <c r="R107" i="12"/>
  <c r="Q107" i="12"/>
  <c r="AB107" i="12" s="1"/>
  <c r="O107" i="12"/>
  <c r="N107" i="12"/>
  <c r="L107" i="12"/>
  <c r="J107" i="12"/>
  <c r="I107" i="12"/>
  <c r="H107" i="12"/>
  <c r="G107" i="12"/>
  <c r="E107" i="12" s="1"/>
  <c r="F107" i="12"/>
  <c r="Z106" i="12"/>
  <c r="Y106" i="12"/>
  <c r="W106" i="12"/>
  <c r="U106" i="12"/>
  <c r="T106" i="12"/>
  <c r="S106" i="12"/>
  <c r="R106" i="12"/>
  <c r="Q106" i="12"/>
  <c r="AB106" i="12" s="1"/>
  <c r="O106" i="12"/>
  <c r="N106" i="12"/>
  <c r="L106" i="12"/>
  <c r="J106" i="12"/>
  <c r="I106" i="12"/>
  <c r="H106" i="12"/>
  <c r="G106" i="12"/>
  <c r="F106" i="12"/>
  <c r="E106" i="12" s="1"/>
  <c r="Z105" i="12"/>
  <c r="Y105" i="12"/>
  <c r="W105" i="12"/>
  <c r="U105" i="12"/>
  <c r="T105" i="12"/>
  <c r="S105" i="12"/>
  <c r="R105" i="12"/>
  <c r="Q105" i="12"/>
  <c r="AB105" i="12" s="1"/>
  <c r="O105" i="12"/>
  <c r="N105" i="12"/>
  <c r="L105" i="12"/>
  <c r="J105" i="12"/>
  <c r="I105" i="12"/>
  <c r="H105" i="12"/>
  <c r="G105" i="12"/>
  <c r="F105" i="12"/>
  <c r="E105" i="12"/>
  <c r="Z104" i="12"/>
  <c r="Y104" i="12"/>
  <c r="W104" i="12"/>
  <c r="U104" i="12"/>
  <c r="T104" i="12"/>
  <c r="S104" i="12"/>
  <c r="R104" i="12"/>
  <c r="Q104" i="12"/>
  <c r="AB104" i="12" s="1"/>
  <c r="O104" i="12"/>
  <c r="N104" i="12"/>
  <c r="L104" i="12"/>
  <c r="J104" i="12"/>
  <c r="I104" i="12"/>
  <c r="H104" i="12"/>
  <c r="G104" i="12"/>
  <c r="E104" i="12" s="1"/>
  <c r="F104" i="12"/>
  <c r="Z103" i="12"/>
  <c r="Y103" i="12"/>
  <c r="W103" i="12"/>
  <c r="U103" i="12"/>
  <c r="T103" i="12"/>
  <c r="S103" i="12"/>
  <c r="R103" i="12"/>
  <c r="Q103" i="12"/>
  <c r="AB103" i="12" s="1"/>
  <c r="O103" i="12"/>
  <c r="N103" i="12"/>
  <c r="L103" i="12"/>
  <c r="J103" i="12"/>
  <c r="I103" i="12"/>
  <c r="H103" i="12"/>
  <c r="G103" i="12"/>
  <c r="E103" i="12" s="1"/>
  <c r="F103" i="12"/>
  <c r="Z102" i="12"/>
  <c r="Y102" i="12"/>
  <c r="X102" i="12"/>
  <c r="W102" i="12"/>
  <c r="U102" i="12"/>
  <c r="S102" i="12"/>
  <c r="R102" i="12"/>
  <c r="Q102" i="12"/>
  <c r="O102" i="12"/>
  <c r="N102" i="12"/>
  <c r="M102" i="12"/>
  <c r="L102" i="12"/>
  <c r="J102" i="12"/>
  <c r="I102" i="12"/>
  <c r="H102" i="12"/>
  <c r="G102" i="12"/>
  <c r="F102" i="12"/>
  <c r="E102" i="12"/>
  <c r="Z101" i="12"/>
  <c r="Y101" i="12"/>
  <c r="W101" i="12"/>
  <c r="U101" i="12"/>
  <c r="T101" i="12"/>
  <c r="S101" i="12"/>
  <c r="R101" i="12"/>
  <c r="Q101" i="12"/>
  <c r="AB101" i="12" s="1"/>
  <c r="O101" i="12"/>
  <c r="N101" i="12"/>
  <c r="L101" i="12"/>
  <c r="J101" i="12"/>
  <c r="I101" i="12"/>
  <c r="H101" i="12"/>
  <c r="G101" i="12"/>
  <c r="E101" i="12" s="1"/>
  <c r="F101" i="12"/>
  <c r="Z100" i="12"/>
  <c r="Y100" i="12"/>
  <c r="W100" i="12"/>
  <c r="U100" i="12"/>
  <c r="T100" i="12"/>
  <c r="S100" i="12"/>
  <c r="R100" i="12"/>
  <c r="Q100" i="12"/>
  <c r="AB100" i="12" s="1"/>
  <c r="O100" i="12"/>
  <c r="N100" i="12"/>
  <c r="L100" i="12"/>
  <c r="J100" i="12"/>
  <c r="I100" i="12"/>
  <c r="E100" i="12" s="1"/>
  <c r="H100" i="12"/>
  <c r="G100" i="12"/>
  <c r="F100" i="12"/>
  <c r="Z99" i="12"/>
  <c r="Y99" i="12"/>
  <c r="W99" i="12"/>
  <c r="V99" i="12"/>
  <c r="U99" i="12"/>
  <c r="T99" i="12"/>
  <c r="S99" i="12"/>
  <c r="R99" i="12"/>
  <c r="AB99" i="12" s="1"/>
  <c r="Q99" i="12"/>
  <c r="O99" i="12"/>
  <c r="N99" i="12"/>
  <c r="L99" i="12"/>
  <c r="K99" i="12"/>
  <c r="J99" i="12"/>
  <c r="I99" i="12"/>
  <c r="H99" i="12"/>
  <c r="G99" i="12"/>
  <c r="F99" i="12"/>
  <c r="E99" i="12"/>
  <c r="Z98" i="12"/>
  <c r="X98" i="12"/>
  <c r="U98" i="12"/>
  <c r="S98" i="12"/>
  <c r="R98" i="12"/>
  <c r="Q98" i="12"/>
  <c r="O98" i="12"/>
  <c r="N98" i="12"/>
  <c r="L98" i="12"/>
  <c r="J98" i="12"/>
  <c r="H98" i="12"/>
  <c r="G98" i="12"/>
  <c r="F98" i="12"/>
  <c r="Z97" i="12"/>
  <c r="Y97" i="12"/>
  <c r="W97" i="12"/>
  <c r="U97" i="12"/>
  <c r="T97" i="12"/>
  <c r="S97" i="12"/>
  <c r="R97" i="12"/>
  <c r="Q97" i="12"/>
  <c r="AB97" i="12" s="1"/>
  <c r="N97" i="12"/>
  <c r="L97" i="12"/>
  <c r="J97" i="12"/>
  <c r="I97" i="12"/>
  <c r="H97" i="12"/>
  <c r="G97" i="12"/>
  <c r="F97" i="12"/>
  <c r="Z96" i="12"/>
  <c r="N96" i="12"/>
  <c r="L96" i="12"/>
  <c r="J96" i="12"/>
  <c r="I96" i="12"/>
  <c r="H96" i="12"/>
  <c r="G96" i="12"/>
  <c r="F96" i="12"/>
  <c r="Z95" i="12"/>
  <c r="Y95" i="12"/>
  <c r="W95" i="12"/>
  <c r="U95" i="12"/>
  <c r="T95" i="12"/>
  <c r="S95" i="12"/>
  <c r="R95" i="12"/>
  <c r="Q95" i="12"/>
  <c r="AB95" i="12" s="1"/>
  <c r="O95" i="12"/>
  <c r="N95" i="12"/>
  <c r="L95" i="12"/>
  <c r="J95" i="12"/>
  <c r="I95" i="12"/>
  <c r="H95" i="12"/>
  <c r="G95" i="12"/>
  <c r="F95" i="12"/>
  <c r="Z94" i="12"/>
  <c r="Y94" i="12"/>
  <c r="W94" i="12"/>
  <c r="U94" i="12"/>
  <c r="T94" i="12"/>
  <c r="S94" i="12"/>
  <c r="R94" i="12"/>
  <c r="Q94" i="12"/>
  <c r="AB94" i="12" s="1"/>
  <c r="O94" i="12"/>
  <c r="N94" i="12"/>
  <c r="L94" i="12"/>
  <c r="J94" i="12"/>
  <c r="I94" i="12"/>
  <c r="H94" i="12"/>
  <c r="G94" i="12"/>
  <c r="F94" i="12"/>
  <c r="Z93" i="12"/>
  <c r="Y93" i="12"/>
  <c r="W93" i="12"/>
  <c r="U93" i="12"/>
  <c r="T93" i="12"/>
  <c r="S93" i="12"/>
  <c r="R93" i="12"/>
  <c r="Q93" i="12"/>
  <c r="AB93" i="12" s="1"/>
  <c r="O93" i="12"/>
  <c r="N93" i="12"/>
  <c r="L93" i="12"/>
  <c r="J93" i="12"/>
  <c r="I93" i="12"/>
  <c r="H93" i="12"/>
  <c r="G93" i="12"/>
  <c r="F93" i="12"/>
  <c r="E93" i="12" s="1"/>
  <c r="Z92" i="12"/>
  <c r="Y92" i="12"/>
  <c r="W92" i="12"/>
  <c r="U92" i="12"/>
  <c r="T92" i="12"/>
  <c r="S92" i="12"/>
  <c r="R92" i="12"/>
  <c r="Q92" i="12"/>
  <c r="AB92" i="12" s="1"/>
  <c r="O92" i="12"/>
  <c r="N92" i="12"/>
  <c r="L92" i="12"/>
  <c r="J92" i="12"/>
  <c r="I92" i="12"/>
  <c r="H92" i="12"/>
  <c r="E92" i="12" s="1"/>
  <c r="G92" i="12"/>
  <c r="F92" i="12"/>
  <c r="Z91" i="12"/>
  <c r="Y91" i="12"/>
  <c r="W91" i="12"/>
  <c r="U91" i="12"/>
  <c r="T91" i="12"/>
  <c r="S91" i="12"/>
  <c r="R91" i="12"/>
  <c r="Q91" i="12"/>
  <c r="AB91" i="12" s="1"/>
  <c r="O91" i="12"/>
  <c r="N91" i="12"/>
  <c r="L91" i="12"/>
  <c r="J91" i="12"/>
  <c r="I91" i="12"/>
  <c r="H91" i="12"/>
  <c r="G91" i="12"/>
  <c r="F91" i="12"/>
  <c r="E91" i="12" s="1"/>
  <c r="Z90" i="12"/>
  <c r="Y90" i="12"/>
  <c r="W90" i="12"/>
  <c r="U90" i="12"/>
  <c r="T90" i="12"/>
  <c r="S90" i="12"/>
  <c r="R90" i="12"/>
  <c r="Q90" i="12"/>
  <c r="AB90" i="12" s="1"/>
  <c r="O90" i="12"/>
  <c r="N90" i="12"/>
  <c r="L90" i="12"/>
  <c r="J90" i="12"/>
  <c r="I90" i="12"/>
  <c r="H90" i="12"/>
  <c r="G90" i="12"/>
  <c r="F90" i="12"/>
  <c r="E90" i="12" s="1"/>
  <c r="Z89" i="12"/>
  <c r="Y89" i="12"/>
  <c r="W89" i="12"/>
  <c r="U89" i="12"/>
  <c r="T89" i="12"/>
  <c r="S89" i="12"/>
  <c r="R89" i="12"/>
  <c r="Q89" i="12"/>
  <c r="AB89" i="12" s="1"/>
  <c r="O89" i="12"/>
  <c r="N89" i="12"/>
  <c r="L89" i="12"/>
  <c r="J89" i="12"/>
  <c r="I89" i="12"/>
  <c r="H89" i="12"/>
  <c r="G89" i="12"/>
  <c r="F89" i="12"/>
  <c r="E89" i="12" s="1"/>
  <c r="Z88" i="12"/>
  <c r="Y88" i="12"/>
  <c r="W88" i="12"/>
  <c r="U88" i="12"/>
  <c r="T88" i="12"/>
  <c r="S88" i="12"/>
  <c r="R88" i="12"/>
  <c r="Q88" i="12"/>
  <c r="AB88" i="12" s="1"/>
  <c r="O88" i="12"/>
  <c r="N88" i="12"/>
  <c r="L88" i="12"/>
  <c r="J88" i="12"/>
  <c r="I88" i="12"/>
  <c r="H88" i="12"/>
  <c r="E88" i="12" s="1"/>
  <c r="G88" i="12"/>
  <c r="F88" i="12"/>
  <c r="Z87" i="12"/>
  <c r="Y87" i="12"/>
  <c r="W87" i="12"/>
  <c r="U87" i="12"/>
  <c r="T87" i="12"/>
  <c r="S87" i="12"/>
  <c r="R87" i="12"/>
  <c r="Q87" i="12"/>
  <c r="AB87" i="12" s="1"/>
  <c r="O87" i="12"/>
  <c r="N87" i="12"/>
  <c r="L87" i="12"/>
  <c r="J87" i="12"/>
  <c r="I87" i="12"/>
  <c r="H87" i="12"/>
  <c r="G87" i="12"/>
  <c r="F87" i="12"/>
  <c r="E87" i="12" s="1"/>
  <c r="Z86" i="12"/>
  <c r="Y86" i="12"/>
  <c r="W86" i="12"/>
  <c r="U86" i="12"/>
  <c r="T86" i="12"/>
  <c r="S86" i="12"/>
  <c r="R86" i="12"/>
  <c r="Q86" i="12"/>
  <c r="AB86" i="12" s="1"/>
  <c r="O86" i="12"/>
  <c r="N86" i="12"/>
  <c r="L86" i="12"/>
  <c r="J86" i="12"/>
  <c r="I86" i="12"/>
  <c r="H86" i="12"/>
  <c r="G86" i="12"/>
  <c r="F86" i="12"/>
  <c r="E86" i="12" s="1"/>
  <c r="Z85" i="12"/>
  <c r="Y85" i="12"/>
  <c r="W85" i="12"/>
  <c r="U85" i="12"/>
  <c r="T85" i="12"/>
  <c r="S85" i="12"/>
  <c r="R85" i="12"/>
  <c r="Q85" i="12"/>
  <c r="AB85" i="12" s="1"/>
  <c r="O85" i="12"/>
  <c r="N85" i="12"/>
  <c r="L85" i="12"/>
  <c r="J85" i="12"/>
  <c r="I85" i="12"/>
  <c r="H85" i="12"/>
  <c r="G85" i="12"/>
  <c r="F85" i="12"/>
  <c r="E85" i="12" s="1"/>
  <c r="Z84" i="12"/>
  <c r="Y84" i="12"/>
  <c r="W84" i="12"/>
  <c r="U84" i="12"/>
  <c r="T84" i="12"/>
  <c r="S84" i="12"/>
  <c r="R84" i="12"/>
  <c r="Q84" i="12"/>
  <c r="AB84" i="12" s="1"/>
  <c r="O84" i="12"/>
  <c r="N84" i="12"/>
  <c r="L84" i="12"/>
  <c r="J84" i="12"/>
  <c r="H84" i="12"/>
  <c r="G84" i="12"/>
  <c r="F84" i="12"/>
  <c r="Z83" i="12"/>
  <c r="Y83" i="12"/>
  <c r="W83" i="12"/>
  <c r="U83" i="12"/>
  <c r="T83" i="12"/>
  <c r="S83" i="12"/>
  <c r="R83" i="12"/>
  <c r="Q83" i="12"/>
  <c r="AB83" i="12" s="1"/>
  <c r="O83" i="12"/>
  <c r="N83" i="12"/>
  <c r="L83" i="12"/>
  <c r="J83" i="12"/>
  <c r="I83" i="12"/>
  <c r="H83" i="12"/>
  <c r="G83" i="12"/>
  <c r="F83" i="12"/>
  <c r="Z82" i="12"/>
  <c r="Y82" i="12"/>
  <c r="W82" i="12"/>
  <c r="U82" i="12"/>
  <c r="T82" i="12"/>
  <c r="S82" i="12"/>
  <c r="R82" i="12"/>
  <c r="Q82" i="12"/>
  <c r="AB82" i="12" s="1"/>
  <c r="O82" i="12"/>
  <c r="N82" i="12"/>
  <c r="L82" i="12"/>
  <c r="J82" i="12"/>
  <c r="I82" i="12"/>
  <c r="H82" i="12"/>
  <c r="G82" i="12"/>
  <c r="F82" i="12"/>
  <c r="Z81" i="12"/>
  <c r="Y81" i="12"/>
  <c r="W81" i="12"/>
  <c r="U81" i="12"/>
  <c r="T81" i="12"/>
  <c r="S81" i="12"/>
  <c r="R81" i="12"/>
  <c r="Q81" i="12"/>
  <c r="AB81" i="12" s="1"/>
  <c r="O81" i="12"/>
  <c r="N81" i="12"/>
  <c r="L81" i="12"/>
  <c r="J81" i="12"/>
  <c r="I81" i="12"/>
  <c r="H81" i="12"/>
  <c r="G81" i="12"/>
  <c r="F81" i="12"/>
  <c r="Z80" i="12"/>
  <c r="Y80" i="12"/>
  <c r="W80" i="12"/>
  <c r="U80" i="12"/>
  <c r="T80" i="12"/>
  <c r="S80" i="12"/>
  <c r="R80" i="12"/>
  <c r="Q80" i="12"/>
  <c r="AB80" i="12" s="1"/>
  <c r="O80" i="12"/>
  <c r="N80" i="12"/>
  <c r="L80" i="12"/>
  <c r="J80" i="12"/>
  <c r="I80" i="12"/>
  <c r="H80" i="12"/>
  <c r="G80" i="12"/>
  <c r="F80" i="12"/>
  <c r="Z79" i="12"/>
  <c r="Y79" i="12"/>
  <c r="W79" i="12"/>
  <c r="U79" i="12"/>
  <c r="T79" i="12"/>
  <c r="S79" i="12"/>
  <c r="R79" i="12"/>
  <c r="Q79" i="12"/>
  <c r="AB79" i="12" s="1"/>
  <c r="O79" i="12"/>
  <c r="N79" i="12"/>
  <c r="L79" i="12"/>
  <c r="J79" i="12"/>
  <c r="I79" i="12"/>
  <c r="H79" i="12"/>
  <c r="G79" i="12"/>
  <c r="F79" i="12"/>
  <c r="Z78" i="12"/>
  <c r="Y78" i="12"/>
  <c r="W78" i="12"/>
  <c r="U78" i="12"/>
  <c r="T78" i="12"/>
  <c r="S78" i="12"/>
  <c r="R78" i="12"/>
  <c r="Q78" i="12"/>
  <c r="AB78" i="12" s="1"/>
  <c r="O78" i="12"/>
  <c r="N78" i="12"/>
  <c r="L78" i="12"/>
  <c r="J78" i="12"/>
  <c r="I78" i="12"/>
  <c r="H78" i="12"/>
  <c r="G78" i="12"/>
  <c r="F78" i="12"/>
  <c r="Z77" i="12"/>
  <c r="Y77" i="12"/>
  <c r="W77" i="12"/>
  <c r="U77" i="12"/>
  <c r="T77" i="12"/>
  <c r="S77" i="12"/>
  <c r="R77" i="12"/>
  <c r="Q77" i="12"/>
  <c r="AB77" i="12" s="1"/>
  <c r="O77" i="12"/>
  <c r="N77" i="12"/>
  <c r="L77" i="12"/>
  <c r="J77" i="12"/>
  <c r="I77" i="12"/>
  <c r="H77" i="12"/>
  <c r="G77" i="12"/>
  <c r="F77" i="12"/>
  <c r="Z76" i="12"/>
  <c r="Y76" i="12"/>
  <c r="W76" i="12"/>
  <c r="U76" i="12"/>
  <c r="T76" i="12"/>
  <c r="S76" i="12"/>
  <c r="R76" i="12"/>
  <c r="Q76" i="12"/>
  <c r="AB76" i="12" s="1"/>
  <c r="O76" i="12"/>
  <c r="N76" i="12"/>
  <c r="L76" i="12"/>
  <c r="J76" i="12"/>
  <c r="I76" i="12"/>
  <c r="H76" i="12"/>
  <c r="G76" i="12"/>
  <c r="F76" i="12"/>
  <c r="Z75" i="12"/>
  <c r="Y75" i="12"/>
  <c r="W75" i="12"/>
  <c r="U75" i="12"/>
  <c r="T75" i="12"/>
  <c r="S75" i="12"/>
  <c r="R75" i="12"/>
  <c r="Q75" i="12"/>
  <c r="AB75" i="12" s="1"/>
  <c r="O75" i="12"/>
  <c r="N75" i="12"/>
  <c r="L75" i="12"/>
  <c r="J75" i="12"/>
  <c r="I75" i="12"/>
  <c r="H75" i="12"/>
  <c r="G75" i="12"/>
  <c r="F75" i="12"/>
  <c r="Z74" i="12"/>
  <c r="Y74" i="12"/>
  <c r="W74" i="12"/>
  <c r="U74" i="12"/>
  <c r="T74" i="12"/>
  <c r="S74" i="12"/>
  <c r="R74" i="12"/>
  <c r="Q74" i="12"/>
  <c r="AB74" i="12" s="1"/>
  <c r="O74" i="12"/>
  <c r="N74" i="12"/>
  <c r="L74" i="12"/>
  <c r="J74" i="12"/>
  <c r="I74" i="12"/>
  <c r="H74" i="12"/>
  <c r="G74" i="12"/>
  <c r="F74" i="12"/>
  <c r="Z73" i="12"/>
  <c r="Y73" i="12"/>
  <c r="W73" i="12"/>
  <c r="U73" i="12"/>
  <c r="T73" i="12"/>
  <c r="S73" i="12"/>
  <c r="R73" i="12"/>
  <c r="Q73" i="12"/>
  <c r="AB73" i="12" s="1"/>
  <c r="O73" i="12"/>
  <c r="N73" i="12"/>
  <c r="L73" i="12"/>
  <c r="J73" i="12"/>
  <c r="I73" i="12"/>
  <c r="H73" i="12"/>
  <c r="G73" i="12"/>
  <c r="F73" i="12"/>
  <c r="Z72" i="12"/>
  <c r="Y72" i="12"/>
  <c r="W72" i="12"/>
  <c r="U72" i="12"/>
  <c r="T72" i="12"/>
  <c r="S72" i="12"/>
  <c r="R72" i="12"/>
  <c r="Q72" i="12"/>
  <c r="AB72" i="12" s="1"/>
  <c r="O72" i="12"/>
  <c r="N72" i="12"/>
  <c r="L72" i="12"/>
  <c r="J72" i="12"/>
  <c r="I72" i="12"/>
  <c r="H72" i="12"/>
  <c r="G72" i="12"/>
  <c r="F72" i="12"/>
  <c r="Z71" i="12"/>
  <c r="Y71" i="12"/>
  <c r="W71" i="12"/>
  <c r="U71" i="12"/>
  <c r="T71" i="12"/>
  <c r="S71" i="12"/>
  <c r="R71" i="12"/>
  <c r="Q71" i="12"/>
  <c r="AB71" i="12" s="1"/>
  <c r="O71" i="12"/>
  <c r="N71" i="12"/>
  <c r="L71" i="12"/>
  <c r="J71" i="12"/>
  <c r="I71" i="12"/>
  <c r="H71" i="12"/>
  <c r="G71" i="12"/>
  <c r="F71" i="12"/>
  <c r="Z70" i="12"/>
  <c r="Y70" i="12"/>
  <c r="W70" i="12"/>
  <c r="U70" i="12"/>
  <c r="T70" i="12"/>
  <c r="S70" i="12"/>
  <c r="R70" i="12"/>
  <c r="Q70" i="12"/>
  <c r="AB70" i="12" s="1"/>
  <c r="O70" i="12"/>
  <c r="N70" i="12"/>
  <c r="L70" i="12"/>
  <c r="J70" i="12"/>
  <c r="I70" i="12"/>
  <c r="H70" i="12"/>
  <c r="G70" i="12"/>
  <c r="F70" i="12"/>
  <c r="Z69" i="12"/>
  <c r="Y69" i="12"/>
  <c r="W69" i="12"/>
  <c r="U69" i="12"/>
  <c r="T69" i="12"/>
  <c r="S69" i="12"/>
  <c r="R69" i="12"/>
  <c r="Q69" i="12"/>
  <c r="AB69" i="12" s="1"/>
  <c r="O69" i="12"/>
  <c r="N69" i="12"/>
  <c r="L69" i="12"/>
  <c r="J69" i="12"/>
  <c r="I69" i="12"/>
  <c r="H69" i="12"/>
  <c r="G69" i="12"/>
  <c r="F69" i="12"/>
  <c r="Z68" i="12"/>
  <c r="Y68" i="12"/>
  <c r="W68" i="12"/>
  <c r="U68" i="12"/>
  <c r="T68" i="12"/>
  <c r="S68" i="12"/>
  <c r="R68" i="12"/>
  <c r="Q68" i="12"/>
  <c r="AB68" i="12" s="1"/>
  <c r="O68" i="12"/>
  <c r="N68" i="12"/>
  <c r="L68" i="12"/>
  <c r="J68" i="12"/>
  <c r="I68" i="12"/>
  <c r="H68" i="12"/>
  <c r="G68" i="12"/>
  <c r="F68" i="12"/>
  <c r="Z67" i="12"/>
  <c r="Y67" i="12"/>
  <c r="W67" i="12"/>
  <c r="U67" i="12"/>
  <c r="T67" i="12"/>
  <c r="S67" i="12"/>
  <c r="R67" i="12"/>
  <c r="Q67" i="12"/>
  <c r="AB67" i="12" s="1"/>
  <c r="O67" i="12"/>
  <c r="N67" i="12"/>
  <c r="L67" i="12"/>
  <c r="J67" i="12"/>
  <c r="I67" i="12"/>
  <c r="H67" i="12"/>
  <c r="G67" i="12"/>
  <c r="F67" i="12"/>
  <c r="E67" i="12" s="1"/>
  <c r="Z66" i="12"/>
  <c r="Y66" i="12"/>
  <c r="W66" i="12"/>
  <c r="U66" i="12"/>
  <c r="T66" i="12"/>
  <c r="S66" i="12"/>
  <c r="R66" i="12"/>
  <c r="Q66" i="12"/>
  <c r="AB66" i="12" s="1"/>
  <c r="O66" i="12"/>
  <c r="N66" i="12"/>
  <c r="L66" i="12"/>
  <c r="J66" i="12"/>
  <c r="I66" i="12"/>
  <c r="H66" i="12"/>
  <c r="G66" i="12"/>
  <c r="F66" i="12"/>
  <c r="E66" i="12" s="1"/>
  <c r="Z65" i="12"/>
  <c r="Y65" i="12"/>
  <c r="W65" i="12"/>
  <c r="U65" i="12"/>
  <c r="T65" i="12"/>
  <c r="S65" i="12"/>
  <c r="R65" i="12"/>
  <c r="Q65" i="12"/>
  <c r="AB65" i="12" s="1"/>
  <c r="O65" i="12"/>
  <c r="N65" i="12"/>
  <c r="L65" i="12"/>
  <c r="J65" i="12"/>
  <c r="I65" i="12"/>
  <c r="H65" i="12"/>
  <c r="G65" i="12"/>
  <c r="F65" i="12"/>
  <c r="E65" i="12" s="1"/>
  <c r="Z64" i="12"/>
  <c r="Y64" i="12"/>
  <c r="W64" i="12"/>
  <c r="U64" i="12"/>
  <c r="T64" i="12"/>
  <c r="S64" i="12"/>
  <c r="R64" i="12"/>
  <c r="Q64" i="12"/>
  <c r="AB64" i="12" s="1"/>
  <c r="O64" i="12"/>
  <c r="N64" i="12"/>
  <c r="L64" i="12"/>
  <c r="J64" i="12"/>
  <c r="I64" i="12"/>
  <c r="H64" i="12"/>
  <c r="E64" i="12" s="1"/>
  <c r="G64" i="12"/>
  <c r="F64" i="12"/>
  <c r="Z63" i="12"/>
  <c r="Y63" i="12"/>
  <c r="W63" i="12"/>
  <c r="U63" i="12"/>
  <c r="T63" i="12"/>
  <c r="S63" i="12"/>
  <c r="R63" i="12"/>
  <c r="Q63" i="12"/>
  <c r="AB63" i="12" s="1"/>
  <c r="O63" i="12"/>
  <c r="N63" i="12"/>
  <c r="L63" i="12"/>
  <c r="J63" i="12"/>
  <c r="I63" i="12"/>
  <c r="H63" i="12"/>
  <c r="G63" i="12"/>
  <c r="F63" i="12"/>
  <c r="E63" i="12" s="1"/>
  <c r="Z62" i="12"/>
  <c r="Y62" i="12"/>
  <c r="W62" i="12"/>
  <c r="U62" i="12"/>
  <c r="T62" i="12"/>
  <c r="S62" i="12"/>
  <c r="R62" i="12"/>
  <c r="Q62" i="12"/>
  <c r="AB62" i="12" s="1"/>
  <c r="O62" i="12"/>
  <c r="N62" i="12"/>
  <c r="L62" i="12"/>
  <c r="J62" i="12"/>
  <c r="I62" i="12"/>
  <c r="H62" i="12"/>
  <c r="G62" i="12"/>
  <c r="F62" i="12"/>
  <c r="E62" i="12" s="1"/>
  <c r="Z61" i="12"/>
  <c r="Y61" i="12"/>
  <c r="W61" i="12"/>
  <c r="U61" i="12"/>
  <c r="T61" i="12"/>
  <c r="S61" i="12"/>
  <c r="R61" i="12"/>
  <c r="Q61" i="12"/>
  <c r="AB61" i="12" s="1"/>
  <c r="O61" i="12"/>
  <c r="N61" i="12"/>
  <c r="L61" i="12"/>
  <c r="J61" i="12"/>
  <c r="I61" i="12"/>
  <c r="H61" i="12"/>
  <c r="G61" i="12"/>
  <c r="F61" i="12"/>
  <c r="E61" i="12" s="1"/>
  <c r="Z60" i="12"/>
  <c r="Y60" i="12"/>
  <c r="W60" i="12"/>
  <c r="U60" i="12"/>
  <c r="T60" i="12"/>
  <c r="S60" i="12"/>
  <c r="R60" i="12"/>
  <c r="Q60" i="12"/>
  <c r="AB60" i="12" s="1"/>
  <c r="O60" i="12"/>
  <c r="N60" i="12"/>
  <c r="L60" i="12"/>
  <c r="J60" i="12"/>
  <c r="I60" i="12"/>
  <c r="H60" i="12"/>
  <c r="E60" i="12" s="1"/>
  <c r="G60" i="12"/>
  <c r="F60" i="12"/>
  <c r="Z59" i="12"/>
  <c r="Y59" i="12"/>
  <c r="W59" i="12"/>
  <c r="U59" i="12"/>
  <c r="T59" i="12"/>
  <c r="S59" i="12"/>
  <c r="R59" i="12"/>
  <c r="Q59" i="12"/>
  <c r="AB59" i="12" s="1"/>
  <c r="O59" i="12"/>
  <c r="N59" i="12"/>
  <c r="L59" i="12"/>
  <c r="J59" i="12"/>
  <c r="I59" i="12"/>
  <c r="H59" i="12"/>
  <c r="G59" i="12"/>
  <c r="F59" i="12"/>
  <c r="E59" i="12" s="1"/>
  <c r="Z58" i="12"/>
  <c r="Y58" i="12"/>
  <c r="W58" i="12"/>
  <c r="U58" i="12"/>
  <c r="T58" i="12"/>
  <c r="S58" i="12"/>
  <c r="R58" i="12"/>
  <c r="Q58" i="12"/>
  <c r="O58" i="12"/>
  <c r="N58" i="12"/>
  <c r="L58" i="12"/>
  <c r="J58" i="12"/>
  <c r="I58" i="12"/>
  <c r="H58" i="12"/>
  <c r="G58" i="12"/>
  <c r="E58" i="12" s="1"/>
  <c r="F58" i="12"/>
  <c r="Z57" i="12"/>
  <c r="Y57" i="12"/>
  <c r="W57" i="12"/>
  <c r="U57" i="12"/>
  <c r="T57" i="12"/>
  <c r="S57" i="12"/>
  <c r="R57" i="12"/>
  <c r="Q57" i="12"/>
  <c r="AB57" i="12" s="1"/>
  <c r="O57" i="12"/>
  <c r="N57" i="12"/>
  <c r="L57" i="12"/>
  <c r="J57" i="12"/>
  <c r="I57" i="12"/>
  <c r="H57" i="12"/>
  <c r="G57" i="12"/>
  <c r="F57" i="12"/>
  <c r="Z56" i="12"/>
  <c r="Y56" i="12"/>
  <c r="W56" i="12"/>
  <c r="U56" i="12"/>
  <c r="T56" i="12"/>
  <c r="S56" i="12"/>
  <c r="R56" i="12"/>
  <c r="Q56" i="12"/>
  <c r="AB56" i="12" s="1"/>
  <c r="O56" i="12"/>
  <c r="N56" i="12"/>
  <c r="L56" i="12"/>
  <c r="J56" i="12"/>
  <c r="I56" i="12"/>
  <c r="H56" i="12"/>
  <c r="G56" i="12"/>
  <c r="F56" i="12"/>
  <c r="Z55" i="12"/>
  <c r="Y55" i="12"/>
  <c r="W55" i="12"/>
  <c r="U55" i="12"/>
  <c r="T55" i="12"/>
  <c r="S55" i="12"/>
  <c r="R55" i="12"/>
  <c r="Q55" i="12"/>
  <c r="AB55" i="12" s="1"/>
  <c r="N55" i="12"/>
  <c r="L55" i="12"/>
  <c r="J55" i="12"/>
  <c r="I55" i="12"/>
  <c r="H55" i="12"/>
  <c r="G55" i="12"/>
  <c r="F55" i="12"/>
  <c r="Z54" i="12"/>
  <c r="Y54" i="12"/>
  <c r="W54" i="12"/>
  <c r="U54" i="12"/>
  <c r="T54" i="12"/>
  <c r="S54" i="12"/>
  <c r="R54" i="12"/>
  <c r="Q54" i="12"/>
  <c r="AB54" i="12" s="1"/>
  <c r="N54" i="12"/>
  <c r="L54" i="12"/>
  <c r="J54" i="12"/>
  <c r="I54" i="12"/>
  <c r="H54" i="12"/>
  <c r="G54" i="12"/>
  <c r="F54" i="12"/>
  <c r="Z53" i="12"/>
  <c r="Y53" i="12"/>
  <c r="W53" i="12"/>
  <c r="U53" i="12"/>
  <c r="T53" i="12"/>
  <c r="S53" i="12"/>
  <c r="R53" i="12"/>
  <c r="Q53" i="12"/>
  <c r="AB53" i="12" s="1"/>
  <c r="O53" i="12"/>
  <c r="N53" i="12"/>
  <c r="L53" i="12"/>
  <c r="J53" i="12"/>
  <c r="I53" i="12"/>
  <c r="H53" i="12"/>
  <c r="G53" i="12"/>
  <c r="F53" i="12"/>
  <c r="E53" i="12" s="1"/>
  <c r="Z52" i="12"/>
  <c r="Y52" i="12"/>
  <c r="W52" i="12"/>
  <c r="U52" i="12"/>
  <c r="T52" i="12"/>
  <c r="S52" i="12"/>
  <c r="R52" i="12"/>
  <c r="Q52" i="12"/>
  <c r="AB52" i="12" s="1"/>
  <c r="O52" i="12"/>
  <c r="N52" i="12"/>
  <c r="L52" i="12"/>
  <c r="J52" i="12"/>
  <c r="I52" i="12"/>
  <c r="H52" i="12"/>
  <c r="G52" i="12"/>
  <c r="F52" i="12"/>
  <c r="E52" i="12" s="1"/>
  <c r="Z51" i="12"/>
  <c r="Y51" i="12"/>
  <c r="W51" i="12"/>
  <c r="U51" i="12"/>
  <c r="T51" i="12"/>
  <c r="S51" i="12"/>
  <c r="R51" i="12"/>
  <c r="Q51" i="12"/>
  <c r="AB51" i="12" s="1"/>
  <c r="O51" i="12"/>
  <c r="N51" i="12"/>
  <c r="L51" i="12"/>
  <c r="J51" i="12"/>
  <c r="I51" i="12"/>
  <c r="H51" i="12"/>
  <c r="G51" i="12"/>
  <c r="F51" i="12"/>
  <c r="E51" i="12" s="1"/>
  <c r="Z50" i="12"/>
  <c r="Y50" i="12"/>
  <c r="W50" i="12"/>
  <c r="U50" i="12"/>
  <c r="T50" i="12"/>
  <c r="S50" i="12"/>
  <c r="R50" i="12"/>
  <c r="Q50" i="12"/>
  <c r="N50" i="12"/>
  <c r="L50" i="12"/>
  <c r="J50" i="12"/>
  <c r="I50" i="12"/>
  <c r="H50" i="12"/>
  <c r="G50" i="12"/>
  <c r="F50" i="12"/>
  <c r="Z49" i="12"/>
  <c r="Y49" i="12"/>
  <c r="R49" i="12"/>
  <c r="Q49" i="12"/>
  <c r="O49" i="12"/>
  <c r="N49" i="12"/>
  <c r="L49" i="12"/>
  <c r="J49" i="12"/>
  <c r="I49" i="12"/>
  <c r="H49" i="12"/>
  <c r="G49" i="12"/>
  <c r="F49" i="12"/>
  <c r="E49" i="12" s="1"/>
  <c r="Z48" i="12"/>
  <c r="Y48" i="12"/>
  <c r="W48" i="12"/>
  <c r="T48" i="12"/>
  <c r="R48" i="12"/>
  <c r="Q48" i="12"/>
  <c r="O48" i="12"/>
  <c r="N48" i="12"/>
  <c r="L48" i="12"/>
  <c r="J48" i="12"/>
  <c r="I48" i="12"/>
  <c r="H48" i="12"/>
  <c r="G48" i="12"/>
  <c r="F48" i="12"/>
  <c r="Z47" i="12"/>
  <c r="Y47" i="12"/>
  <c r="W47" i="12"/>
  <c r="U47" i="12"/>
  <c r="T47" i="12"/>
  <c r="R47" i="12"/>
  <c r="Q47" i="12"/>
  <c r="O47" i="12"/>
  <c r="N47" i="12"/>
  <c r="L47" i="12"/>
  <c r="J47" i="12"/>
  <c r="I47" i="12"/>
  <c r="H47" i="12"/>
  <c r="G47" i="12"/>
  <c r="F47" i="12"/>
  <c r="E47" i="12" s="1"/>
  <c r="Z46" i="12"/>
  <c r="Y46" i="12"/>
  <c r="U46" i="12"/>
  <c r="R46" i="12"/>
  <c r="O46" i="12"/>
  <c r="N46" i="12"/>
  <c r="L46" i="12"/>
  <c r="J46" i="12"/>
  <c r="I46" i="12"/>
  <c r="H46" i="12"/>
  <c r="G46" i="12"/>
  <c r="F46" i="12"/>
  <c r="Z45" i="12"/>
  <c r="Y45" i="12"/>
  <c r="O45" i="12"/>
  <c r="N45" i="12"/>
  <c r="L45" i="12"/>
  <c r="J45" i="12"/>
  <c r="I45" i="12"/>
  <c r="H45" i="12"/>
  <c r="G45" i="12"/>
  <c r="F45" i="12"/>
  <c r="Z44" i="12"/>
  <c r="Y44" i="12"/>
  <c r="U44" i="12"/>
  <c r="R44" i="12"/>
  <c r="Q44" i="12"/>
  <c r="O44" i="12"/>
  <c r="N44" i="12"/>
  <c r="L44" i="12"/>
  <c r="J44" i="12"/>
  <c r="I44" i="12"/>
  <c r="H44" i="12"/>
  <c r="G44" i="12"/>
  <c r="F44" i="12"/>
  <c r="E44" i="12" s="1"/>
  <c r="Z43" i="12"/>
  <c r="Y43" i="12"/>
  <c r="W43" i="12"/>
  <c r="T43" i="12"/>
  <c r="R43" i="12"/>
  <c r="Q43" i="12"/>
  <c r="O43" i="12"/>
  <c r="N43" i="12"/>
  <c r="L43" i="12"/>
  <c r="J43" i="12"/>
  <c r="I43" i="12"/>
  <c r="H43" i="12"/>
  <c r="G43" i="12"/>
  <c r="F43" i="12"/>
  <c r="E43" i="12" s="1"/>
  <c r="Z42" i="12"/>
  <c r="W42" i="12"/>
  <c r="U42" i="12"/>
  <c r="T42" i="12"/>
  <c r="R42" i="12"/>
  <c r="Q42" i="12"/>
  <c r="O42" i="12"/>
  <c r="N42" i="12"/>
  <c r="L42" i="12"/>
  <c r="J42" i="12"/>
  <c r="I42" i="12"/>
  <c r="H42" i="12"/>
  <c r="E42" i="12" s="1"/>
  <c r="G42" i="12"/>
  <c r="F42" i="12"/>
  <c r="Z41" i="12"/>
  <c r="Y41" i="12"/>
  <c r="R41" i="12"/>
  <c r="O41" i="12"/>
  <c r="N41" i="12"/>
  <c r="L41" i="12"/>
  <c r="J41" i="12"/>
  <c r="I41" i="12"/>
  <c r="H41" i="12"/>
  <c r="G41" i="12"/>
  <c r="F41" i="12"/>
  <c r="E41" i="12" s="1"/>
  <c r="Z40" i="12"/>
  <c r="R40" i="12"/>
  <c r="O40" i="12"/>
  <c r="N40" i="12"/>
  <c r="L40" i="12"/>
  <c r="J40" i="12"/>
  <c r="I40" i="12"/>
  <c r="H40" i="12"/>
  <c r="G40" i="12"/>
  <c r="F40" i="12"/>
  <c r="Z39" i="12"/>
  <c r="Y39" i="12"/>
  <c r="U39" i="12"/>
  <c r="R39" i="12"/>
  <c r="Q39" i="12"/>
  <c r="O39" i="12"/>
  <c r="N39" i="12"/>
  <c r="L39" i="12"/>
  <c r="J39" i="12"/>
  <c r="I39" i="12"/>
  <c r="H39" i="12"/>
  <c r="G39" i="12"/>
  <c r="F39" i="12"/>
  <c r="E39" i="12" s="1"/>
  <c r="Z38" i="12"/>
  <c r="Y38" i="12"/>
  <c r="W38" i="12"/>
  <c r="T38" i="12"/>
  <c r="R38" i="12"/>
  <c r="Q38" i="12"/>
  <c r="O38" i="12"/>
  <c r="N38" i="12"/>
  <c r="L38" i="12"/>
  <c r="J38" i="12"/>
  <c r="I38" i="12"/>
  <c r="H38" i="12"/>
  <c r="E38" i="12" s="1"/>
  <c r="G38" i="12"/>
  <c r="F38" i="12"/>
  <c r="Z37" i="12"/>
  <c r="W37" i="12"/>
  <c r="U37" i="12"/>
  <c r="T37" i="12"/>
  <c r="R37" i="12"/>
  <c r="Q37" i="12"/>
  <c r="O37" i="12"/>
  <c r="N37" i="12"/>
  <c r="L37" i="12"/>
  <c r="J37" i="12"/>
  <c r="I37" i="12"/>
  <c r="H37" i="12"/>
  <c r="G37" i="12"/>
  <c r="F37" i="12"/>
  <c r="E37" i="12" s="1"/>
  <c r="Z36" i="12"/>
  <c r="Y36" i="12"/>
  <c r="R36" i="12"/>
  <c r="O36" i="12"/>
  <c r="N36" i="12"/>
  <c r="L36" i="12"/>
  <c r="J36" i="12"/>
  <c r="I36" i="12"/>
  <c r="H36" i="12"/>
  <c r="G36" i="12"/>
  <c r="F36" i="12"/>
  <c r="Z35" i="12"/>
  <c r="O35" i="12"/>
  <c r="N35" i="12"/>
  <c r="L35" i="12"/>
  <c r="J35" i="12"/>
  <c r="I35" i="12"/>
  <c r="H35" i="12"/>
  <c r="G35" i="12"/>
  <c r="F35" i="12"/>
  <c r="E35" i="12" s="1"/>
  <c r="Z34" i="12"/>
  <c r="W34" i="12"/>
  <c r="U34" i="12"/>
  <c r="T34" i="12"/>
  <c r="S34" i="12"/>
  <c r="R34" i="12"/>
  <c r="Q34" i="12"/>
  <c r="O34" i="12"/>
  <c r="N34" i="12"/>
  <c r="L34" i="12"/>
  <c r="J34" i="12"/>
  <c r="I34" i="12"/>
  <c r="H34" i="12"/>
  <c r="E34" i="12" s="1"/>
  <c r="G34" i="12"/>
  <c r="F34" i="12"/>
  <c r="Z33" i="12"/>
  <c r="Y33" i="12"/>
  <c r="W33" i="12"/>
  <c r="U33" i="12"/>
  <c r="T33" i="12"/>
  <c r="S33" i="12"/>
  <c r="R33" i="12"/>
  <c r="Q33" i="12"/>
  <c r="AB33" i="12" s="1"/>
  <c r="O33" i="12"/>
  <c r="N33" i="12"/>
  <c r="L33" i="12"/>
  <c r="J33" i="12"/>
  <c r="I33" i="12"/>
  <c r="H33" i="12"/>
  <c r="G33" i="12"/>
  <c r="F33" i="12"/>
  <c r="Z32" i="12"/>
  <c r="Y32" i="12"/>
  <c r="W32" i="12"/>
  <c r="U32" i="12"/>
  <c r="T32" i="12"/>
  <c r="S32" i="12"/>
  <c r="R32" i="12"/>
  <c r="Q32" i="12"/>
  <c r="AB32" i="12" s="1"/>
  <c r="O32" i="12"/>
  <c r="N32" i="12"/>
  <c r="L32" i="12"/>
  <c r="J32" i="12"/>
  <c r="I32" i="12"/>
  <c r="H32" i="12"/>
  <c r="G32" i="12"/>
  <c r="F32" i="12"/>
  <c r="E32" i="12" s="1"/>
  <c r="Z31" i="12"/>
  <c r="W31" i="12"/>
  <c r="U31" i="12"/>
  <c r="T31" i="12"/>
  <c r="S31" i="12"/>
  <c r="R31" i="12"/>
  <c r="Q31" i="12"/>
  <c r="O31" i="12"/>
  <c r="N31" i="12"/>
  <c r="L31" i="12"/>
  <c r="J31" i="12"/>
  <c r="I31" i="12"/>
  <c r="H31" i="12"/>
  <c r="G31" i="12"/>
  <c r="F31" i="12"/>
  <c r="Z30" i="12"/>
  <c r="S30" i="12"/>
  <c r="Q30" i="12"/>
  <c r="O30" i="12"/>
  <c r="L30" i="12"/>
  <c r="J30" i="12"/>
  <c r="I30" i="12"/>
  <c r="H30" i="12"/>
  <c r="G30" i="12"/>
  <c r="F30" i="12"/>
  <c r="Z29" i="12"/>
  <c r="N29" i="12"/>
  <c r="L29" i="12"/>
  <c r="J29" i="12"/>
  <c r="Z28" i="12"/>
  <c r="Y28" i="12"/>
  <c r="W28" i="12"/>
  <c r="O28" i="12"/>
  <c r="N28" i="12"/>
  <c r="L28" i="12"/>
  <c r="J28" i="12"/>
  <c r="Z27" i="12"/>
  <c r="Y27" i="12"/>
  <c r="W27" i="12"/>
  <c r="O27" i="12"/>
  <c r="N27" i="12"/>
  <c r="L27" i="12"/>
  <c r="J27" i="12"/>
  <c r="Z26" i="12"/>
  <c r="Y26" i="12"/>
  <c r="W26" i="12"/>
  <c r="O26" i="12"/>
  <c r="N26" i="12"/>
  <c r="L26" i="12"/>
  <c r="J26" i="12"/>
  <c r="E26" i="12"/>
  <c r="Z25" i="12"/>
  <c r="Y25" i="12"/>
  <c r="W25" i="12"/>
  <c r="O25" i="12"/>
  <c r="N25" i="12"/>
  <c r="L25" i="12"/>
  <c r="J25" i="12"/>
  <c r="E25" i="12"/>
  <c r="Z24" i="12"/>
  <c r="Y24" i="12"/>
  <c r="W24" i="12"/>
  <c r="O24" i="12"/>
  <c r="N24" i="12"/>
  <c r="L24" i="12"/>
  <c r="J24" i="12"/>
  <c r="E24" i="12"/>
  <c r="Z23" i="12"/>
  <c r="Y23" i="12"/>
  <c r="W23" i="12"/>
  <c r="O23" i="12"/>
  <c r="N23" i="12"/>
  <c r="L23" i="12"/>
  <c r="J23" i="12"/>
  <c r="E23" i="12"/>
  <c r="Z22" i="12"/>
  <c r="Y22" i="12"/>
  <c r="W22" i="12"/>
  <c r="L22" i="12"/>
  <c r="J22" i="12"/>
  <c r="E22" i="12"/>
  <c r="Z21" i="12"/>
  <c r="Y21" i="12"/>
  <c r="W21" i="12"/>
  <c r="O21" i="12"/>
  <c r="N21" i="12"/>
  <c r="L21" i="12"/>
  <c r="J21" i="12"/>
  <c r="Z20" i="12"/>
  <c r="Y20" i="12"/>
  <c r="W20" i="12"/>
  <c r="O20" i="12"/>
  <c r="N20" i="12"/>
  <c r="L20" i="12"/>
  <c r="J20" i="12"/>
  <c r="Z19" i="12"/>
  <c r="Y19" i="12"/>
  <c r="W19" i="12"/>
  <c r="O19" i="12"/>
  <c r="N19" i="12"/>
  <c r="L19" i="12"/>
  <c r="J19" i="12"/>
  <c r="Z18" i="12"/>
  <c r="Y18" i="12"/>
  <c r="W18" i="12"/>
  <c r="O18" i="12"/>
  <c r="N18" i="12"/>
  <c r="L18" i="12"/>
  <c r="J18" i="12"/>
  <c r="Z17" i="12"/>
  <c r="Y17" i="12"/>
  <c r="W17" i="12"/>
  <c r="N17" i="12"/>
  <c r="L17" i="12"/>
  <c r="J17" i="12"/>
  <c r="Z16" i="12"/>
  <c r="Y16" i="12"/>
  <c r="W16" i="12"/>
  <c r="O16" i="12"/>
  <c r="N16" i="12"/>
  <c r="E16" i="12" s="1"/>
  <c r="L16" i="12"/>
  <c r="J16" i="12"/>
  <c r="Z15" i="12"/>
  <c r="Y15" i="12"/>
  <c r="W15" i="12"/>
  <c r="O15" i="12"/>
  <c r="N15" i="12"/>
  <c r="L15" i="12"/>
  <c r="J15" i="12"/>
  <c r="Z14" i="12"/>
  <c r="Y14" i="12"/>
  <c r="W14" i="12"/>
  <c r="O14" i="12"/>
  <c r="N14" i="12"/>
  <c r="L14" i="12"/>
  <c r="J14" i="12"/>
  <c r="E14" i="12" s="1"/>
  <c r="E12" i="12" s="1"/>
  <c r="Z13" i="12"/>
  <c r="Y13" i="12"/>
  <c r="W13" i="12"/>
  <c r="O13" i="12"/>
  <c r="N13" i="12"/>
  <c r="L13" i="12"/>
  <c r="J13" i="12"/>
  <c r="Z12" i="12"/>
  <c r="Y12" i="12"/>
  <c r="W12" i="12"/>
  <c r="N12" i="12"/>
  <c r="J12" i="12"/>
  <c r="I427" i="11"/>
  <c r="I423" i="11"/>
  <c r="E423" i="11"/>
  <c r="I422" i="11"/>
  <c r="E422" i="11"/>
  <c r="I421" i="11"/>
  <c r="E421" i="11"/>
  <c r="I420" i="11"/>
  <c r="I419" i="11" s="1"/>
  <c r="E420" i="11"/>
  <c r="E419" i="11" s="1"/>
  <c r="F419" i="11"/>
  <c r="I418" i="11"/>
  <c r="E418" i="11"/>
  <c r="E414" i="11" s="1"/>
  <c r="I417" i="11"/>
  <c r="E417" i="11"/>
  <c r="I416" i="11"/>
  <c r="E416" i="11"/>
  <c r="I415" i="11"/>
  <c r="I414" i="11" s="1"/>
  <c r="E415" i="11"/>
  <c r="F414" i="11"/>
  <c r="I413" i="11"/>
  <c r="E413" i="11"/>
  <c r="I412" i="11"/>
  <c r="E412" i="11"/>
  <c r="I411" i="11"/>
  <c r="E411" i="11"/>
  <c r="I410" i="11"/>
  <c r="I409" i="11" s="1"/>
  <c r="E410" i="11"/>
  <c r="E409" i="11" s="1"/>
  <c r="F409" i="11"/>
  <c r="I402" i="11"/>
  <c r="I385" i="11"/>
  <c r="E359" i="11"/>
  <c r="G357" i="11"/>
  <c r="F357" i="11"/>
  <c r="E357" i="11"/>
  <c r="E353" i="11"/>
  <c r="E352" i="11"/>
  <c r="G351" i="11"/>
  <c r="F351" i="11"/>
  <c r="E351" i="11"/>
  <c r="I350" i="11"/>
  <c r="E317" i="11"/>
  <c r="G313" i="11"/>
  <c r="F313" i="11"/>
  <c r="E313" i="11"/>
  <c r="E312" i="11" s="1"/>
  <c r="E270" i="11"/>
  <c r="E269" i="11"/>
  <c r="E268" i="11"/>
  <c r="E267" i="11"/>
  <c r="E266" i="11" s="1"/>
  <c r="G266" i="11"/>
  <c r="I264" i="11"/>
  <c r="E225" i="11"/>
  <c r="E224" i="11"/>
  <c r="E223" i="11"/>
  <c r="E222" i="11"/>
  <c r="E221" i="11"/>
  <c r="E220" i="11"/>
  <c r="E215" i="11"/>
  <c r="E212" i="11"/>
  <c r="E210" i="11"/>
  <c r="I208" i="11"/>
  <c r="E204" i="11"/>
  <c r="E203" i="11"/>
  <c r="E200" i="11"/>
  <c r="E199" i="11"/>
  <c r="G198" i="11"/>
  <c r="E198" i="11"/>
  <c r="E197" i="11"/>
  <c r="E196" i="11"/>
  <c r="G195" i="11"/>
  <c r="E195" i="11"/>
  <c r="E194" i="11"/>
  <c r="E192" i="11"/>
  <c r="G191" i="11"/>
  <c r="E191" i="11"/>
  <c r="E190" i="11"/>
  <c r="E189" i="11"/>
  <c r="E188" i="11"/>
  <c r="E186" i="11"/>
  <c r="E185" i="11"/>
  <c r="E184" i="11"/>
  <c r="E183" i="11"/>
  <c r="E181" i="11"/>
  <c r="E179" i="11"/>
  <c r="I173" i="11"/>
  <c r="I170" i="11"/>
  <c r="I166" i="11"/>
  <c r="E166" i="11"/>
  <c r="I165" i="11"/>
  <c r="E165" i="11"/>
  <c r="I164" i="11"/>
  <c r="G164" i="11"/>
  <c r="F164" i="11"/>
  <c r="E164" i="11"/>
  <c r="I163" i="11"/>
  <c r="E163" i="11"/>
  <c r="I162" i="11"/>
  <c r="E162" i="11"/>
  <c r="I161" i="11"/>
  <c r="E161" i="11"/>
  <c r="E160" i="11"/>
  <c r="I160" i="11" s="1"/>
  <c r="I159" i="11" s="1"/>
  <c r="I158" i="11" s="1"/>
  <c r="G159" i="11"/>
  <c r="F159" i="11"/>
  <c r="E151" i="11"/>
  <c r="E149" i="11"/>
  <c r="I148" i="11"/>
  <c r="E148" i="11"/>
  <c r="E147" i="11"/>
  <c r="E146" i="11"/>
  <c r="E143" i="11" s="1"/>
  <c r="E145" i="11"/>
  <c r="I144" i="11"/>
  <c r="I143" i="11" s="1"/>
  <c r="E144" i="11"/>
  <c r="F143" i="11"/>
  <c r="E142" i="11"/>
  <c r="I142" i="11" s="1"/>
  <c r="E141" i="11"/>
  <c r="I141" i="11" s="1"/>
  <c r="I140" i="11"/>
  <c r="E140" i="11"/>
  <c r="I139" i="11"/>
  <c r="E139" i="11"/>
  <c r="G138" i="11"/>
  <c r="F138" i="11"/>
  <c r="E138" i="11"/>
  <c r="E137" i="11"/>
  <c r="E136" i="11"/>
  <c r="E135" i="11"/>
  <c r="E133" i="11" s="1"/>
  <c r="E134" i="11"/>
  <c r="F133" i="11"/>
  <c r="E132" i="11"/>
  <c r="I132" i="11" s="1"/>
  <c r="I131" i="11"/>
  <c r="E131" i="11"/>
  <c r="I130" i="11"/>
  <c r="H130" i="11"/>
  <c r="E130" i="11"/>
  <c r="I129" i="11"/>
  <c r="E129" i="11"/>
  <c r="G128" i="11"/>
  <c r="F128" i="11"/>
  <c r="E128" i="11"/>
  <c r="E127" i="11"/>
  <c r="E126" i="11"/>
  <c r="E125" i="11"/>
  <c r="E124" i="11"/>
  <c r="E123" i="11"/>
  <c r="I122" i="11"/>
  <c r="E122" i="11"/>
  <c r="I121" i="11"/>
  <c r="H121" i="11"/>
  <c r="E121" i="11"/>
  <c r="H120" i="11"/>
  <c r="E120" i="11"/>
  <c r="I120" i="11" s="1"/>
  <c r="I118" i="11" s="1"/>
  <c r="I119" i="11"/>
  <c r="E119" i="11"/>
  <c r="G118" i="11"/>
  <c r="F118" i="11"/>
  <c r="E101" i="11"/>
  <c r="I101" i="11" s="1"/>
  <c r="H100" i="11"/>
  <c r="E100" i="11"/>
  <c r="I100" i="11" s="1"/>
  <c r="I97" i="11" s="1"/>
  <c r="H99" i="11"/>
  <c r="E99" i="11"/>
  <c r="E98" i="11"/>
  <c r="E97" i="11" s="1"/>
  <c r="G97" i="11"/>
  <c r="F97" i="11"/>
  <c r="K98" i="12" s="1"/>
  <c r="E92" i="11"/>
  <c r="E91" i="11"/>
  <c r="E90" i="11"/>
  <c r="E89" i="11"/>
  <c r="E87" i="11"/>
  <c r="E86" i="11"/>
  <c r="E85" i="11"/>
  <c r="E84" i="11"/>
  <c r="E83" i="11" s="1"/>
  <c r="F83" i="11"/>
  <c r="I82" i="11"/>
  <c r="I69" i="11"/>
  <c r="I67" i="11"/>
  <c r="I56" i="11" s="1"/>
  <c r="E64" i="11"/>
  <c r="G63" i="11"/>
  <c r="E63" i="11"/>
  <c r="E62" i="11"/>
  <c r="E61" i="11"/>
  <c r="E60" i="11"/>
  <c r="E59" i="11"/>
  <c r="E58" i="11" s="1"/>
  <c r="G58" i="11"/>
  <c r="F58" i="11"/>
  <c r="E57" i="11"/>
  <c r="I55" i="11"/>
  <c r="I54" i="11"/>
  <c r="F54" i="11"/>
  <c r="E53" i="11"/>
  <c r="E51" i="11"/>
  <c r="E50" i="11"/>
  <c r="G49" i="11"/>
  <c r="E49" i="11"/>
  <c r="H48" i="11"/>
  <c r="I48" i="11" s="1"/>
  <c r="E48" i="11"/>
  <c r="E47" i="11"/>
  <c r="I46" i="11"/>
  <c r="H46" i="11"/>
  <c r="E46" i="11"/>
  <c r="H45" i="11"/>
  <c r="H47" i="11" s="1"/>
  <c r="I47" i="11" s="1"/>
  <c r="E45" i="11"/>
  <c r="E44" i="11" s="1"/>
  <c r="G44" i="11"/>
  <c r="F44" i="11"/>
  <c r="H43" i="11"/>
  <c r="I43" i="11" s="1"/>
  <c r="E43" i="11"/>
  <c r="E42" i="11"/>
  <c r="I41" i="11"/>
  <c r="H41" i="11"/>
  <c r="E41" i="11"/>
  <c r="H40" i="11"/>
  <c r="H42" i="11" s="1"/>
  <c r="I42" i="11" s="1"/>
  <c r="E40" i="11"/>
  <c r="E39" i="11" s="1"/>
  <c r="G39" i="11"/>
  <c r="F39" i="11"/>
  <c r="H38" i="11"/>
  <c r="I38" i="11" s="1"/>
  <c r="E38" i="11"/>
  <c r="E37" i="11"/>
  <c r="I36" i="11"/>
  <c r="H36" i="11"/>
  <c r="E36" i="11"/>
  <c r="H35" i="11"/>
  <c r="H37" i="11" s="1"/>
  <c r="I37" i="11" s="1"/>
  <c r="E35" i="11"/>
  <c r="I35" i="11" s="1"/>
  <c r="F34" i="11"/>
  <c r="E34" i="11"/>
  <c r="H33" i="11"/>
  <c r="E33" i="11"/>
  <c r="I33" i="11" s="1"/>
  <c r="H32" i="11"/>
  <c r="I32" i="11" s="1"/>
  <c r="E32" i="11"/>
  <c r="H31" i="11"/>
  <c r="I31" i="11" s="1"/>
  <c r="E31" i="11"/>
  <c r="E30" i="11"/>
  <c r="E29" i="11" s="1"/>
  <c r="G29" i="11"/>
  <c r="F29" i="11"/>
  <c r="F28" i="11"/>
  <c r="E23" i="11"/>
  <c r="E22" i="11"/>
  <c r="E21" i="11" s="1"/>
  <c r="E15" i="11"/>
  <c r="E11" i="11" s="1"/>
  <c r="E13" i="11"/>
  <c r="G11" i="11"/>
  <c r="F11" i="11"/>
  <c r="A4" i="10"/>
  <c r="A5" i="10" s="1"/>
  <c r="I233" i="9"/>
  <c r="I231" i="9"/>
  <c r="C227" i="9"/>
  <c r="J225" i="9"/>
  <c r="I225" i="9"/>
  <c r="I224" i="9" s="1"/>
  <c r="J224" i="9"/>
  <c r="I181" i="9"/>
  <c r="E181" i="9" s="1"/>
  <c r="H181" i="9"/>
  <c r="G181" i="9"/>
  <c r="F181" i="9"/>
  <c r="C181" i="9"/>
  <c r="B181" i="9"/>
  <c r="I180" i="9"/>
  <c r="A174" i="9"/>
  <c r="A175" i="9" s="1"/>
  <c r="A176" i="9" s="1"/>
  <c r="A177" i="9" s="1"/>
  <c r="A178" i="9" s="1"/>
  <c r="A179" i="9" s="1"/>
  <c r="H173" i="9"/>
  <c r="G173" i="9"/>
  <c r="F173" i="9"/>
  <c r="A173" i="9"/>
  <c r="I171" i="9"/>
  <c r="I169" i="9"/>
  <c r="A165" i="9"/>
  <c r="A166" i="9" s="1"/>
  <c r="A167" i="9" s="1"/>
  <c r="A168" i="9" s="1"/>
  <c r="A164" i="9"/>
  <c r="J162" i="9"/>
  <c r="I162" i="9"/>
  <c r="E162" i="9"/>
  <c r="A150" i="9"/>
  <c r="A151" i="9" s="1"/>
  <c r="A152" i="9" s="1"/>
  <c r="A153" i="9" s="1"/>
  <c r="A154" i="9" s="1"/>
  <c r="A155" i="9" s="1"/>
  <c r="A156" i="9" s="1"/>
  <c r="A157" i="9" s="1"/>
  <c r="A158" i="9" s="1"/>
  <c r="A159" i="9" s="1"/>
  <c r="A160" i="9" s="1"/>
  <c r="A161" i="9" s="1"/>
  <c r="K149" i="9"/>
  <c r="J148" i="9"/>
  <c r="I148" i="9"/>
  <c r="I147" i="9"/>
  <c r="I146" i="9"/>
  <c r="I145" i="9"/>
  <c r="I144" i="9"/>
  <c r="I143" i="9"/>
  <c r="G143" i="9"/>
  <c r="G144" i="9" s="1"/>
  <c r="G145" i="9" s="1"/>
  <c r="G146" i="9" s="1"/>
  <c r="G147" i="9" s="1"/>
  <c r="I142" i="9"/>
  <c r="G142" i="9"/>
  <c r="I141" i="9"/>
  <c r="G141" i="9"/>
  <c r="F141" i="9"/>
  <c r="F142" i="9" s="1"/>
  <c r="F143" i="9" s="1"/>
  <c r="F144" i="9" s="1"/>
  <c r="F145" i="9" s="1"/>
  <c r="F146" i="9" s="1"/>
  <c r="F147" i="9" s="1"/>
  <c r="A141" i="9"/>
  <c r="A142" i="9" s="1"/>
  <c r="A143" i="9" s="1"/>
  <c r="A144" i="9" s="1"/>
  <c r="A145" i="9" s="1"/>
  <c r="A146" i="9" s="1"/>
  <c r="A147" i="9" s="1"/>
  <c r="I140" i="9"/>
  <c r="I139" i="9" s="1"/>
  <c r="I138" i="9" s="1"/>
  <c r="H239" i="9" s="1"/>
  <c r="E19" i="8" s="1"/>
  <c r="H140" i="9"/>
  <c r="H141" i="9" s="1"/>
  <c r="H142" i="9" s="1"/>
  <c r="H143" i="9" s="1"/>
  <c r="H144" i="9" s="1"/>
  <c r="H145" i="9" s="1"/>
  <c r="H146" i="9" s="1"/>
  <c r="H147" i="9" s="1"/>
  <c r="J138" i="9"/>
  <c r="E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D100" i="9"/>
  <c r="I99" i="9"/>
  <c r="I95" i="9"/>
  <c r="K94" i="9"/>
  <c r="I94" i="9"/>
  <c r="C94" i="9"/>
  <c r="I93" i="9"/>
  <c r="I91" i="9" s="1"/>
  <c r="H93" i="9"/>
  <c r="G93" i="9"/>
  <c r="F93" i="9"/>
  <c r="A87" i="9"/>
  <c r="A88" i="9" s="1"/>
  <c r="A89" i="9" s="1"/>
  <c r="A90" i="9" s="1"/>
  <c r="I85" i="9"/>
  <c r="I84" i="9"/>
  <c r="H84" i="9"/>
  <c r="G84" i="9"/>
  <c r="F84" i="9"/>
  <c r="C84" i="9"/>
  <c r="B84" i="9"/>
  <c r="I83" i="9"/>
  <c r="H83" i="9"/>
  <c r="G83" i="9"/>
  <c r="F83" i="9"/>
  <c r="C83" i="9"/>
  <c r="B83" i="9"/>
  <c r="I82" i="9"/>
  <c r="H82" i="9"/>
  <c r="G82" i="9"/>
  <c r="F82" i="9"/>
  <c r="C82" i="9"/>
  <c r="B82" i="9"/>
  <c r="I81" i="9"/>
  <c r="H81" i="9"/>
  <c r="G81" i="9"/>
  <c r="G94" i="9" s="1"/>
  <c r="F81" i="9"/>
  <c r="C81" i="9"/>
  <c r="B81" i="9"/>
  <c r="I80" i="9"/>
  <c r="H80" i="9"/>
  <c r="G80" i="9"/>
  <c r="F80" i="9"/>
  <c r="C80" i="9"/>
  <c r="B80" i="9"/>
  <c r="I79" i="9"/>
  <c r="H79" i="9"/>
  <c r="G79" i="9"/>
  <c r="F79" i="9"/>
  <c r="C79" i="9"/>
  <c r="B79" i="9"/>
  <c r="I78" i="9"/>
  <c r="H78" i="9"/>
  <c r="H94" i="9" s="1"/>
  <c r="G78" i="9"/>
  <c r="F78" i="9"/>
  <c r="C78" i="9"/>
  <c r="B78" i="9"/>
  <c r="I77" i="9"/>
  <c r="H77" i="9"/>
  <c r="G77" i="9"/>
  <c r="F77" i="9"/>
  <c r="C77" i="9"/>
  <c r="B77" i="9"/>
  <c r="I76" i="9"/>
  <c r="H76" i="9"/>
  <c r="G76" i="9"/>
  <c r="F76" i="9"/>
  <c r="C76" i="9"/>
  <c r="B76" i="9"/>
  <c r="I75" i="9"/>
  <c r="H75" i="9"/>
  <c r="G75" i="9"/>
  <c r="F75" i="9"/>
  <c r="C75" i="9"/>
  <c r="B75" i="9"/>
  <c r="I74" i="9"/>
  <c r="H74" i="9"/>
  <c r="G74" i="9"/>
  <c r="F74" i="9"/>
  <c r="C74" i="9"/>
  <c r="B74" i="9"/>
  <c r="I73" i="9"/>
  <c r="H73" i="9"/>
  <c r="G73" i="9"/>
  <c r="F73" i="9"/>
  <c r="C73" i="9"/>
  <c r="B73" i="9"/>
  <c r="K72" i="9"/>
  <c r="K73" i="9" s="1"/>
  <c r="K74" i="9" s="1"/>
  <c r="K75" i="9" s="1"/>
  <c r="K76" i="9" s="1"/>
  <c r="K77" i="9" s="1"/>
  <c r="K78" i="9" s="1"/>
  <c r="K79" i="9" s="1"/>
  <c r="K80" i="9" s="1"/>
  <c r="K81" i="9" s="1"/>
  <c r="K82" i="9" s="1"/>
  <c r="K83" i="9" s="1"/>
  <c r="K84" i="9" s="1"/>
  <c r="I72" i="9"/>
  <c r="H72" i="9"/>
  <c r="G72" i="9"/>
  <c r="F72" i="9"/>
  <c r="C72" i="9"/>
  <c r="B72" i="9"/>
  <c r="I71" i="9"/>
  <c r="H71" i="9"/>
  <c r="G71" i="9"/>
  <c r="F71" i="9"/>
  <c r="C71" i="9"/>
  <c r="B71" i="9"/>
  <c r="I70" i="9"/>
  <c r="H70" i="9"/>
  <c r="G70" i="9"/>
  <c r="F70" i="9"/>
  <c r="C70" i="9"/>
  <c r="B70" i="9"/>
  <c r="I69" i="9"/>
  <c r="E69" i="9" s="1"/>
  <c r="H69" i="9"/>
  <c r="G69" i="9"/>
  <c r="F69" i="9"/>
  <c r="C69" i="9"/>
  <c r="B69" i="9"/>
  <c r="I68" i="9"/>
  <c r="H68" i="9"/>
  <c r="G68" i="9"/>
  <c r="F68" i="9"/>
  <c r="E68" i="9"/>
  <c r="C68" i="9"/>
  <c r="B68" i="9"/>
  <c r="I67" i="9"/>
  <c r="E67" i="9" s="1"/>
  <c r="H67" i="9"/>
  <c r="G67" i="9"/>
  <c r="F67" i="9"/>
  <c r="C67" i="9"/>
  <c r="B67" i="9"/>
  <c r="I66" i="9"/>
  <c r="I64" i="9" s="1"/>
  <c r="H66" i="9"/>
  <c r="G66" i="9"/>
  <c r="F66" i="9"/>
  <c r="D66" i="9"/>
  <c r="D67" i="9" s="1"/>
  <c r="D68" i="9" s="1"/>
  <c r="D69" i="9" s="1"/>
  <c r="D70" i="9" s="1"/>
  <c r="D181" i="9" s="1"/>
  <c r="D71" i="9" s="1"/>
  <c r="D72" i="9" s="1"/>
  <c r="D73" i="9" s="1"/>
  <c r="D74" i="9" s="1"/>
  <c r="D75" i="9" s="1"/>
  <c r="D76" i="9" s="1"/>
  <c r="D77" i="9" s="1"/>
  <c r="D78" i="9" s="1"/>
  <c r="D79" i="9" s="1"/>
  <c r="D80" i="9" s="1"/>
  <c r="D81" i="9" s="1"/>
  <c r="D82" i="9" s="1"/>
  <c r="D83" i="9" s="1"/>
  <c r="C66" i="9"/>
  <c r="B66" i="9"/>
  <c r="A66" i="9"/>
  <c r="K65" i="9"/>
  <c r="I65" i="9"/>
  <c r="H65" i="9"/>
  <c r="G65" i="9"/>
  <c r="F65" i="9"/>
  <c r="C65" i="9"/>
  <c r="B65" i="9"/>
  <c r="A65" i="9"/>
  <c r="J64" i="9"/>
  <c r="A50" i="9"/>
  <c r="A51" i="9" s="1"/>
  <c r="A52" i="9" s="1"/>
  <c r="A53" i="9" s="1"/>
  <c r="A54" i="9" s="1"/>
  <c r="A55" i="9" s="1"/>
  <c r="A56" i="9" s="1"/>
  <c r="A57" i="9" s="1"/>
  <c r="A58" i="9" s="1"/>
  <c r="A59" i="9" s="1"/>
  <c r="A60" i="9" s="1"/>
  <c r="A61" i="9" s="1"/>
  <c r="A62" i="9" s="1"/>
  <c r="A63" i="9" s="1"/>
  <c r="J48" i="9"/>
  <c r="J7" i="9" s="1"/>
  <c r="I48" i="9"/>
  <c r="I46" i="9"/>
  <c r="I45" i="9"/>
  <c r="I44" i="9"/>
  <c r="I43" i="9"/>
  <c r="I42" i="9"/>
  <c r="I41" i="9"/>
  <c r="I40" i="9"/>
  <c r="I39" i="9"/>
  <c r="I38" i="9"/>
  <c r="I37" i="9"/>
  <c r="I36" i="9"/>
  <c r="I34" i="9" s="1"/>
  <c r="I35" i="9"/>
  <c r="E34" i="9"/>
  <c r="I33" i="9"/>
  <c r="I32" i="9"/>
  <c r="I31" i="9"/>
  <c r="I30" i="9"/>
  <c r="I29" i="9"/>
  <c r="I28" i="9"/>
  <c r="I27" i="9"/>
  <c r="I26" i="9"/>
  <c r="I25" i="9"/>
  <c r="I24" i="9"/>
  <c r="I23" i="9"/>
  <c r="I22" i="9"/>
  <c r="I21" i="9"/>
  <c r="I19" i="9" s="1"/>
  <c r="I20" i="9"/>
  <c r="E19" i="9"/>
  <c r="I17" i="9"/>
  <c r="E17" i="9"/>
  <c r="E16" i="9" s="1"/>
  <c r="I15" i="9"/>
  <c r="I14" i="9"/>
  <c r="I13" i="9"/>
  <c r="A13" i="9"/>
  <c r="A14" i="9" s="1"/>
  <c r="A15" i="9" s="1"/>
  <c r="I12" i="9"/>
  <c r="A12" i="9"/>
  <c r="I11" i="9"/>
  <c r="H11" i="9"/>
  <c r="H12" i="9" s="1"/>
  <c r="H13" i="9" s="1"/>
  <c r="H14" i="9" s="1"/>
  <c r="H15" i="9" s="1"/>
  <c r="A11" i="9"/>
  <c r="I10" i="9"/>
  <c r="I9" i="9"/>
  <c r="J8" i="9"/>
  <c r="D18" i="8"/>
  <c r="F9" i="8"/>
  <c r="F10" i="8" s="1"/>
  <c r="F11" i="8" s="1"/>
  <c r="F8" i="8"/>
  <c r="E7" i="8"/>
  <c r="W76" i="2"/>
  <c r="E12" i="8" s="1"/>
  <c r="W74" i="2"/>
  <c r="E10" i="8" s="1"/>
  <c r="W72" i="2"/>
  <c r="E8" i="8" s="1"/>
  <c r="W71" i="2"/>
  <c r="E69" i="2"/>
  <c r="O409" i="12" s="1"/>
  <c r="D69" i="2"/>
  <c r="E68" i="2"/>
  <c r="O408" i="12" s="1"/>
  <c r="E67" i="2"/>
  <c r="O407" i="12" s="1"/>
  <c r="D67" i="2"/>
  <c r="D68" i="2" s="1"/>
  <c r="E66" i="2"/>
  <c r="O403" i="12" s="1"/>
  <c r="E65" i="2"/>
  <c r="O385" i="12" s="1"/>
  <c r="D65" i="2"/>
  <c r="E64" i="2"/>
  <c r="O358" i="12" s="1"/>
  <c r="E358" i="12" s="1"/>
  <c r="E63" i="2"/>
  <c r="O355" i="12" s="1"/>
  <c r="E62" i="2"/>
  <c r="O352" i="12" s="1"/>
  <c r="W61" i="2"/>
  <c r="Z351" i="12" s="1"/>
  <c r="E61" i="2"/>
  <c r="O351" i="12" s="1"/>
  <c r="E60" i="2"/>
  <c r="O334" i="12" s="1"/>
  <c r="E59" i="2"/>
  <c r="O313" i="12" s="1"/>
  <c r="W58" i="2"/>
  <c r="Z308" i="12" s="1"/>
  <c r="V58" i="2"/>
  <c r="U58" i="2"/>
  <c r="E58" i="2"/>
  <c r="O308" i="12" s="1"/>
  <c r="W57" i="2"/>
  <c r="Z298" i="12" s="1"/>
  <c r="V57" i="2"/>
  <c r="U57" i="2"/>
  <c r="E57" i="2"/>
  <c r="O298" i="12" s="1"/>
  <c r="W56" i="2"/>
  <c r="Z288" i="12" s="1"/>
  <c r="E56" i="2"/>
  <c r="O288" i="12" s="1"/>
  <c r="W55" i="2"/>
  <c r="Z283" i="12" s="1"/>
  <c r="E55" i="2"/>
  <c r="O283" i="12" s="1"/>
  <c r="E283" i="12" s="1"/>
  <c r="E54" i="2"/>
  <c r="O281" i="12" s="1"/>
  <c r="E53" i="2"/>
  <c r="O280" i="12" s="1"/>
  <c r="E52" i="2"/>
  <c r="O279" i="12" s="1"/>
  <c r="E279" i="12" s="1"/>
  <c r="E51" i="2"/>
  <c r="O278" i="12" s="1"/>
  <c r="E50" i="2"/>
  <c r="O277" i="12" s="1"/>
  <c r="W49" i="2"/>
  <c r="Z272" i="12" s="1"/>
  <c r="U49" i="2"/>
  <c r="E49" i="2"/>
  <c r="O272" i="12" s="1"/>
  <c r="W48" i="2"/>
  <c r="Z267" i="12" s="1"/>
  <c r="E48" i="2"/>
  <c r="O267" i="12" s="1"/>
  <c r="W47" i="2"/>
  <c r="Z265" i="12" s="1"/>
  <c r="E47" i="2"/>
  <c r="O265" i="12" s="1"/>
  <c r="W46" i="2"/>
  <c r="Z264" i="12" s="1"/>
  <c r="E46" i="2"/>
  <c r="O264" i="12" s="1"/>
  <c r="D46" i="2"/>
  <c r="A46" i="2"/>
  <c r="W45" i="2"/>
  <c r="Z220" i="12" s="1"/>
  <c r="E45" i="2"/>
  <c r="O220" i="12" s="1"/>
  <c r="D45" i="2"/>
  <c r="W44" i="2"/>
  <c r="Z210" i="12" s="1"/>
  <c r="E44" i="2"/>
  <c r="O210" i="12" s="1"/>
  <c r="D44" i="2"/>
  <c r="W43" i="2"/>
  <c r="Z209" i="12" s="1"/>
  <c r="E43" i="2"/>
  <c r="O209" i="12" s="1"/>
  <c r="E42" i="2"/>
  <c r="O206" i="12" s="1"/>
  <c r="D42" i="2"/>
  <c r="E41" i="2"/>
  <c r="O203" i="12" s="1"/>
  <c r="D41" i="2"/>
  <c r="E40" i="2"/>
  <c r="O192" i="12" s="1"/>
  <c r="Y39" i="2"/>
  <c r="E39" i="2"/>
  <c r="O188" i="12" s="1"/>
  <c r="E38" i="2"/>
  <c r="O183" i="12" s="1"/>
  <c r="E37" i="2"/>
  <c r="O179" i="12" s="1"/>
  <c r="E36" i="2"/>
  <c r="O174" i="12" s="1"/>
  <c r="E35" i="2"/>
  <c r="O169" i="12" s="1"/>
  <c r="E34" i="2"/>
  <c r="O168" i="12" s="1"/>
  <c r="E168" i="12" s="1"/>
  <c r="E33" i="2"/>
  <c r="O165" i="12" s="1"/>
  <c r="E32" i="2"/>
  <c r="O160" i="12" s="1"/>
  <c r="E31" i="2"/>
  <c r="O159" i="12" s="1"/>
  <c r="E30" i="2"/>
  <c r="O154" i="12" s="1"/>
  <c r="E29" i="2"/>
  <c r="O153" i="12" s="1"/>
  <c r="E153" i="12" s="1"/>
  <c r="E28" i="2"/>
  <c r="O152" i="12" s="1"/>
  <c r="E27" i="2"/>
  <c r="O151" i="12" s="1"/>
  <c r="E26" i="2"/>
  <c r="O150" i="12" s="1"/>
  <c r="E25" i="2"/>
  <c r="O149" i="12" s="1"/>
  <c r="E149" i="12" s="1"/>
  <c r="E24" i="2"/>
  <c r="O144" i="12" s="1"/>
  <c r="E23" i="2"/>
  <c r="O139" i="12" s="1"/>
  <c r="E22" i="2"/>
  <c r="O134" i="12" s="1"/>
  <c r="E21" i="2"/>
  <c r="O129" i="12" s="1"/>
  <c r="E20" i="2"/>
  <c r="O119" i="12" s="1"/>
  <c r="E19" i="2"/>
  <c r="O97" i="12" s="1"/>
  <c r="E18" i="2"/>
  <c r="O96" i="12" s="1"/>
  <c r="E17" i="2"/>
  <c r="O55" i="12" s="1"/>
  <c r="D17" i="2"/>
  <c r="E16" i="2"/>
  <c r="O54" i="12" s="1"/>
  <c r="E15" i="2"/>
  <c r="O50" i="12" s="1"/>
  <c r="D15" i="2"/>
  <c r="E14" i="2"/>
  <c r="O29" i="12" s="1"/>
  <c r="E13" i="2"/>
  <c r="O22" i="12" s="1"/>
  <c r="E12" i="2"/>
  <c r="O17" i="12" s="1"/>
  <c r="U11" i="2"/>
  <c r="E11" i="2"/>
  <c r="O12" i="12" s="1"/>
  <c r="AF10" i="2"/>
  <c r="AE10" i="2"/>
  <c r="E10" i="2"/>
  <c r="I16" i="9" l="1"/>
  <c r="A67" i="9"/>
  <c r="A6" i="10"/>
  <c r="F18" i="8"/>
  <c r="F19" i="8" s="1"/>
  <c r="F20" i="8" s="1"/>
  <c r="F12" i="8"/>
  <c r="I138" i="11"/>
  <c r="J235" i="9"/>
  <c r="V98" i="12"/>
  <c r="I95" i="11"/>
  <c r="V96" i="12" s="1"/>
  <c r="H240" i="9"/>
  <c r="E20" i="8" s="1"/>
  <c r="I34" i="11"/>
  <c r="I8" i="9"/>
  <c r="I7" i="9" s="1"/>
  <c r="H238" i="9" s="1"/>
  <c r="I128" i="11"/>
  <c r="I408" i="11"/>
  <c r="W73" i="2"/>
  <c r="E9" i="8" s="1"/>
  <c r="E13" i="8" s="1"/>
  <c r="E159" i="11"/>
  <c r="E48" i="12"/>
  <c r="E188" i="12"/>
  <c r="I40" i="11"/>
  <c r="I39" i="11" s="1"/>
  <c r="I45" i="11"/>
  <c r="I44" i="11" s="1"/>
  <c r="E118" i="11"/>
  <c r="E183" i="12"/>
  <c r="W75" i="2"/>
  <c r="E11" i="8" s="1"/>
  <c r="I30" i="11"/>
  <c r="I29" i="11" s="1"/>
  <c r="I28" i="11" s="1"/>
  <c r="E152" i="12"/>
  <c r="E220" i="12"/>
  <c r="AB50" i="12"/>
  <c r="E150" i="12"/>
  <c r="E151" i="12"/>
  <c r="E203" i="12"/>
  <c r="AB264" i="12"/>
  <c r="E31" i="12"/>
  <c r="E54" i="12"/>
  <c r="E169" i="12"/>
  <c r="AB210" i="12"/>
  <c r="AB220" i="12"/>
  <c r="E46" i="12"/>
  <c r="E50" i="12"/>
  <c r="E33" i="12"/>
  <c r="E36" i="12"/>
  <c r="E40" i="12"/>
  <c r="E45" i="12"/>
  <c r="E154" i="12"/>
  <c r="E192" i="12"/>
  <c r="Q409" i="12"/>
  <c r="AB278" i="12"/>
  <c r="AB283" i="12"/>
  <c r="AB286" i="12"/>
  <c r="AB288" i="12"/>
  <c r="AB291" i="12"/>
  <c r="AB294" i="12"/>
  <c r="AB298" i="12"/>
  <c r="AB299" i="12"/>
  <c r="E302" i="12"/>
  <c r="AB302" i="12"/>
  <c r="E310" i="12"/>
  <c r="AB310" i="12"/>
  <c r="AB323" i="12"/>
  <c r="E326" i="12"/>
  <c r="AB326" i="12"/>
  <c r="AB354" i="12"/>
  <c r="AB364" i="12"/>
  <c r="AB369" i="12"/>
  <c r="AB370" i="12"/>
  <c r="AB417" i="12"/>
  <c r="AB421" i="12"/>
  <c r="I95" i="13"/>
  <c r="Q96" i="12" s="1"/>
  <c r="I29" i="14"/>
  <c r="I159" i="14"/>
  <c r="E278" i="12"/>
  <c r="AB308" i="12"/>
  <c r="AB332" i="12"/>
  <c r="AB334" i="12"/>
  <c r="AB339" i="12"/>
  <c r="E355" i="12"/>
  <c r="AB373" i="12"/>
  <c r="AB378" i="12"/>
  <c r="AB386" i="12"/>
  <c r="AB419" i="12"/>
  <c r="AB423" i="12"/>
  <c r="F314" i="12"/>
  <c r="E314" i="12" s="1"/>
  <c r="E312" i="13"/>
  <c r="F313" i="12" s="1"/>
  <c r="E313" i="12" s="1"/>
  <c r="AB272" i="12"/>
  <c r="AB275" i="12"/>
  <c r="AB276" i="12"/>
  <c r="E280" i="12"/>
  <c r="E288" i="12"/>
  <c r="E298" i="12"/>
  <c r="AB307" i="12"/>
  <c r="AB343" i="12"/>
  <c r="AB351" i="12"/>
  <c r="AB382" i="12"/>
  <c r="AB390" i="12"/>
  <c r="AB428" i="12"/>
  <c r="E276" i="12"/>
  <c r="E281" i="12"/>
  <c r="E308" i="12"/>
  <c r="AB349" i="12"/>
  <c r="AB350" i="12"/>
  <c r="AB396" i="12"/>
  <c r="AB397" i="12"/>
  <c r="AB398" i="12"/>
  <c r="AB399" i="12"/>
  <c r="AB401" i="12"/>
  <c r="AB404" i="12"/>
  <c r="AB405" i="12"/>
  <c r="AB406" i="12"/>
  <c r="Q410" i="12"/>
  <c r="E419" i="12"/>
  <c r="E423" i="12"/>
  <c r="I34" i="14"/>
  <c r="R35" i="12" s="1"/>
  <c r="I44" i="14"/>
  <c r="R45" i="12" s="1"/>
  <c r="E272" i="12"/>
  <c r="E334" i="12"/>
  <c r="E277" i="12"/>
  <c r="AB313" i="12"/>
  <c r="AB315" i="12"/>
  <c r="E316" i="12"/>
  <c r="AB316" i="12"/>
  <c r="AB317" i="12"/>
  <c r="E318" i="12"/>
  <c r="AB318" i="12"/>
  <c r="I159" i="13"/>
  <c r="R415" i="12"/>
  <c r="AB415" i="12" s="1"/>
  <c r="I408" i="14"/>
  <c r="E133" i="19"/>
  <c r="I137" i="19"/>
  <c r="I119" i="14"/>
  <c r="I132" i="14"/>
  <c r="R133" i="12" s="1"/>
  <c r="AB133" i="12" s="1"/>
  <c r="E159" i="14"/>
  <c r="E34" i="15"/>
  <c r="E143" i="15"/>
  <c r="I29" i="16"/>
  <c r="E143" i="16"/>
  <c r="I144" i="12" s="1"/>
  <c r="E144" i="12" s="1"/>
  <c r="I144" i="16"/>
  <c r="E195" i="16"/>
  <c r="I196" i="12" s="1"/>
  <c r="E196" i="12" s="1"/>
  <c r="L29" i="17"/>
  <c r="E159" i="18"/>
  <c r="L160" i="12" s="1"/>
  <c r="I163" i="18"/>
  <c r="W164" i="12" s="1"/>
  <c r="AB164" i="12" s="1"/>
  <c r="E198" i="18"/>
  <c r="L199" i="12" s="1"/>
  <c r="E199" i="12" s="1"/>
  <c r="I307" i="19"/>
  <c r="L97" i="20"/>
  <c r="G7" i="21"/>
  <c r="I35" i="13"/>
  <c r="I40" i="13"/>
  <c r="I45" i="13"/>
  <c r="E159" i="13"/>
  <c r="F160" i="12" s="1"/>
  <c r="E29" i="14"/>
  <c r="H37" i="15"/>
  <c r="I37" i="15" s="1"/>
  <c r="S38" i="12" s="1"/>
  <c r="AB38" i="12" s="1"/>
  <c r="H36" i="15"/>
  <c r="I36" i="15" s="1"/>
  <c r="S37" i="12" s="1"/>
  <c r="H38" i="15"/>
  <c r="I38" i="15" s="1"/>
  <c r="S39" i="12" s="1"/>
  <c r="AB39" i="12" s="1"/>
  <c r="I35" i="15"/>
  <c r="H42" i="15"/>
  <c r="I42" i="15" s="1"/>
  <c r="S43" i="12" s="1"/>
  <c r="AB43" i="12" s="1"/>
  <c r="H41" i="15"/>
  <c r="I41" i="15" s="1"/>
  <c r="S42" i="12" s="1"/>
  <c r="AB42" i="12" s="1"/>
  <c r="H43" i="15"/>
  <c r="I43" i="15" s="1"/>
  <c r="S44" i="12" s="1"/>
  <c r="AB44" i="12" s="1"/>
  <c r="I40" i="15"/>
  <c r="H47" i="15"/>
  <c r="I47" i="15" s="1"/>
  <c r="S48" i="12" s="1"/>
  <c r="AB48" i="12" s="1"/>
  <c r="H46" i="15"/>
  <c r="I46" i="15" s="1"/>
  <c r="S47" i="12" s="1"/>
  <c r="AB47" i="12" s="1"/>
  <c r="H48" i="15"/>
  <c r="I48" i="15" s="1"/>
  <c r="S49" i="12" s="1"/>
  <c r="I45" i="15"/>
  <c r="K48" i="20"/>
  <c r="K47" i="20"/>
  <c r="K46" i="20"/>
  <c r="I118" i="15"/>
  <c r="S119" i="12" s="1"/>
  <c r="I138" i="15"/>
  <c r="S139" i="12" s="1"/>
  <c r="E159" i="17"/>
  <c r="J160" i="12" s="1"/>
  <c r="I95" i="19"/>
  <c r="X96" i="12" s="1"/>
  <c r="L33" i="20"/>
  <c r="Y34" i="12" s="1"/>
  <c r="AB34" i="12" s="1"/>
  <c r="L128" i="20"/>
  <c r="Y129" i="12" s="1"/>
  <c r="E133" i="20"/>
  <c r="N134" i="12" s="1"/>
  <c r="L134" i="20"/>
  <c r="I101" i="16"/>
  <c r="T102" i="12" s="1"/>
  <c r="AB102" i="12" s="1"/>
  <c r="I408" i="16"/>
  <c r="L159" i="17"/>
  <c r="L208" i="17"/>
  <c r="U209" i="12" s="1"/>
  <c r="AB209" i="12" s="1"/>
  <c r="I29" i="18"/>
  <c r="E118" i="18"/>
  <c r="L119" i="12" s="1"/>
  <c r="E119" i="12" s="1"/>
  <c r="I133" i="18"/>
  <c r="W134" i="12" s="1"/>
  <c r="E143" i="18"/>
  <c r="L144" i="12" s="1"/>
  <c r="E164" i="18"/>
  <c r="L165" i="12" s="1"/>
  <c r="E165" i="12" s="1"/>
  <c r="I133" i="19"/>
  <c r="I138" i="19"/>
  <c r="E29" i="20"/>
  <c r="N30" i="12" s="1"/>
  <c r="E30" i="12" s="1"/>
  <c r="L30" i="20"/>
  <c r="L409" i="20"/>
  <c r="E128" i="15"/>
  <c r="I159" i="15"/>
  <c r="E83" i="16"/>
  <c r="I84" i="12" s="1"/>
  <c r="E84" i="12" s="1"/>
  <c r="E97" i="16"/>
  <c r="I98" i="12" s="1"/>
  <c r="E98" i="12" s="1"/>
  <c r="E128" i="17"/>
  <c r="J129" i="12" s="1"/>
  <c r="E129" i="12" s="1"/>
  <c r="E351" i="17"/>
  <c r="J352" i="12" s="1"/>
  <c r="E352" i="12" s="1"/>
  <c r="E11" i="18"/>
  <c r="L12" i="12" s="1"/>
  <c r="I159" i="18"/>
  <c r="I164" i="18"/>
  <c r="W165" i="12" s="1"/>
  <c r="AB165" i="12" s="1"/>
  <c r="E123" i="19"/>
  <c r="I266" i="19"/>
  <c r="I264" i="19" s="1"/>
  <c r="G120" i="21"/>
  <c r="G131" i="21" s="1"/>
  <c r="I128" i="16"/>
  <c r="T129" i="12" s="1"/>
  <c r="L128" i="17"/>
  <c r="U129" i="12" s="1"/>
  <c r="E58" i="19"/>
  <c r="E21" i="20"/>
  <c r="N22" i="12" s="1"/>
  <c r="E11" i="16"/>
  <c r="E133" i="16"/>
  <c r="I134" i="12" s="1"/>
  <c r="E134" i="12" s="1"/>
  <c r="E123" i="17"/>
  <c r="J124" i="12" s="1"/>
  <c r="E124" i="12" s="1"/>
  <c r="L409" i="17"/>
  <c r="I97" i="18"/>
  <c r="I120" i="18"/>
  <c r="W121" i="12" s="1"/>
  <c r="AB121" i="12" s="1"/>
  <c r="E266" i="18"/>
  <c r="L267" i="12" s="1"/>
  <c r="I270" i="18"/>
  <c r="W271" i="12" s="1"/>
  <c r="AB271" i="12" s="1"/>
  <c r="I159" i="19"/>
  <c r="L34" i="20"/>
  <c r="Y35" i="12" s="1"/>
  <c r="E128" i="20"/>
  <c r="N129" i="12" s="1"/>
  <c r="L131" i="20"/>
  <c r="Y132" i="12" s="1"/>
  <c r="AB132" i="12" s="1"/>
  <c r="E138" i="20"/>
  <c r="N139" i="12" s="1"/>
  <c r="E139" i="12" s="1"/>
  <c r="L142" i="20"/>
  <c r="Y143" i="12" s="1"/>
  <c r="AB143" i="12" s="1"/>
  <c r="L159" i="20"/>
  <c r="L173" i="20"/>
  <c r="Y174" i="12" s="1"/>
  <c r="AB174" i="12" s="1"/>
  <c r="E198" i="20"/>
  <c r="N199" i="12" s="1"/>
  <c r="K47" i="17"/>
  <c r="L47" i="17" s="1"/>
  <c r="U48" i="12" s="1"/>
  <c r="H36" i="19"/>
  <c r="I36" i="19" s="1"/>
  <c r="I34" i="19" s="1"/>
  <c r="H41" i="19"/>
  <c r="I41" i="19" s="1"/>
  <c r="I39" i="19" s="1"/>
  <c r="H46" i="19"/>
  <c r="I46" i="19" s="1"/>
  <c r="I44" i="19" s="1"/>
  <c r="I35" i="16"/>
  <c r="H38" i="16"/>
  <c r="I38" i="16" s="1"/>
  <c r="T39" i="12" s="1"/>
  <c r="I40" i="16"/>
  <c r="H43" i="16"/>
  <c r="I43" i="16" s="1"/>
  <c r="T44" i="12" s="1"/>
  <c r="I45" i="16"/>
  <c r="H48" i="16"/>
  <c r="I48" i="16" s="1"/>
  <c r="T49" i="12" s="1"/>
  <c r="K37" i="17"/>
  <c r="L37" i="17" s="1"/>
  <c r="U38" i="12" s="1"/>
  <c r="K42" i="17"/>
  <c r="L42" i="17" s="1"/>
  <c r="U43" i="12" s="1"/>
  <c r="L139" i="17"/>
  <c r="I35" i="18"/>
  <c r="H38" i="18"/>
  <c r="I38" i="18" s="1"/>
  <c r="W39" i="12" s="1"/>
  <c r="I40" i="18"/>
  <c r="H43" i="18"/>
  <c r="I43" i="18" s="1"/>
  <c r="W44" i="12" s="1"/>
  <c r="I45" i="18"/>
  <c r="H48" i="18"/>
  <c r="I48" i="18" s="1"/>
  <c r="W49" i="12" s="1"/>
  <c r="I129" i="18"/>
  <c r="I139" i="18"/>
  <c r="K36" i="20"/>
  <c r="L36" i="20" s="1"/>
  <c r="Y37" i="12" s="1"/>
  <c r="K41" i="20"/>
  <c r="L41" i="20" s="1"/>
  <c r="Y42" i="12" s="1"/>
  <c r="K48" i="17"/>
  <c r="L48" i="17" s="1"/>
  <c r="U49" i="12" s="1"/>
  <c r="L35" i="17"/>
  <c r="L40" i="17"/>
  <c r="I28" i="19" l="1"/>
  <c r="L39" i="17"/>
  <c r="U40" i="12" s="1"/>
  <c r="U41" i="12"/>
  <c r="I44" i="18"/>
  <c r="W45" i="12" s="1"/>
  <c r="W46" i="12"/>
  <c r="L29" i="20"/>
  <c r="Y31" i="12"/>
  <c r="AB31" i="12" s="1"/>
  <c r="AB37" i="12"/>
  <c r="Y98" i="12"/>
  <c r="I143" i="16"/>
  <c r="T144" i="12" s="1"/>
  <c r="AB144" i="12" s="1"/>
  <c r="T145" i="12"/>
  <c r="AB145" i="12" s="1"/>
  <c r="L39" i="20"/>
  <c r="Y40" i="12" s="1"/>
  <c r="L34" i="17"/>
  <c r="U35" i="12" s="1"/>
  <c r="U36" i="12"/>
  <c r="L44" i="17"/>
  <c r="U45" i="12" s="1"/>
  <c r="W30" i="12"/>
  <c r="I39" i="15"/>
  <c r="S40" i="12" s="1"/>
  <c r="S41" i="12"/>
  <c r="T30" i="12"/>
  <c r="W78" i="2"/>
  <c r="I39" i="18"/>
  <c r="W40" i="12" s="1"/>
  <c r="W41" i="12"/>
  <c r="I39" i="16"/>
  <c r="T40" i="12" s="1"/>
  <c r="T41" i="12"/>
  <c r="L158" i="17"/>
  <c r="U159" i="12" s="1"/>
  <c r="U160" i="12"/>
  <c r="I266" i="18"/>
  <c r="E160" i="12"/>
  <c r="I95" i="15"/>
  <c r="S96" i="12" s="1"/>
  <c r="I428" i="11"/>
  <c r="V429" i="12" s="1"/>
  <c r="A68" i="9"/>
  <c r="A7" i="10"/>
  <c r="I34" i="18"/>
  <c r="W35" i="12" s="1"/>
  <c r="W36" i="12"/>
  <c r="L158" i="20"/>
  <c r="Y159" i="12" s="1"/>
  <c r="Y160" i="12"/>
  <c r="T409" i="12"/>
  <c r="I44" i="13"/>
  <c r="Q45" i="12" s="1"/>
  <c r="Q46" i="12"/>
  <c r="R409" i="12"/>
  <c r="I138" i="18"/>
  <c r="W139" i="12" s="1"/>
  <c r="W140" i="12"/>
  <c r="L138" i="17"/>
  <c r="U139" i="12" s="1"/>
  <c r="AB139" i="12" s="1"/>
  <c r="U140" i="12"/>
  <c r="AB140" i="12" s="1"/>
  <c r="I34" i="16"/>
  <c r="T35" i="12" s="1"/>
  <c r="T36" i="12"/>
  <c r="I158" i="15"/>
  <c r="S160" i="12"/>
  <c r="I97" i="16"/>
  <c r="I39" i="13"/>
  <c r="Q40" i="12" s="1"/>
  <c r="AB40" i="12" s="1"/>
  <c r="Q41" i="12"/>
  <c r="AB41" i="12" s="1"/>
  <c r="I128" i="14"/>
  <c r="R129" i="12" s="1"/>
  <c r="I158" i="14"/>
  <c r="R159" i="12" s="1"/>
  <c r="R160" i="12"/>
  <c r="H241" i="9"/>
  <c r="E18" i="8"/>
  <c r="E21" i="8" s="1"/>
  <c r="I158" i="19"/>
  <c r="X159" i="12" s="1"/>
  <c r="X160" i="12"/>
  <c r="W98" i="12"/>
  <c r="I158" i="18"/>
  <c r="W159" i="12" s="1"/>
  <c r="W160" i="12"/>
  <c r="L133" i="20"/>
  <c r="Y134" i="12" s="1"/>
  <c r="AB134" i="12" s="1"/>
  <c r="Y135" i="12"/>
  <c r="AB135" i="12" s="1"/>
  <c r="I44" i="15"/>
  <c r="S45" i="12" s="1"/>
  <c r="S46" i="12"/>
  <c r="I34" i="15"/>
  <c r="S36" i="12"/>
  <c r="I34" i="13"/>
  <c r="Q36" i="12"/>
  <c r="AB36" i="12" s="1"/>
  <c r="L28" i="17"/>
  <c r="U29" i="12" s="1"/>
  <c r="U30" i="12"/>
  <c r="I158" i="13"/>
  <c r="Q160" i="12"/>
  <c r="AB160" i="12" s="1"/>
  <c r="I28" i="14"/>
  <c r="R29" i="12" s="1"/>
  <c r="R30" i="12"/>
  <c r="I44" i="16"/>
  <c r="T45" i="12" s="1"/>
  <c r="T46" i="12"/>
  <c r="I128" i="18"/>
  <c r="W129" i="12" s="1"/>
  <c r="W130" i="12"/>
  <c r="AB130" i="12" s="1"/>
  <c r="L408" i="17"/>
  <c r="U410" i="12"/>
  <c r="AB410" i="12" s="1"/>
  <c r="I118" i="18"/>
  <c r="W119" i="12" s="1"/>
  <c r="L408" i="20"/>
  <c r="Y410" i="12"/>
  <c r="L138" i="20"/>
  <c r="Y139" i="12" s="1"/>
  <c r="AB49" i="12"/>
  <c r="I118" i="14"/>
  <c r="R120" i="12"/>
  <c r="AB120" i="12" s="1"/>
  <c r="I235" i="9"/>
  <c r="Q35" i="12" l="1"/>
  <c r="I28" i="13"/>
  <c r="Q29" i="12" s="1"/>
  <c r="AB46" i="12"/>
  <c r="Y409" i="12"/>
  <c r="AB45" i="12"/>
  <c r="A69" i="9"/>
  <c r="A8" i="10"/>
  <c r="S35" i="12"/>
  <c r="I28" i="15"/>
  <c r="S29" i="12" s="1"/>
  <c r="I95" i="18"/>
  <c r="W96" i="12" s="1"/>
  <c r="AB129" i="12"/>
  <c r="L95" i="17"/>
  <c r="U96" i="12" s="1"/>
  <c r="I28" i="18"/>
  <c r="W29" i="12" s="1"/>
  <c r="Q159" i="12"/>
  <c r="AB159" i="12" s="1"/>
  <c r="I428" i="13"/>
  <c r="Q429" i="12" s="1"/>
  <c r="L95" i="20"/>
  <c r="Y96" i="12" s="1"/>
  <c r="U409" i="12"/>
  <c r="AB409" i="12" s="1"/>
  <c r="R119" i="12"/>
  <c r="AB119" i="12" s="1"/>
  <c r="I95" i="14"/>
  <c r="R96" i="12" s="1"/>
  <c r="I95" i="16"/>
  <c r="T98" i="12"/>
  <c r="AB98" i="12" s="1"/>
  <c r="I428" i="19"/>
  <c r="X429" i="12" s="1"/>
  <c r="I264" i="18"/>
  <c r="W267" i="12"/>
  <c r="AB267" i="12" s="1"/>
  <c r="S159" i="12"/>
  <c r="I428" i="15"/>
  <c r="S429" i="12" s="1"/>
  <c r="I28" i="16"/>
  <c r="T29" i="12" s="1"/>
  <c r="L28" i="20"/>
  <c r="Y29" i="12" s="1"/>
  <c r="Y30" i="12"/>
  <c r="AB30" i="12" s="1"/>
  <c r="T96" i="12" l="1"/>
  <c r="AB96" i="12" s="1"/>
  <c r="I428" i="16"/>
  <c r="T429" i="12" s="1"/>
  <c r="L428" i="20"/>
  <c r="Y429" i="12" s="1"/>
  <c r="W265" i="12"/>
  <c r="AB265" i="12" s="1"/>
  <c r="I428" i="18"/>
  <c r="W429" i="12" s="1"/>
  <c r="L428" i="17"/>
  <c r="U429" i="12" s="1"/>
  <c r="I428" i="14"/>
  <c r="R429" i="12" s="1"/>
  <c r="AB429" i="12" s="1"/>
  <c r="AB29" i="12"/>
  <c r="A70" i="9"/>
  <c r="A9" i="10"/>
  <c r="AB35" i="12"/>
  <c r="A71" i="9" l="1"/>
  <c r="A10" i="10"/>
  <c r="A72" i="9" l="1"/>
  <c r="A11" i="10"/>
  <c r="A12" i="10" l="1"/>
  <c r="A73" i="9"/>
  <c r="A74" i="9" l="1"/>
  <c r="A13" i="10"/>
  <c r="A75" i="9" l="1"/>
  <c r="A14" i="10"/>
  <c r="A76" i="9" l="1"/>
  <c r="A15" i="10"/>
  <c r="A77" i="9" l="1"/>
  <c r="A16" i="10"/>
  <c r="A78" i="9" l="1"/>
  <c r="A17" i="10"/>
  <c r="A79" i="9" l="1"/>
  <c r="A18" i="10"/>
  <c r="A80" i="9" l="1"/>
  <c r="A19" i="10"/>
  <c r="A20" i="10" l="1"/>
  <c r="A81" i="9"/>
  <c r="A82" i="9" l="1"/>
  <c r="A21" i="10"/>
  <c r="A83" i="9" l="1"/>
  <c r="A22" i="10"/>
  <c r="A84" i="9" l="1"/>
  <c r="A23" i="10"/>
</calcChain>
</file>

<file path=xl/comments1.xml><?xml version="1.0" encoding="utf-8"?>
<comments xmlns="http://schemas.openxmlformats.org/spreadsheetml/2006/main">
  <authors>
    <author>User</author>
  </authors>
  <commentList>
    <comment ref="W17" authorId="0" shapeId="0">
      <text>
        <r>
          <rPr>
            <sz val="10"/>
            <rFont val="Arial"/>
            <family val="2"/>
          </rPr>
          <t xml:space="preserve">User:
</t>
        </r>
        <r>
          <rPr>
            <sz val="9"/>
            <color rgb="FF000000"/>
            <rFont val="Tahoma"/>
            <family val="2"/>
            <charset val="1"/>
          </rPr>
          <t xml:space="preserve">quang trị 12, vlinh 140
</t>
        </r>
      </text>
    </comment>
  </commentList>
</comments>
</file>

<file path=xl/comments2.xml><?xml version="1.0" encoding="utf-8"?>
<comments xmlns="http://schemas.openxmlformats.org/spreadsheetml/2006/main">
  <authors>
    <author>Admin</author>
  </authors>
  <commentList>
    <comment ref="E6" authorId="0" shapeId="0">
      <text>
        <r>
          <rPr>
            <sz val="10"/>
            <rFont val="Arial"/>
            <family val="2"/>
          </rPr>
          <t xml:space="preserve">Admin:
</t>
        </r>
        <r>
          <rPr>
            <sz val="9"/>
            <color rgb="FF000000"/>
            <rFont val="Tahoma"/>
            <family val="2"/>
            <charset val="1"/>
          </rPr>
          <t>Tùy mỗi đợn vị quản lý của xã từ các thôn, HTX để tổng hợp số liệu thành số liệu của xã</t>
        </r>
      </text>
    </comment>
  </commentList>
</comments>
</file>

<file path=xl/comments3.xml><?xml version="1.0" encoding="utf-8"?>
<comments xmlns="http://schemas.openxmlformats.org/spreadsheetml/2006/main">
  <authors>
    <author>User</author>
  </authors>
  <commentList>
    <comment ref="F427" authorId="0" shapeId="0">
      <text>
        <r>
          <rPr>
            <sz val="10"/>
            <rFont val="Arial"/>
            <family val="2"/>
          </rPr>
          <t xml:space="preserve">User:
</t>
        </r>
        <r>
          <rPr>
            <sz val="9"/>
            <color rgb="FF000000"/>
            <rFont val="Tahoma"/>
            <family val="2"/>
            <charset val="1"/>
          </rPr>
          <t>19 bảng hiệu, quảng cáo</t>
        </r>
      </text>
    </comment>
  </commentList>
</comments>
</file>

<file path=xl/comments4.xml><?xml version="1.0" encoding="utf-8"?>
<comments xmlns="http://schemas.openxmlformats.org/spreadsheetml/2006/main">
  <authors>
    <author>User</author>
  </authors>
  <commentList>
    <comment ref="H425" authorId="0" shapeId="0">
      <text>
        <r>
          <rPr>
            <sz val="10"/>
            <rFont val="Arial"/>
            <family val="2"/>
          </rPr>
          <t>User:07m tường rào bị sập</t>
        </r>
      </text>
    </comment>
  </commentList>
</comments>
</file>

<file path=xl/sharedStrings.xml><?xml version="1.0" encoding="utf-8"?>
<sst xmlns="http://schemas.openxmlformats.org/spreadsheetml/2006/main" count="20747" uniqueCount="1855">
  <si>
    <t>Phụ lục</t>
  </si>
  <si>
    <t>TỔNG HỢP SỐ LIỆU THIỆT HẠI DO ẢNH HƯỞNG CỦA…………..</t>
  </si>
  <si>
    <t>Kèm theo Báo cáo nhanh số ….của Ban Chỉ huy PTDS xã…..lúc…h….' ngày….tháng…năm 2025</t>
  </si>
  <si>
    <t>Thời gian: Từ ngày…./….đến..…./…………. /2025</t>
  </si>
  <si>
    <t>Địa điểm nơi xảy ra thiên tai: xã……….., tỉnh Quảng Trị</t>
  </si>
  <si>
    <t>Loại hình thiên tai: ………………….</t>
  </si>
  <si>
    <t>TT</t>
  </si>
  <si>
    <t>Mã</t>
  </si>
  <si>
    <t>Nội dung</t>
  </si>
  <si>
    <t>Đơn vị tính</t>
  </si>
  <si>
    <t>Số lượng</t>
  </si>
  <si>
    <t>Vĩnh Linh</t>
  </si>
  <si>
    <t>Gio Linh</t>
  </si>
  <si>
    <t>Hướng Hóa</t>
  </si>
  <si>
    <t>Cam Lộ</t>
  </si>
  <si>
    <t>ĐaKrông</t>
  </si>
  <si>
    <t>Đông Hà</t>
  </si>
  <si>
    <t>TX Quảng Trị</t>
  </si>
  <si>
    <t>Triệu Phong</t>
  </si>
  <si>
    <t>Hải Lăng</t>
  </si>
  <si>
    <t>Cồn Cỏ</t>
  </si>
  <si>
    <t>Sở Xây dựng</t>
  </si>
  <si>
    <t>Sở Công thương</t>
  </si>
  <si>
    <t>Sở Y tế</t>
  </si>
  <si>
    <t>Công ty KTCTTL</t>
  </si>
  <si>
    <t>Ban QLDA tỉnh</t>
  </si>
  <si>
    <t>Đơn giá (triệu đồng)</t>
  </si>
  <si>
    <t>Ước giá trị thiệt hại (triệu đồng)</t>
  </si>
  <si>
    <t>Ghi chú</t>
  </si>
  <si>
    <t>A</t>
  </si>
  <si>
    <t>NG</t>
  </si>
  <si>
    <t>THIỆT HẠI VỀ NGƯỜI</t>
  </si>
  <si>
    <t xml:space="preserve"> -</t>
  </si>
  <si>
    <t>NG01</t>
  </si>
  <si>
    <t>Số người chết</t>
  </si>
  <si>
    <t>người</t>
  </si>
  <si>
    <t>NG02</t>
  </si>
  <si>
    <t>Số người mất tích</t>
  </si>
  <si>
    <t>NG03</t>
  </si>
  <si>
    <t>Số người bị thương</t>
  </si>
  <si>
    <t>B</t>
  </si>
  <si>
    <t>NH</t>
  </si>
  <si>
    <t>THIỆT HẠI VỀ NHÀ Ở</t>
  </si>
  <si>
    <t>NH05</t>
  </si>
  <si>
    <t>Nhà bị ngập nước</t>
  </si>
  <si>
    <t>NH07</t>
  </si>
  <si>
    <t>Nhà phải di dời khẩn cấp</t>
  </si>
  <si>
    <t>cái</t>
  </si>
  <si>
    <t>NH09</t>
  </si>
  <si>
    <t>Các thiệt hại về nhà ở khác (*)</t>
  </si>
  <si>
    <t>C</t>
  </si>
  <si>
    <t>NLN</t>
  </si>
  <si>
    <t>THIỆT HẠI VỀ NÔNG, LÂM, DIÊM NGHIỆP</t>
  </si>
  <si>
    <t>NLN01</t>
  </si>
  <si>
    <t>Diện tích lúa</t>
  </si>
  <si>
    <t>ha</t>
  </si>
  <si>
    <t>NLN03</t>
  </si>
  <si>
    <t>Diện tích hoa màu, rau màu</t>
  </si>
  <si>
    <t>NLN05</t>
  </si>
  <si>
    <t>Diện tích cây trồng lâu năm</t>
  </si>
  <si>
    <t>NLN06</t>
  </si>
  <si>
    <t>Diện tích cây trồng hàng năm</t>
  </si>
  <si>
    <t>NLN07</t>
  </si>
  <si>
    <t>Diện tích cây ăn quả tập trung</t>
  </si>
  <si>
    <t>NLN08</t>
  </si>
  <si>
    <t>Diện tích rừng hiện có</t>
  </si>
  <si>
    <t>NLN9</t>
  </si>
  <si>
    <t>Cây bóng mát, cây xanh đô thị bị chết</t>
  </si>
  <si>
    <t>cây</t>
  </si>
  <si>
    <t>NLN10</t>
  </si>
  <si>
    <t>Cây giống bị hư hỏng</t>
  </si>
  <si>
    <t>NLN11</t>
  </si>
  <si>
    <t>Hạt giống hư hỏng</t>
  </si>
  <si>
    <t>tấn</t>
  </si>
  <si>
    <t>NLN12</t>
  </si>
  <si>
    <t>Lương thực bị trôi, ẩm, ướt và hư hỏng</t>
  </si>
  <si>
    <t>NLN13</t>
  </si>
  <si>
    <t>Diện tích đất ở bị xói lở, vùi lấp</t>
  </si>
  <si>
    <t>NLN14</t>
  </si>
  <si>
    <t>Diện tích ruộng bị vùi lấp, hư hỏng</t>
  </si>
  <si>
    <t>D</t>
  </si>
  <si>
    <t>CHN</t>
  </si>
  <si>
    <t>THIỆT HẠI VỀ CHĂN NUÔI</t>
  </si>
  <si>
    <t>CHN1</t>
  </si>
  <si>
    <t>Gia súc bị chết, cuốn trôi</t>
  </si>
  <si>
    <t>con</t>
  </si>
  <si>
    <t>CHN02</t>
  </si>
  <si>
    <t>Gia cầm bị chết, cuốn trôi</t>
  </si>
  <si>
    <t>CHN03</t>
  </si>
  <si>
    <t>Các loại vật nuôi khác bị chết, cuốn trôi</t>
  </si>
  <si>
    <t>CHN04</t>
  </si>
  <si>
    <t>Thức ăn gia súc gia cầm bị cuối trôi, vùi lấp, hư hỏng</t>
  </si>
  <si>
    <t>E</t>
  </si>
  <si>
    <t>TL</t>
  </si>
  <si>
    <t>THIỆT HẠI VỀ THỦY LỢI</t>
  </si>
  <si>
    <t>TL02</t>
  </si>
  <si>
    <t>Đê từ cấp IV trở xuống, đê bối, bờ bao</t>
  </si>
  <si>
    <t>m</t>
  </si>
  <si>
    <t>TL03</t>
  </si>
  <si>
    <t>Kè</t>
  </si>
  <si>
    <t>TL04</t>
  </si>
  <si>
    <t>Kênh mương bị sạt, trôi, hư hỏng</t>
  </si>
  <si>
    <t>Cống</t>
  </si>
  <si>
    <t>TL08</t>
  </si>
  <si>
    <t>Bờ biển, bờ sông, suối bị sạt lở</t>
  </si>
  <si>
    <t>TL09</t>
  </si>
  <si>
    <t>Các thiệt hại về thủy lợi khác (*)</t>
  </si>
  <si>
    <t>F</t>
  </si>
  <si>
    <t>GT</t>
  </si>
  <si>
    <t>THIỆT HẠI VỀ GIAO THÔNG</t>
  </si>
  <si>
    <t>GT01</t>
  </si>
  <si>
    <t>Đường giao thông Trung ương (quốc lộ)</t>
  </si>
  <si>
    <t>GT02</t>
  </si>
  <si>
    <t>Đường giao thông địa phương (đường tỉnh, đường huyện, đường xã)</t>
  </si>
  <si>
    <t>GT08</t>
  </si>
  <si>
    <t>Các thiệt hại về giao thông khác (*)</t>
  </si>
  <si>
    <t>G</t>
  </si>
  <si>
    <t>TS</t>
  </si>
  <si>
    <t>THIỆT HẠI VỀ THỦY SẢN</t>
  </si>
  <si>
    <t>TS011</t>
  </si>
  <si>
    <t>Diện tích nuôi ao hồ nhỏ</t>
  </si>
  <si>
    <t>TS012</t>
  </si>
  <si>
    <t>Diện tích nuôi cá - lúa, nuôi hồ mặt nước lớn</t>
  </si>
  <si>
    <t>TS02</t>
  </si>
  <si>
    <t>Diện tích nuôi cá tra</t>
  </si>
  <si>
    <t>TS021</t>
  </si>
  <si>
    <t>Thiệt hại hoàn toàn (trên 70%)</t>
  </si>
  <si>
    <t>TS022</t>
  </si>
  <si>
    <t>Thiệt hại rất nặng từ 50% -70%</t>
  </si>
  <si>
    <t>TS023</t>
  </si>
  <si>
    <t>Thiệt hại nặng từ 30% -50%</t>
  </si>
  <si>
    <t>TS024</t>
  </si>
  <si>
    <t>Thiệt hại một phần (dưới 30%)</t>
  </si>
  <si>
    <t>TS031</t>
  </si>
  <si>
    <t>Diện tích nuôi tôm quảng canh</t>
  </si>
  <si>
    <t>TS032</t>
  </si>
  <si>
    <t>Diện tích nuôi tôm thâm canh</t>
  </si>
  <si>
    <t>TS04</t>
  </si>
  <si>
    <t>Diện tích nuôi ngao</t>
  </si>
  <si>
    <t>TS06</t>
  </si>
  <si>
    <t>Lồng, bè nuôi thủy, hải sản các loại</t>
  </si>
  <si>
    <t>100m³/lồng</t>
  </si>
  <si>
    <t>TS07</t>
  </si>
  <si>
    <t>Phương tiện khai thác thủy, hải sản</t>
  </si>
  <si>
    <t>chiếc</t>
  </si>
  <si>
    <t>TS9</t>
  </si>
  <si>
    <t>Công trình tránh trú bão</t>
  </si>
  <si>
    <t>công trình</t>
  </si>
  <si>
    <t>H</t>
  </si>
  <si>
    <t>CN</t>
  </si>
  <si>
    <t>THIỆT HẠI VỀ CÔNG NGHIỆP</t>
  </si>
  <si>
    <t>CN01</t>
  </si>
  <si>
    <t>Cột điện bị đỗ, gãy</t>
  </si>
  <si>
    <t>CN02</t>
  </si>
  <si>
    <t>Dây điện bị đứt</t>
  </si>
  <si>
    <t>CN03</t>
  </si>
  <si>
    <t>Trạm biến thế bị hư hỏng</t>
  </si>
  <si>
    <t>CN17</t>
  </si>
  <si>
    <t>Các thiệt hại về công nghiệp khác (*)</t>
  </si>
  <si>
    <t>I</t>
  </si>
  <si>
    <t>MT</t>
  </si>
  <si>
    <t>THIỆT HẠI VỀ NƯỚC SẠCH VÀ VỆ SINH MÔI TRƯỜNG</t>
  </si>
  <si>
    <t>MT04</t>
  </si>
  <si>
    <t>Công trình cấp nước bị hư hỏng</t>
  </si>
  <si>
    <t>MT05</t>
  </si>
  <si>
    <t>Các thiệt hại về NS và VSMT khác (*)</t>
  </si>
  <si>
    <t>K</t>
  </si>
  <si>
    <t>CT</t>
  </si>
  <si>
    <t>THIỆT HẠI VỀ CÁC CÔNG TRÌNH KHÁC</t>
  </si>
  <si>
    <t>nong nghiệp</t>
  </si>
  <si>
    <t>chăn nuôi</t>
  </si>
  <si>
    <t>thủy sản</t>
  </si>
  <si>
    <t>công trình thuy loi</t>
  </si>
  <si>
    <t>giao thông</t>
  </si>
  <si>
    <t>khác</t>
  </si>
  <si>
    <t>STT</t>
  </si>
  <si>
    <t>Chỉ tiêu thiệt hại</t>
  </si>
  <si>
    <t>Số người chết:</t>
  </si>
  <si>
    <t>x</t>
  </si>
  <si>
    <t>1.1.1</t>
  </si>
  <si>
    <t>NG011</t>
  </si>
  <si>
    <t>Trẻ em</t>
  </si>
  <si>
    <t>1.1.2</t>
  </si>
  <si>
    <t>NG012</t>
  </si>
  <si>
    <t>Nữ giới</t>
  </si>
  <si>
    <t>1.1.3</t>
  </si>
  <si>
    <t>NG013</t>
  </si>
  <si>
    <t>Người khuyết tật</t>
  </si>
  <si>
    <t>1.1.4</t>
  </si>
  <si>
    <t>NG014</t>
  </si>
  <si>
    <t>Đối tượng khác</t>
  </si>
  <si>
    <t>1.2.1</t>
  </si>
  <si>
    <t>NG021</t>
  </si>
  <si>
    <t>1.2.2</t>
  </si>
  <si>
    <t>NG022</t>
  </si>
  <si>
    <t>1.2.3</t>
  </si>
  <si>
    <t>NG023</t>
  </si>
  <si>
    <t>1.2.4</t>
  </si>
  <si>
    <t>NG024</t>
  </si>
  <si>
    <t>1.3.1</t>
  </si>
  <si>
    <t>NG031</t>
  </si>
  <si>
    <t>1.3.2</t>
  </si>
  <si>
    <t>NG032</t>
  </si>
  <si>
    <t>1.3.3</t>
  </si>
  <si>
    <t>NG033</t>
  </si>
  <si>
    <t>1.3.4</t>
  </si>
  <si>
    <t>NG034</t>
  </si>
  <si>
    <t>NG04</t>
  </si>
  <si>
    <t>Số hộ bị ảnh hưởng</t>
  </si>
  <si>
    <t>hộ</t>
  </si>
  <si>
    <t>NG05</t>
  </si>
  <si>
    <t>Số người bị ảnh hưởng</t>
  </si>
  <si>
    <t>triệu đồng</t>
  </si>
  <si>
    <t>NH01</t>
  </si>
  <si>
    <t>2.1.1</t>
  </si>
  <si>
    <t>NH011</t>
  </si>
  <si>
    <t>Nhà kiên cố</t>
  </si>
  <si>
    <t>2.1.2</t>
  </si>
  <si>
    <t>NH012</t>
  </si>
  <si>
    <t>Nhà bán kiên cố</t>
  </si>
  <si>
    <t>2.1.3</t>
  </si>
  <si>
    <t>NH013</t>
  </si>
  <si>
    <t>Nhà thiếu kiên cố</t>
  </si>
  <si>
    <t>2.1.4</t>
  </si>
  <si>
    <t>NH014</t>
  </si>
  <si>
    <t>Nhà đơn sơ</t>
  </si>
  <si>
    <t>NH02</t>
  </si>
  <si>
    <t>Thiệt hại rất nặng (từ 50% - 70%)</t>
  </si>
  <si>
    <t>2.2.1</t>
  </si>
  <si>
    <t>NH021</t>
  </si>
  <si>
    <t>2.2.2</t>
  </si>
  <si>
    <t>NH022</t>
  </si>
  <si>
    <t>2.2.3</t>
  </si>
  <si>
    <t>NH023</t>
  </si>
  <si>
    <t>2.2.4</t>
  </si>
  <si>
    <t>NH024</t>
  </si>
  <si>
    <t>NH03</t>
  </si>
  <si>
    <t>Thiệt hại nặng (từ 30% - 50%)</t>
  </si>
  <si>
    <t>2.3.1</t>
  </si>
  <si>
    <t>NH031</t>
  </si>
  <si>
    <t>2.3.2</t>
  </si>
  <si>
    <t>NH032</t>
  </si>
  <si>
    <t>2.3.3</t>
  </si>
  <si>
    <t>NH033</t>
  </si>
  <si>
    <t>2.3.4</t>
  </si>
  <si>
    <t>NH034</t>
  </si>
  <si>
    <t>NH04</t>
  </si>
  <si>
    <t>2.4.1</t>
  </si>
  <si>
    <t>NH041</t>
  </si>
  <si>
    <t>2.4.2</t>
  </si>
  <si>
    <t>NH042</t>
  </si>
  <si>
    <t>2.4.3</t>
  </si>
  <si>
    <t>NH043</t>
  </si>
  <si>
    <t>2.4.4</t>
  </si>
  <si>
    <t>NH044</t>
  </si>
  <si>
    <t>lượt</t>
  </si>
  <si>
    <t>2.5.1</t>
  </si>
  <si>
    <t>NH051</t>
  </si>
  <si>
    <t>Bị ngập dưới 1m</t>
  </si>
  <si>
    <t>2.5.2</t>
  </si>
  <si>
    <t>NH052</t>
  </si>
  <si>
    <t>Bị ngập nước (1-3)m</t>
  </si>
  <si>
    <t>2.5.3</t>
  </si>
  <si>
    <t>NH053</t>
  </si>
  <si>
    <t>Bị ngập nước trên 3m</t>
  </si>
  <si>
    <t>GD</t>
  </si>
  <si>
    <t>THIỆT HẠI VỀ GIÁO DỤC</t>
  </si>
  <si>
    <t>GD01</t>
  </si>
  <si>
    <t>Số điểm/trường bị ảnh hưởng</t>
  </si>
  <si>
    <t>điểm</t>
  </si>
  <si>
    <t>GD02</t>
  </si>
  <si>
    <t>Phòng học, phòng chức năng công vụ, nhà ở tập thể, nhà bán trú cho học sinh/sinh viên/học viên</t>
  </si>
  <si>
    <t>3.2.1</t>
  </si>
  <si>
    <t>GD021</t>
  </si>
  <si>
    <t>3.2.2</t>
  </si>
  <si>
    <t>GD022</t>
  </si>
  <si>
    <t>3.2.3</t>
  </si>
  <si>
    <t>GD023</t>
  </si>
  <si>
    <t>3.2.4</t>
  </si>
  <si>
    <t>GD024</t>
  </si>
  <si>
    <t>GD03</t>
  </si>
  <si>
    <t>Phòng học, phòng chức năng công vụ, nhà ở tập thể, nhà bán trú cho học sinh/sinh viên/học viên bị ngập nước</t>
  </si>
  <si>
    <t>3.3.1</t>
  </si>
  <si>
    <t>GD031</t>
  </si>
  <si>
    <t>3.3.2</t>
  </si>
  <si>
    <t>GD032</t>
  </si>
  <si>
    <t>3.3.3</t>
  </si>
  <si>
    <t>GD033</t>
  </si>
  <si>
    <t>GD04</t>
  </si>
  <si>
    <t>Các thiết bị giáo dục ở điểm/trường bị hư hỏng</t>
  </si>
  <si>
    <t>GD05</t>
  </si>
  <si>
    <t>Các thiệt hại về giáo dục khác (*)</t>
  </si>
  <si>
    <t>YT</t>
  </si>
  <si>
    <t>THIỆT HẠI VỀ Y TẾ</t>
  </si>
  <si>
    <t>YT01</t>
  </si>
  <si>
    <t>Số cơ sở y tế (bệnh viện, trung tâm y tế, trạm y tế)</t>
  </si>
  <si>
    <t>4.1.1</t>
  </si>
  <si>
    <t>YT011</t>
  </si>
  <si>
    <t>4.1.2</t>
  </si>
  <si>
    <t>YT012</t>
  </si>
  <si>
    <t>4.1.3</t>
  </si>
  <si>
    <t>YT013</t>
  </si>
  <si>
    <t>4.1.4</t>
  </si>
  <si>
    <t>YT014</t>
  </si>
  <si>
    <t>Số cơ sở y tế (bệnh viện, trung tâm y tế, trạm y tế) bị ngập nước</t>
  </si>
  <si>
    <t>4.2.1</t>
  </si>
  <si>
    <t>YT021</t>
  </si>
  <si>
    <t>4.2.2</t>
  </si>
  <si>
    <t>YT022</t>
  </si>
  <si>
    <t>4.2.3</t>
  </si>
  <si>
    <t>YT023</t>
  </si>
  <si>
    <t>YT04</t>
  </si>
  <si>
    <t>Thuốc bị ướt, hư hỏng, cuốn trôi</t>
  </si>
  <si>
    <t>YT05</t>
  </si>
  <si>
    <t>Vật tư, máy móc và thiết bị y tế bị hư hỏng, cuốn trôi</t>
  </si>
  <si>
    <t>YT06</t>
  </si>
  <si>
    <t>Các thiệt hại về y tế khác (*)</t>
  </si>
  <si>
    <t>VH</t>
  </si>
  <si>
    <t>THIỆT HẠI VỀ VĂN HÓA</t>
  </si>
  <si>
    <t>VH01</t>
  </si>
  <si>
    <t>Công trình văn hóa</t>
  </si>
  <si>
    <t>5.1.1</t>
  </si>
  <si>
    <t>5.1.2</t>
  </si>
  <si>
    <t>VH02</t>
  </si>
  <si>
    <t>Thiệt hại rất nặng từ 50%-70%</t>
  </si>
  <si>
    <t>5.1.3</t>
  </si>
  <si>
    <t>VH03</t>
  </si>
  <si>
    <t>5.1.4</t>
  </si>
  <si>
    <t>VH04</t>
  </si>
  <si>
    <t>Di tích lịch sử văn hóa, danh lam thắng cảnh</t>
  </si>
  <si>
    <t>5.2.1</t>
  </si>
  <si>
    <t>VH021</t>
  </si>
  <si>
    <t>5.2.2</t>
  </si>
  <si>
    <t>VH022</t>
  </si>
  <si>
    <t>5.2.3</t>
  </si>
  <si>
    <t>VH023</t>
  </si>
  <si>
    <t>Thiệt hại nặng từ 30% - 50%</t>
  </si>
  <si>
    <t>5.2.4</t>
  </si>
  <si>
    <t>VH024</t>
  </si>
  <si>
    <t>Trang thiết bị tại công trình văn hóa</t>
  </si>
  <si>
    <t>Các thiệt hại về văn hóa khác (*)</t>
  </si>
  <si>
    <t>6.1.1</t>
  </si>
  <si>
    <t>NLN011</t>
  </si>
  <si>
    <t>Diện tích gieo cấy lúa thuần</t>
  </si>
  <si>
    <t>6.1.1.1</t>
  </si>
  <si>
    <t>NLN0111</t>
  </si>
  <si>
    <t>6.1.1.2</t>
  </si>
  <si>
    <t>NLN0112</t>
  </si>
  <si>
    <t>Thiệt hại rất nặng từ 50% - 70%</t>
  </si>
  <si>
    <t>6.1.1.3</t>
  </si>
  <si>
    <t>NLN0113</t>
  </si>
  <si>
    <t>6.1.1.4</t>
  </si>
  <si>
    <t>NLN0114</t>
  </si>
  <si>
    <t>6.1.2</t>
  </si>
  <si>
    <t>NLN012</t>
  </si>
  <si>
    <t>Diện tích gieo cấy lúa lai</t>
  </si>
  <si>
    <t>6.1.2.1</t>
  </si>
  <si>
    <t>NLN0121</t>
  </si>
  <si>
    <t>6.1.2.2</t>
  </si>
  <si>
    <t>NLN0122</t>
  </si>
  <si>
    <t>6.1.2.3</t>
  </si>
  <si>
    <t>NLN0123</t>
  </si>
  <si>
    <t>6.1.2.4</t>
  </si>
  <si>
    <t>NLN0124</t>
  </si>
  <si>
    <t>NLN02</t>
  </si>
  <si>
    <t>Diện tích mạ</t>
  </si>
  <si>
    <t>6.2.1</t>
  </si>
  <si>
    <t>NLN021</t>
  </si>
  <si>
    <t>Diện tích mạ lúa thuần</t>
  </si>
  <si>
    <t>6.2.1.1</t>
  </si>
  <si>
    <t>NLN0211</t>
  </si>
  <si>
    <t>6.2.1.2</t>
  </si>
  <si>
    <t>NLN0212</t>
  </si>
  <si>
    <t>6.2.1.3</t>
  </si>
  <si>
    <t>NLN0213</t>
  </si>
  <si>
    <t>6.2.1.4</t>
  </si>
  <si>
    <t>NLN0214</t>
  </si>
  <si>
    <t>6.2.2</t>
  </si>
  <si>
    <t>NLN022</t>
  </si>
  <si>
    <t>Diện tích mạ lúa lai</t>
  </si>
  <si>
    <t>6.2.2.1</t>
  </si>
  <si>
    <t>NLN0221</t>
  </si>
  <si>
    <t>6.2.2.2</t>
  </si>
  <si>
    <t>NLN0222</t>
  </si>
  <si>
    <t>6.2.2.3</t>
  </si>
  <si>
    <t>NLN0223</t>
  </si>
  <si>
    <t>6.2.2.4</t>
  </si>
  <si>
    <t>NLN0224</t>
  </si>
  <si>
    <t>6.3.1</t>
  </si>
  <si>
    <t>NN031</t>
  </si>
  <si>
    <t>6.3.2</t>
  </si>
  <si>
    <t>NN032</t>
  </si>
  <si>
    <t>6.3.3</t>
  </si>
  <si>
    <t>NN033</t>
  </si>
  <si>
    <t>6.3.4</t>
  </si>
  <si>
    <t>NN034</t>
  </si>
  <si>
    <t>NLN04</t>
  </si>
  <si>
    <t>Số lượng hoa, cây cảnh các loại</t>
  </si>
  <si>
    <t>chậu,cây</t>
  </si>
  <si>
    <t>6.4.1</t>
  </si>
  <si>
    <t>NLN041</t>
  </si>
  <si>
    <t>6.4.2</t>
  </si>
  <si>
    <t>NLN042</t>
  </si>
  <si>
    <t>6.4.3</t>
  </si>
  <si>
    <t>NLN043</t>
  </si>
  <si>
    <t>6.4.4</t>
  </si>
  <si>
    <t>NLN044</t>
  </si>
  <si>
    <t>6.5.1</t>
  </si>
  <si>
    <t>NLN051</t>
  </si>
  <si>
    <t>6.5.2</t>
  </si>
  <si>
    <t>NLN052</t>
  </si>
  <si>
    <t>6.5.3</t>
  </si>
  <si>
    <t>NLN053</t>
  </si>
  <si>
    <t>6.5.4</t>
  </si>
  <si>
    <t>NLN054</t>
  </si>
  <si>
    <t>6.6.1</t>
  </si>
  <si>
    <t>NLN061</t>
  </si>
  <si>
    <t>6.6.2</t>
  </si>
  <si>
    <t>NLN062</t>
  </si>
  <si>
    <t>6.6.3</t>
  </si>
  <si>
    <t>NLN063</t>
  </si>
  <si>
    <t>6.6.4</t>
  </si>
  <si>
    <t>NLN064</t>
  </si>
  <si>
    <t>6.7.1</t>
  </si>
  <si>
    <t>NLN071</t>
  </si>
  <si>
    <t>6.7.2</t>
  </si>
  <si>
    <t>NLN072</t>
  </si>
  <si>
    <t>6.7.3</t>
  </si>
  <si>
    <t>NLN073</t>
  </si>
  <si>
    <t>6.7.4</t>
  </si>
  <si>
    <t>NLN074</t>
  </si>
  <si>
    <t>6.8.1</t>
  </si>
  <si>
    <t>NLN081</t>
  </si>
  <si>
    <t>6.8.2</t>
  </si>
  <si>
    <t>NLN082</t>
  </si>
  <si>
    <t>6.8.3</t>
  </si>
  <si>
    <t>NLN083</t>
  </si>
  <si>
    <t>6.8.4</t>
  </si>
  <si>
    <t>NLN084</t>
  </si>
  <si>
    <t>Cây bóng mát, cây xanh đô thị bị đỗ, gãy</t>
  </si>
  <si>
    <t>Diện tích ruộng muối bị vùi lấp, hư hỏng</t>
  </si>
  <si>
    <t>NLN15</t>
  </si>
  <si>
    <t>Muối bị hư hỏng</t>
  </si>
  <si>
    <t>NLN16</t>
  </si>
  <si>
    <t>Diện tích canh tác bị ngập mặn</t>
  </si>
  <si>
    <t>NLN19</t>
  </si>
  <si>
    <t>Các thiệt hại về nông, lâm, diêm nghiệp khác (*)</t>
  </si>
  <si>
    <t>7.1.1</t>
  </si>
  <si>
    <t>CHN01</t>
  </si>
  <si>
    <t>Trâu, bò, ngựa</t>
  </si>
  <si>
    <t>7.1.2</t>
  </si>
  <si>
    <t>Nai, cừu, dê</t>
  </si>
  <si>
    <t>7.1.3</t>
  </si>
  <si>
    <t>Lợn</t>
  </si>
  <si>
    <t>7.1.4</t>
  </si>
  <si>
    <t>Các loại gia súc khác</t>
  </si>
  <si>
    <t>7.2.1</t>
  </si>
  <si>
    <t>CHN021</t>
  </si>
  <si>
    <t>Gà, vịt, ngan, ngỗng</t>
  </si>
  <si>
    <t>7.2.2</t>
  </si>
  <si>
    <t>CHN023</t>
  </si>
  <si>
    <t>Các loại gia cầm khác</t>
  </si>
  <si>
    <t>Thức ăn gia súc, gia cầm bị cuốn trôi, vùi lấp, hư hỏng</t>
  </si>
  <si>
    <t>CHN05</t>
  </si>
  <si>
    <t>Vật tư phục vụ chăn nuôi bị cuốn trôi, hư hỏng</t>
  </si>
  <si>
    <t>CHN06</t>
  </si>
  <si>
    <t>Chuồng trại, trang thiết bị chăn nuôi bị hư hỏng</t>
  </si>
  <si>
    <t>CHN07</t>
  </si>
  <si>
    <t>Nước cấp chăn nuôi tập trung bị thiếu hụt</t>
  </si>
  <si>
    <t>m³</t>
  </si>
  <si>
    <t>Các thiệt hại về chăn nuôi khác (*)</t>
  </si>
  <si>
    <t>TL01</t>
  </si>
  <si>
    <t>Đê từ cấp III đến cấp đặc biệt</t>
  </si>
  <si>
    <t>8.1.1</t>
  </si>
  <si>
    <t>TL011</t>
  </si>
  <si>
    <t>Chiều dài bị sạt, nứt, vỡ (ghi rõ chiều dài vỡ)</t>
  </si>
  <si>
    <t>8.1.2</t>
  </si>
  <si>
    <t>TL012</t>
  </si>
  <si>
    <t>Số lượng mạch đùn, mạch sủi, lỗ rò</t>
  </si>
  <si>
    <t>8.1.3</t>
  </si>
  <si>
    <t>TL013</t>
  </si>
  <si>
    <t>Diện tích thẩm lậu</t>
  </si>
  <si>
    <t>m²</t>
  </si>
  <si>
    <t>8.2.1</t>
  </si>
  <si>
    <t>TL021</t>
  </si>
  <si>
    <t>8.2.2</t>
  </si>
  <si>
    <t>TL022</t>
  </si>
  <si>
    <t>8.2.3</t>
  </si>
  <si>
    <t>TL023</t>
  </si>
  <si>
    <t>8.3.1</t>
  </si>
  <si>
    <t>TL031</t>
  </si>
  <si>
    <t>Chiều dài sạt lở, hư hỏng</t>
  </si>
  <si>
    <t>8.3.2</t>
  </si>
  <si>
    <t>TL032</t>
  </si>
  <si>
    <t>Diện tích bong xô</t>
  </si>
  <si>
    <t>Khối lượng đất</t>
  </si>
  <si>
    <t xml:space="preserve">m³ </t>
  </si>
  <si>
    <t>8.3.3</t>
  </si>
  <si>
    <t>TL033</t>
  </si>
  <si>
    <t>Khối lượng đá, bê tông</t>
  </si>
  <si>
    <t>8.4.1</t>
  </si>
  <si>
    <t>TL041</t>
  </si>
  <si>
    <t>Chiều dài</t>
  </si>
  <si>
    <t>8.4.2</t>
  </si>
  <si>
    <t>TL042</t>
  </si>
  <si>
    <t>8.4.3</t>
  </si>
  <si>
    <t>TL043</t>
  </si>
  <si>
    <t>Cống, bọng bị hư hỏng</t>
  </si>
  <si>
    <t>Bọng bị trôi</t>
  </si>
  <si>
    <t>Cống bị trôi</t>
  </si>
  <si>
    <t>TL05</t>
  </si>
  <si>
    <t>Đập thủy lợi</t>
  </si>
  <si>
    <t>8.5.1</t>
  </si>
  <si>
    <t>TL051</t>
  </si>
  <si>
    <t>Đập bị sạt lở, hư hỏng</t>
  </si>
  <si>
    <t>8.5.2</t>
  </si>
  <si>
    <t>TL052</t>
  </si>
  <si>
    <t>Đập bị vỡ (ghi rõ tên đập, chiều dài vỡ)</t>
  </si>
  <si>
    <t>TL06</t>
  </si>
  <si>
    <t>Số trạm bơm</t>
  </si>
  <si>
    <t>8.6.1</t>
  </si>
  <si>
    <t>TL061</t>
  </si>
  <si>
    <t>Kiên cố bị hư hỏng</t>
  </si>
  <si>
    <t>8.6.2</t>
  </si>
  <si>
    <t>TL062</t>
  </si>
  <si>
    <t>Bán kiên cố bị hư hỏng</t>
  </si>
  <si>
    <t>TL07</t>
  </si>
  <si>
    <t>Công trình thủy lợi khác bị vỡ, trôi và hư hỏng</t>
  </si>
  <si>
    <t>8.8.1</t>
  </si>
  <si>
    <t>TL081</t>
  </si>
  <si>
    <t>Chiều dài sạt lở</t>
  </si>
  <si>
    <t>8.8.2</t>
  </si>
  <si>
    <t>TL082</t>
  </si>
  <si>
    <t>Diện tích bị mất</t>
  </si>
  <si>
    <t xml:space="preserve">m² </t>
  </si>
  <si>
    <t>9.1.1</t>
  </si>
  <si>
    <t>GT011</t>
  </si>
  <si>
    <t>9.1.2</t>
  </si>
  <si>
    <t>GT012</t>
  </si>
  <si>
    <t>Chiều dài bị ngập</t>
  </si>
  <si>
    <t>9.1.3</t>
  </si>
  <si>
    <t>GT013</t>
  </si>
  <si>
    <t>9.1.4</t>
  </si>
  <si>
    <t>GT014</t>
  </si>
  <si>
    <t>Khối lượng đá, bê tông, nhựa đường</t>
  </si>
  <si>
    <t>9.1.5</t>
  </si>
  <si>
    <t>GT015</t>
  </si>
  <si>
    <t>Cầu bị hư hỏng</t>
  </si>
  <si>
    <t>9.1.6</t>
  </si>
  <si>
    <t>GT016</t>
  </si>
  <si>
    <t>Cống bị hư hỏng</t>
  </si>
  <si>
    <t>9.1.7</t>
  </si>
  <si>
    <t>GT017</t>
  </si>
  <si>
    <t>Điểm/đường giao thông bị sạt lở, ách tắc</t>
  </si>
  <si>
    <t>9.1.8</t>
  </si>
  <si>
    <t>GT018</t>
  </si>
  <si>
    <t>Thiết bị, máy móc, vật tư</t>
  </si>
  <si>
    <t>9.1.9</t>
  </si>
  <si>
    <t>GT019</t>
  </si>
  <si>
    <t>Công trình phụ trợ khác</t>
  </si>
  <si>
    <t>9.2.1</t>
  </si>
  <si>
    <t>GT021</t>
  </si>
  <si>
    <t>9.2.2</t>
  </si>
  <si>
    <t>GT022</t>
  </si>
  <si>
    <t>9.2.3</t>
  </si>
  <si>
    <t>GT023</t>
  </si>
  <si>
    <t>9.2.4</t>
  </si>
  <si>
    <t>GT024</t>
  </si>
  <si>
    <t>9.2.5</t>
  </si>
  <si>
    <t>GT025</t>
  </si>
  <si>
    <t>9.2.6</t>
  </si>
  <si>
    <t>GT026</t>
  </si>
  <si>
    <t>9.2.7</t>
  </si>
  <si>
    <t>GT027</t>
  </si>
  <si>
    <t>9.2.8</t>
  </si>
  <si>
    <t>GT028</t>
  </si>
  <si>
    <t>9.2.9</t>
  </si>
  <si>
    <t>GT029</t>
  </si>
  <si>
    <t>GT03</t>
  </si>
  <si>
    <t>Đường sắt</t>
  </si>
  <si>
    <t>9.3.1</t>
  </si>
  <si>
    <t>GT031</t>
  </si>
  <si>
    <t>Chiều dài hư hỏng đường ray</t>
  </si>
  <si>
    <t>9.3.2</t>
  </si>
  <si>
    <t>GT032</t>
  </si>
  <si>
    <t>Chiều dài đường ray bị ngập</t>
  </si>
  <si>
    <t>9.3.3</t>
  </si>
  <si>
    <t>GT033</t>
  </si>
  <si>
    <t>Khối lượng đất nền đường sạt lở</t>
  </si>
  <si>
    <t>9.3.4</t>
  </si>
  <si>
    <t>GT034</t>
  </si>
  <si>
    <t>Khối lượng đất, đá lấp đường sắt</t>
  </si>
  <si>
    <t>9.3.5</t>
  </si>
  <si>
    <t>GT035</t>
  </si>
  <si>
    <t>Cầu đường sắt bị hư hỏng</t>
  </si>
  <si>
    <t>9.3.6</t>
  </si>
  <si>
    <t>GT036</t>
  </si>
  <si>
    <t>Cống đường sắt bị hư hỏng</t>
  </si>
  <si>
    <t>9.3.7</t>
  </si>
  <si>
    <t>GT037</t>
  </si>
  <si>
    <t>Đầu máy, toa xe, phương tiện chuyên dùng đường sắt</t>
  </si>
  <si>
    <t>9.3.8</t>
  </si>
  <si>
    <t>GT038</t>
  </si>
  <si>
    <t>Điểm đường giao thông bị sạt lở, ách tắc</t>
  </si>
  <si>
    <t>9.3.9</t>
  </si>
  <si>
    <t>GT039</t>
  </si>
  <si>
    <t>GT04</t>
  </si>
  <si>
    <t>Đường thủy nội địa trung ương</t>
  </si>
  <si>
    <t>9.4.1</t>
  </si>
  <si>
    <t>GT041</t>
  </si>
  <si>
    <t>Phà, canô, tàu vận tải thủy bị chìm</t>
  </si>
  <si>
    <t>9.4.2</t>
  </si>
  <si>
    <t>GT042</t>
  </si>
  <si>
    <t>Phà, canô, tàu vận tải thủy bị hư hỏng</t>
  </si>
  <si>
    <t>9.4.3</t>
  </si>
  <si>
    <t>GT043</t>
  </si>
  <si>
    <t>9.4.4</t>
  </si>
  <si>
    <t>GT044</t>
  </si>
  <si>
    <t>Biển báo, báo hiệu bị trôi, hư hỏng</t>
  </si>
  <si>
    <t>9.4.5</t>
  </si>
  <si>
    <t>GT045</t>
  </si>
  <si>
    <t>Khối lượng đất, đá sạt lở bờ sông</t>
  </si>
  <si>
    <t>9.4.6</t>
  </si>
  <si>
    <t>GT046</t>
  </si>
  <si>
    <t>GT05</t>
  </si>
  <si>
    <t>Đường thủy nội địa địa phương</t>
  </si>
  <si>
    <t>9.5.1</t>
  </si>
  <si>
    <t>GT051</t>
  </si>
  <si>
    <t>9.5.2</t>
  </si>
  <si>
    <t>GT052</t>
  </si>
  <si>
    <t>9.5.3</t>
  </si>
  <si>
    <t>GT054</t>
  </si>
  <si>
    <t>9.5.4</t>
  </si>
  <si>
    <t>GT055</t>
  </si>
  <si>
    <t>9.5.5</t>
  </si>
  <si>
    <t>GT056</t>
  </si>
  <si>
    <t>GT06</t>
  </si>
  <si>
    <t>Hàng hải</t>
  </si>
  <si>
    <t>9.6.1</t>
  </si>
  <si>
    <t>GT061</t>
  </si>
  <si>
    <t>Tàu, thuyền vận tải thủy bị chìm</t>
  </si>
  <si>
    <t>9.6.2</t>
  </si>
  <si>
    <t>GT062</t>
  </si>
  <si>
    <t>9.6.3</t>
  </si>
  <si>
    <t>GT063</t>
  </si>
  <si>
    <t>Thiết bị, máy móc, vật tư bị hư hỏng</t>
  </si>
  <si>
    <t>9.6.4</t>
  </si>
  <si>
    <t>GT064</t>
  </si>
  <si>
    <t>Khối lượng đất, đất sạt lở cảng biển</t>
  </si>
  <si>
    <t>9.6.5</t>
  </si>
  <si>
    <t>GT065</t>
  </si>
  <si>
    <t>GT07</t>
  </si>
  <si>
    <t>Hàng không</t>
  </si>
  <si>
    <t>9.7.1</t>
  </si>
  <si>
    <t>GT071</t>
  </si>
  <si>
    <t>Máy bay, trực thăng, phương tiện chuyên dùng khác</t>
  </si>
  <si>
    <t>9.7.2</t>
  </si>
  <si>
    <t>GT072</t>
  </si>
  <si>
    <t>Thiết bị, vật tư, máy móc hư hỏng</t>
  </si>
  <si>
    <t>9.7.3</t>
  </si>
  <si>
    <t>GT073</t>
  </si>
  <si>
    <t>9.7.5</t>
  </si>
  <si>
    <t>GT074</t>
  </si>
  <si>
    <t>TS01</t>
  </si>
  <si>
    <t>Diện tích nuôi cá truyền thống</t>
  </si>
  <si>
    <t>10.1.1</t>
  </si>
  <si>
    <t>10.1.1.1</t>
  </si>
  <si>
    <t>TS0111</t>
  </si>
  <si>
    <t>10.1.1.2</t>
  </si>
  <si>
    <t>TS0112</t>
  </si>
  <si>
    <t>10.1.1.3</t>
  </si>
  <si>
    <t>TS0113</t>
  </si>
  <si>
    <t>10.1.1.4</t>
  </si>
  <si>
    <t>TS0114</t>
  </si>
  <si>
    <t>10.1.2</t>
  </si>
  <si>
    <t>10.1.2.1</t>
  </si>
  <si>
    <t>TS0121</t>
  </si>
  <si>
    <t>10.1.2.2</t>
  </si>
  <si>
    <t>TS0122</t>
  </si>
  <si>
    <t>10.1.2.3</t>
  </si>
  <si>
    <t>TS0123</t>
  </si>
  <si>
    <t>10.1.2.4</t>
  </si>
  <si>
    <t>TS0124</t>
  </si>
  <si>
    <t>Diện tích nuôi cá da trơn</t>
  </si>
  <si>
    <t>10.2.1</t>
  </si>
  <si>
    <t>10.2.2</t>
  </si>
  <si>
    <t>10.2.3</t>
  </si>
  <si>
    <t>10.2.4</t>
  </si>
  <si>
    <t>TS03</t>
  </si>
  <si>
    <t>Diện tích nuôi tôm</t>
  </si>
  <si>
    <t>10.3.1</t>
  </si>
  <si>
    <t>10.3.1.1</t>
  </si>
  <si>
    <t>TS0311</t>
  </si>
  <si>
    <t>10.3.1.2</t>
  </si>
  <si>
    <t>TS0312</t>
  </si>
  <si>
    <t>10.3.1.3</t>
  </si>
  <si>
    <t>TS0313</t>
  </si>
  <si>
    <t>10.3.1.4</t>
  </si>
  <si>
    <t>TS0314</t>
  </si>
  <si>
    <t>10.3.2</t>
  </si>
  <si>
    <t>10.3.2.1</t>
  </si>
  <si>
    <t>TS0321</t>
  </si>
  <si>
    <t>10.3.2.2</t>
  </si>
  <si>
    <t>TS0322</t>
  </si>
  <si>
    <t>10.3.2.3</t>
  </si>
  <si>
    <t>TS0323</t>
  </si>
  <si>
    <t>10.3.2.4</t>
  </si>
  <si>
    <t>TS0324</t>
  </si>
  <si>
    <t>10.3.3</t>
  </si>
  <si>
    <t>TS033</t>
  </si>
  <si>
    <t>Diện tích nuôi nhuyễn thể</t>
  </si>
  <si>
    <t>10.3.3.1</t>
  </si>
  <si>
    <t>TS0331</t>
  </si>
  <si>
    <t>10.3.3.2</t>
  </si>
  <si>
    <t>TS0332</t>
  </si>
  <si>
    <t>10.3.3.3</t>
  </si>
  <si>
    <t>TS0333</t>
  </si>
  <si>
    <t>10.3.3.4</t>
  </si>
  <si>
    <t>TS0334</t>
  </si>
  <si>
    <t>10.4.1</t>
  </si>
  <si>
    <t>TS041</t>
  </si>
  <si>
    <t>10.4.2</t>
  </si>
  <si>
    <t>TS042</t>
  </si>
  <si>
    <t>10.4.3</t>
  </si>
  <si>
    <t>TS043</t>
  </si>
  <si>
    <t>10.4.4</t>
  </si>
  <si>
    <t>TS044</t>
  </si>
  <si>
    <t>TS05</t>
  </si>
  <si>
    <t>Các loại thủy, hải sản khác (*)</t>
  </si>
  <si>
    <t>10.5.1</t>
  </si>
  <si>
    <t>TS051</t>
  </si>
  <si>
    <t>10.5.2</t>
  </si>
  <si>
    <t>TS052</t>
  </si>
  <si>
    <t>10.5.3</t>
  </si>
  <si>
    <t>TS053</t>
  </si>
  <si>
    <t>10.5.4</t>
  </si>
  <si>
    <t>TS054</t>
  </si>
  <si>
    <t>100m³/ lồng</t>
  </si>
  <si>
    <t>10.6.1</t>
  </si>
  <si>
    <t>TS061</t>
  </si>
  <si>
    <r>
      <rPr>
        <i/>
        <sz val="13"/>
        <color theme="1"/>
        <rFont val="Times New Roman"/>
        <family val="1"/>
        <charset val="1"/>
      </rPr>
      <t>100m</t>
    </r>
    <r>
      <rPr>
        <i/>
        <vertAlign val="superscript"/>
        <sz val="13"/>
        <color theme="1"/>
        <rFont val="Times New Roman"/>
        <family val="1"/>
        <charset val="1"/>
      </rPr>
      <t>3</t>
    </r>
    <r>
      <rPr>
        <i/>
        <sz val="13"/>
        <color theme="1"/>
        <rFont val="Times New Roman"/>
        <family val="1"/>
        <charset val="1"/>
      </rPr>
      <t>/lồng</t>
    </r>
  </si>
  <si>
    <t>10.6.2</t>
  </si>
  <si>
    <t>TS062</t>
  </si>
  <si>
    <t>10.6.3</t>
  </si>
  <si>
    <t>TS063</t>
  </si>
  <si>
    <t>10.6.4</t>
  </si>
  <si>
    <t>TS064</t>
  </si>
  <si>
    <t>10.7.1</t>
  </si>
  <si>
    <t>TS071</t>
  </si>
  <si>
    <t>Công suất &lt;20CV</t>
  </si>
  <si>
    <t>10.7.1.1</t>
  </si>
  <si>
    <t>TS0711</t>
  </si>
  <si>
    <t>10.7.1.2</t>
  </si>
  <si>
    <t>TS0712</t>
  </si>
  <si>
    <t>10.7.1.3</t>
  </si>
  <si>
    <t>TS0713</t>
  </si>
  <si>
    <t>10.7.1.4</t>
  </si>
  <si>
    <t>TS0714</t>
  </si>
  <si>
    <t>10.7.2</t>
  </si>
  <si>
    <t>TS072</t>
  </si>
  <si>
    <t>Công suất 20-90CV</t>
  </si>
  <si>
    <t>10.7.2.1</t>
  </si>
  <si>
    <t>TS0721</t>
  </si>
  <si>
    <t>10.7.2.2</t>
  </si>
  <si>
    <t>TS0722</t>
  </si>
  <si>
    <t>10.7.2.3</t>
  </si>
  <si>
    <t>TS0723</t>
  </si>
  <si>
    <t>10.7.2.4</t>
  </si>
  <si>
    <t>TS0724</t>
  </si>
  <si>
    <t>10.7.3</t>
  </si>
  <si>
    <t>TS073</t>
  </si>
  <si>
    <t>Công suất trên 90CV</t>
  </si>
  <si>
    <t>10.7.3.1</t>
  </si>
  <si>
    <t>10.7.3.2</t>
  </si>
  <si>
    <t>10.7.3.3</t>
  </si>
  <si>
    <t>10.7.3.4</t>
  </si>
  <si>
    <t>TS074</t>
  </si>
  <si>
    <t>TS08</t>
  </si>
  <si>
    <t>Ngư cụ, trang thiết bị thông tin liên lạc</t>
  </si>
  <si>
    <t>10.8.1</t>
  </si>
  <si>
    <t>TS081</t>
  </si>
  <si>
    <t>10.8.2</t>
  </si>
  <si>
    <t>TS082</t>
  </si>
  <si>
    <t>10.8.3</t>
  </si>
  <si>
    <t>TS083</t>
  </si>
  <si>
    <t>10.8.4</t>
  </si>
  <si>
    <t>TS084</t>
  </si>
  <si>
    <t>TS10</t>
  </si>
  <si>
    <t>Các thiệt hại về thủy sản khác (*)</t>
  </si>
  <si>
    <t>THIỆT HẠI VỀ THÔNG TIN LIÊN LẠC</t>
  </si>
  <si>
    <t>TT01</t>
  </si>
  <si>
    <t>Cột Ăng ten bị đỗ, gãy</t>
  </si>
  <si>
    <t>TT02</t>
  </si>
  <si>
    <t>Cột treo cáp bị đổ, gãy</t>
  </si>
  <si>
    <t>TT03</t>
  </si>
  <si>
    <t>Nhà trạm</t>
  </si>
  <si>
    <t>11.3.1</t>
  </si>
  <si>
    <t>TT031</t>
  </si>
  <si>
    <t>11.3.2</t>
  </si>
  <si>
    <t>TT032</t>
  </si>
  <si>
    <t>11.3.3</t>
  </si>
  <si>
    <t>TT033</t>
  </si>
  <si>
    <t>11.3.4</t>
  </si>
  <si>
    <t>TT034</t>
  </si>
  <si>
    <t>TT04</t>
  </si>
  <si>
    <t>Tuyến cáp</t>
  </si>
  <si>
    <t>11.4.1</t>
  </si>
  <si>
    <t>TT041</t>
  </si>
  <si>
    <t>11.4.2</t>
  </si>
  <si>
    <t>TT042</t>
  </si>
  <si>
    <t>11.4.3</t>
  </si>
  <si>
    <t>TT043</t>
  </si>
  <si>
    <t>11.4.4</t>
  </si>
  <si>
    <t>TT044</t>
  </si>
  <si>
    <t>TT05</t>
  </si>
  <si>
    <t>Các máy móc, thiết bị thông tin liên lạc</t>
  </si>
  <si>
    <t>TT06</t>
  </si>
  <si>
    <t>Các thiệt hại về thông tin liên lạc khác (*)</t>
  </si>
  <si>
    <t>12.1.1</t>
  </si>
  <si>
    <t>CN011</t>
  </si>
  <si>
    <t>Trung và cao thế</t>
  </si>
  <si>
    <t>12.1.2</t>
  </si>
  <si>
    <t>CN012</t>
  </si>
  <si>
    <t>Hạ thế</t>
  </si>
  <si>
    <t>12.2.1</t>
  </si>
  <si>
    <t>CN021</t>
  </si>
  <si>
    <t>12.2.2</t>
  </si>
  <si>
    <t>CN022</t>
  </si>
  <si>
    <t>12.3.1</t>
  </si>
  <si>
    <t>CN031</t>
  </si>
  <si>
    <t>12.3.2</t>
  </si>
  <si>
    <t>CN032</t>
  </si>
  <si>
    <t>CN04</t>
  </si>
  <si>
    <t>Kè bờ thủy điện</t>
  </si>
  <si>
    <t>21.4.1</t>
  </si>
  <si>
    <t>CN041</t>
  </si>
  <si>
    <t>Chiều dài bị sạt</t>
  </si>
  <si>
    <t>21.4.2</t>
  </si>
  <si>
    <t>CN042</t>
  </si>
  <si>
    <t>Diện tích bị bong xô</t>
  </si>
  <si>
    <t>CN05</t>
  </si>
  <si>
    <t>Hệ thống thoát nước bị bồi lấp, phá hủy</t>
  </si>
  <si>
    <t>CN06</t>
  </si>
  <si>
    <t>Nhà xưởng, xí nghiệp, công trình công nghiệp</t>
  </si>
  <si>
    <t>12.6.1</t>
  </si>
  <si>
    <t>CN061</t>
  </si>
  <si>
    <t>12.6.2</t>
  </si>
  <si>
    <t>CN062</t>
  </si>
  <si>
    <t>12.6.3</t>
  </si>
  <si>
    <t>CN063</t>
  </si>
  <si>
    <t>12.6.4</t>
  </si>
  <si>
    <t>CN064</t>
  </si>
  <si>
    <t>CN07</t>
  </si>
  <si>
    <t>Máy móc, thiết bị bị phá hủy, hư hỏng</t>
  </si>
  <si>
    <t>CN08</t>
  </si>
  <si>
    <t>Than, khoáng sản bị trôi</t>
  </si>
  <si>
    <t>CN09</t>
  </si>
  <si>
    <t>Sản phẩm công nghiệp khác bị cuốn trôi, hư hỏng</t>
  </si>
  <si>
    <t>CN10</t>
  </si>
  <si>
    <t>Thiệt hại khác trong nhà máy, xí nghiệp (*)</t>
  </si>
  <si>
    <t>CN11</t>
  </si>
  <si>
    <t>Thiệt hại khác trong hầm mỏ (*)</t>
  </si>
  <si>
    <t>CN12</t>
  </si>
  <si>
    <t>Thiệt hại khác trong công trình thủy điện (*)</t>
  </si>
  <si>
    <t>CN13</t>
  </si>
  <si>
    <t>Giàn khoan, giàn khai thác Dầu khí bị trôi, đổ, hư hỏng</t>
  </si>
  <si>
    <t>12.13.1</t>
  </si>
  <si>
    <t>CN141</t>
  </si>
  <si>
    <t>Giàn khoan</t>
  </si>
  <si>
    <t>12.13.2</t>
  </si>
  <si>
    <t>CN142</t>
  </si>
  <si>
    <t>Giàn khai thác</t>
  </si>
  <si>
    <t>CN14</t>
  </si>
  <si>
    <t>Đường ống bị vỡ</t>
  </si>
  <si>
    <t>12.14.1</t>
  </si>
  <si>
    <t>Đường ống nội mỏ</t>
  </si>
  <si>
    <t>12.14.2</t>
  </si>
  <si>
    <t>Đường ống chuyển dầu khí vào bờ, trên bờ</t>
  </si>
  <si>
    <t>CN15</t>
  </si>
  <si>
    <t>Kho chứa nổi</t>
  </si>
  <si>
    <t>12.15.1</t>
  </si>
  <si>
    <t>CN151</t>
  </si>
  <si>
    <t>Tàu nổi xử lý và chứa dầu (FTSO)</t>
  </si>
  <si>
    <t>12.15.2</t>
  </si>
  <si>
    <t>CN152</t>
  </si>
  <si>
    <t>Tàu nổi chứa dầu FSO</t>
  </si>
  <si>
    <t>XD</t>
  </si>
  <si>
    <t>THIỆT HẠI VỀ XÂY DỰNG</t>
  </si>
  <si>
    <t>XD01</t>
  </si>
  <si>
    <t>Các công trình đang thi công</t>
  </si>
  <si>
    <t>13.1.1</t>
  </si>
  <si>
    <t>XD011</t>
  </si>
  <si>
    <t>13.1.2</t>
  </si>
  <si>
    <t>XD012</t>
  </si>
  <si>
    <t>13.1.3</t>
  </si>
  <si>
    <t>XD013</t>
  </si>
  <si>
    <t>13.1.4</t>
  </si>
  <si>
    <t>XD014</t>
  </si>
  <si>
    <t>XD02</t>
  </si>
  <si>
    <t>Máy móc, thiết bị xây dựng</t>
  </si>
  <si>
    <t>13.2.1</t>
  </si>
  <si>
    <t>XD021</t>
  </si>
  <si>
    <t>13.2.2</t>
  </si>
  <si>
    <t>XD022</t>
  </si>
  <si>
    <t>13.2.3</t>
  </si>
  <si>
    <t>XD023</t>
  </si>
  <si>
    <t>13.2.4</t>
  </si>
  <si>
    <t>XD024</t>
  </si>
  <si>
    <t>XD03</t>
  </si>
  <si>
    <t>Vật liệu xây dựng</t>
  </si>
  <si>
    <t>13.3.1</t>
  </si>
  <si>
    <t>XD031</t>
  </si>
  <si>
    <t>13.3.2</t>
  </si>
  <si>
    <t>XD032</t>
  </si>
  <si>
    <t>13.3.3</t>
  </si>
  <si>
    <t>XD033</t>
  </si>
  <si>
    <t>13.3.4</t>
  </si>
  <si>
    <t>XD034</t>
  </si>
  <si>
    <t>XD04</t>
  </si>
  <si>
    <t>Các thiệt hại về xây dựng khác (*)</t>
  </si>
  <si>
    <t>MT01</t>
  </si>
  <si>
    <t>Diện tích vùng dân cư thiếu nước bị nhiễm mặn</t>
  </si>
  <si>
    <t>MT02</t>
  </si>
  <si>
    <t>Diện tích vùng dân cư bị ô nhiễm</t>
  </si>
  <si>
    <t>MT03</t>
  </si>
  <si>
    <t>Số hộ thiếu nước sạch sử dụng</t>
  </si>
  <si>
    <t>CT01</t>
  </si>
  <si>
    <t>Trụ sở cơ quan</t>
  </si>
  <si>
    <t>15.1.1</t>
  </si>
  <si>
    <t>CT011</t>
  </si>
  <si>
    <t>15.1.2</t>
  </si>
  <si>
    <t>CT012</t>
  </si>
  <si>
    <t>15.1.3</t>
  </si>
  <si>
    <t>CT013</t>
  </si>
  <si>
    <t>15.1.4</t>
  </si>
  <si>
    <t>CT014</t>
  </si>
  <si>
    <t>CT02</t>
  </si>
  <si>
    <t>Chợ, trung tâm thương mại</t>
  </si>
  <si>
    <t>15.2.1</t>
  </si>
  <si>
    <t>CT021</t>
  </si>
  <si>
    <t>15.2.2</t>
  </si>
  <si>
    <t>CT022</t>
  </si>
  <si>
    <t>15.2.3</t>
  </si>
  <si>
    <t>CT023</t>
  </si>
  <si>
    <t>15.2.4</t>
  </si>
  <si>
    <t>CT024</t>
  </si>
  <si>
    <t>CT03</t>
  </si>
  <si>
    <t>Nhà kho, phân xưởng</t>
  </si>
  <si>
    <r>
      <rPr>
        <b/>
        <sz val="13"/>
        <color theme="1"/>
        <rFont val="Times New Roman"/>
        <family val="1"/>
        <charset val="1"/>
      </rPr>
      <t>cái/m</t>
    </r>
    <r>
      <rPr>
        <b/>
        <vertAlign val="superscript"/>
        <sz val="13"/>
        <color theme="1"/>
        <rFont val="Times New Roman"/>
        <family val="1"/>
        <charset val="1"/>
      </rPr>
      <t>2</t>
    </r>
  </si>
  <si>
    <t>15.3.1</t>
  </si>
  <si>
    <t>CT031</t>
  </si>
  <si>
    <r>
      <rPr>
        <i/>
        <sz val="13"/>
        <color theme="1"/>
        <rFont val="Times New Roman"/>
        <family val="1"/>
        <charset val="1"/>
      </rPr>
      <t>cái/m</t>
    </r>
    <r>
      <rPr>
        <i/>
        <vertAlign val="superscript"/>
        <sz val="13"/>
        <color theme="1"/>
        <rFont val="Times New Roman"/>
        <family val="1"/>
        <charset val="1"/>
      </rPr>
      <t>2</t>
    </r>
  </si>
  <si>
    <t>15.3.2</t>
  </si>
  <si>
    <t>CT032</t>
  </si>
  <si>
    <t>15.3.3</t>
  </si>
  <si>
    <t>CT033</t>
  </si>
  <si>
    <t>15.3.4</t>
  </si>
  <si>
    <t>CT034</t>
  </si>
  <si>
    <t>CT06</t>
  </si>
  <si>
    <t>Công trình quốc phòng, an ninh và các công trình phòng chống thiên tai khác (*)</t>
  </si>
  <si>
    <t>CT04</t>
  </si>
  <si>
    <t>Tường rào, cổng bị đổ, sập, hư hỏng</t>
  </si>
  <si>
    <t>CT05</t>
  </si>
  <si>
    <t>Công trình phụ bị hư hỏng</t>
  </si>
  <si>
    <t>CT07</t>
  </si>
  <si>
    <t>Các thiệt hại khác (*)</t>
  </si>
  <si>
    <t>ƯỚC TÍNH TỔNG THIỆT HẠI BẰNG TIỀN</t>
  </si>
  <si>
    <t>Các thiệt hại về Y tế khác (*)</t>
  </si>
  <si>
    <t>Cột Ăng ten bị đổ, gãy</t>
  </si>
  <si>
    <t>CHỈ TIÊU THIỆT HẠI</t>
  </si>
  <si>
    <t>Trang thiết bị tại công trình văn hóa bị vùi lấp, hư hỏng</t>
  </si>
  <si>
    <t>Thiệt hại về sản xuất nông, lâm nghiệp:</t>
  </si>
  <si>
    <t xml:space="preserve">  triệu đồng</t>
  </si>
  <si>
    <t xml:space="preserve">Thiệt hại về chăn nuôi: </t>
  </si>
  <si>
    <t xml:space="preserve">Thiệt hại về thủy sản: </t>
  </si>
  <si>
    <t xml:space="preserve">Thiệt hại về công trình thủy lợi, đê điều, sạt lở bờ sông, bờ biển </t>
  </si>
  <si>
    <t xml:space="preserve">Thiệt hại về giao thông: </t>
  </si>
  <si>
    <t xml:space="preserve">Các thiệt hại khác: </t>
  </si>
  <si>
    <t>Phụ lục 02</t>
  </si>
  <si>
    <t>Đề xuất danh mục các công trình bị thiệt hại do do bão số 1 và mưa lũ, ngập lụt từ ngày 11/6-14/6/2025 xảy ra trên địa bàn tỉnh Quảng Trị</t>
  </si>
  <si>
    <t>(Kèm theo Báo cáo số           /BC-UBND ngày      tháng 06 năm 2025 của UBND tỉnh Quảng Trị)</t>
  </si>
  <si>
    <t>Loại công trình, tên công trình</t>
  </si>
  <si>
    <t>Địa điểm</t>
  </si>
  <si>
    <t>ĐV tính</t>
  </si>
  <si>
    <t>Khối lượng (Chiều dài, bị sạt lở, hư hỏng (m)</t>
  </si>
  <si>
    <t>Hiện trạng hư hỏng do thiên tai</t>
  </si>
  <si>
    <t>Sự cần thiết phải xử lý cấp bách</t>
  </si>
  <si>
    <t>Dự kiến biện pháp khắc phục</t>
  </si>
  <si>
    <t>Ước thiệt hại (tỷ đồng)</t>
  </si>
  <si>
    <t>Ước kinh phí (tỷ đồng)</t>
  </si>
  <si>
    <t>CÔNG TRÌNH NÔNG NGHIỆP VÀ PTNT</t>
  </si>
  <si>
    <t>Huyện Hải Lăng</t>
  </si>
  <si>
    <t>I.1</t>
  </si>
  <si>
    <t>Bờ sông</t>
  </si>
  <si>
    <t>Sạt lỡ bờ sông Vĩnh Định đoạn thôn Kinh Duy</t>
  </si>
  <si>
    <t>Xã Hải Hưng</t>
  </si>
  <si>
    <t>Sạt lở bờ sông</t>
  </si>
  <si>
    <t>Nguy cơ sạt lỡ sẽ lan rộng và nguy hiểm hơn, hư hỏng chia cắt tuyến đường giao thông</t>
  </si>
  <si>
    <t>Đầu tư xây dựng mới</t>
  </si>
  <si>
    <t>Sạt lỡ bờ sông Vĩnh Định đoạn thôn Trà Lộc (khu vực chợ Trà lộc)</t>
  </si>
  <si>
    <t>Sạt lỡ bờ sông Nhùng đoạn thôn Mai Đàn (2 đoạn)</t>
  </si>
  <si>
    <t>Xã Hải Lâm</t>
  </si>
  <si>
    <t>Sạt lỡ bờ sông Nhùng (trước nhà ông Lê Phước Luyến- xóm 3 và Xóm 1) thôn Thượng Xá, xã Hải Thượng</t>
  </si>
  <si>
    <t>Xã Hải Thượng</t>
  </si>
  <si>
    <t>Sạt lỡ bờ sông Đồng Bàng- Hà Lỗ; Đồng vườn, thôn Văn Quỹ (sông O Giang)</t>
  </si>
  <si>
    <t>Xã Hải Phong</t>
  </si>
  <si>
    <t>Sạt lỡ sông Vĩnh Định gần khu dân cư xóm Quao (đoạn từ nhà ông Đào Sĩ Lưu đến nhà ông Nguyễn Công Trình) thôn Quy Thiện, xã Hải Quy</t>
  </si>
  <si>
    <t>Xã Hải Quy</t>
  </si>
  <si>
    <t>I.2</t>
  </si>
  <si>
    <t>Công trình thủy lợi</t>
  </si>
  <si>
    <t>Kênh tiêu thoát nước</t>
  </si>
  <si>
    <t>1.1</t>
  </si>
  <si>
    <t>Sạt lỡ kênh tách nước cát qua thôn Đông Dương, An Nhơn, xã Hải Dương</t>
  </si>
  <si>
    <t>Xã Hải Dương</t>
  </si>
  <si>
    <t xml:space="preserve">Kè Đê bao, đê nội đồng </t>
  </si>
  <si>
    <t>2.1</t>
  </si>
  <si>
    <t xml:space="preserve">Sạt lỡ kè đê bao vùng trũng đoạn qua thôn Đông Trường, xã Hải Trường </t>
  </si>
  <si>
    <t>Xã Hải Trường</t>
  </si>
  <si>
    <t>2.2</t>
  </si>
  <si>
    <t>Sạt lỡ mái kè đê bao vùng trũng Hải Dương</t>
  </si>
  <si>
    <t>2.3</t>
  </si>
  <si>
    <t>Sạt lỡ mái kè đê đoạn đường Phe, Văn Quỹ- Văn Trị xã Hải Phong</t>
  </si>
  <si>
    <t>2.4</t>
  </si>
  <si>
    <t>Sạt lỡ kè đê bao vùng trũng đoạn Hưng Nhơn- Hội điền</t>
  </si>
  <si>
    <t>2.5</t>
  </si>
  <si>
    <t>Sạt lỡ kè đê bao Hải Định.</t>
  </si>
  <si>
    <t>Xã Hải Định</t>
  </si>
  <si>
    <t>2.6</t>
  </si>
  <si>
    <t>Sạt lỡ đoạn Đê bao tại sông Cựu Vĩnh Định thôn Đơn Quế, xã Hải Quế</t>
  </si>
  <si>
    <t>Xã Hải Quế</t>
  </si>
  <si>
    <t>2.7</t>
  </si>
  <si>
    <t>Kè chống sạt lỡ đường GTNT (đoạn từ chùa Hương Liên đến cống tiêu đồng kênh (ngã ba)</t>
  </si>
  <si>
    <t>Hải Quy</t>
  </si>
  <si>
    <t>2.8</t>
  </si>
  <si>
    <t>Kè chống sạt lỡ đường WB4</t>
  </si>
  <si>
    <t>2.9</t>
  </si>
  <si>
    <t>sạt lỡ tuyến kênh tiêu đoạn từ xã Hải Quế - Hải An bị hư hỏng nghiêm trọng</t>
  </si>
  <si>
    <t>Xã Hải An</t>
  </si>
  <si>
    <t>2.10</t>
  </si>
  <si>
    <t>Tuyến kè tiêu nước thôn Mỹ Thủy bị sạt lở nhiều đoạn</t>
  </si>
  <si>
    <t>2.11</t>
  </si>
  <si>
    <t>Sạt lỡ, sụt lún chân, mái đê, kè nhiều đoạn từ thôn Phú Kinh- trạm bơm Hải Hòa (trong đó nghiêm trọng 200m)</t>
  </si>
  <si>
    <t>2.12</t>
  </si>
  <si>
    <t xml:space="preserve">Sạt lỡ, sụt lún chân, mái đê, kè lươn nhiều đoạn từ Càng Hưng Nhơn đến Hội Điền </t>
  </si>
  <si>
    <t>2.13</t>
  </si>
  <si>
    <t>Vỡ đê bao nội đồng (đê đất) HTX Phú Kinh</t>
  </si>
  <si>
    <t>2.14</t>
  </si>
  <si>
    <t>Sạt lỡ đê tách nước cát Thọ Nam, TT Diên Sanh</t>
  </si>
  <si>
    <t>TT Diên Sanh</t>
  </si>
  <si>
    <t>Kênh mương, cống</t>
  </si>
  <si>
    <t>3.1</t>
  </si>
  <si>
    <t>Sạt lỡ Kênh tưới đường Phe, HTX Văn Quỹ, xã Hải Phong</t>
  </si>
  <si>
    <t>3.2</t>
  </si>
  <si>
    <t xml:space="preserve">Kênh N6-11 (kênh cấp 2) tại THT Đa Nghi thôn Thống Nhất bị hư hỏng  nặng nhiều đoạn </t>
  </si>
  <si>
    <t>Xã Hải Ba</t>
  </si>
  <si>
    <t>3.3</t>
  </si>
  <si>
    <t xml:space="preserve">Kênh cấp 3 (Bến Đò- Hà Lão) tại  HTX Cổ Lũy thôn Thống Nhất bị hư hỏng </t>
  </si>
  <si>
    <t>3.4</t>
  </si>
  <si>
    <t>Xây dựng một số tuyến kênh mương nội đồng tại HTX Hà Lỗ, thôn Câu Hà.</t>
  </si>
  <si>
    <t>3.5</t>
  </si>
  <si>
    <t>Kênh cấp 3 thôn Phú Hải, Phương Hải bị hư hỏng nhiều đoạn</t>
  </si>
  <si>
    <t>3.6</t>
  </si>
  <si>
    <t>Kênh tiêu tràn xã lũ hồ Khe Muồng, kênh Nam Hải: Bị nứt thành kênh bê tông, đáy kênh bị xói lỡ và sạt lỡ đoạn kênh đất.</t>
  </si>
  <si>
    <t>Xã Hải Chánh</t>
  </si>
  <si>
    <t>3.7</t>
  </si>
  <si>
    <t>Hư hỏng, sạt lỡ kênh tiêu thôn Câu hà, Văn Trị</t>
  </si>
  <si>
    <t>3.8</t>
  </si>
  <si>
    <t>Sạt lỡ kênh tưới HTX Thọ Nam</t>
  </si>
  <si>
    <t>3.9</t>
  </si>
  <si>
    <t>Sạt lỡ, hư hỏng 3 tuyến kênh mương nội đồng thôn Văn Quỹ, Phú Kinh…</t>
  </si>
  <si>
    <t>3.10</t>
  </si>
  <si>
    <t>Sạt lỡ, hư hỏng nhiều đoạn thuộc 2 tuyến kênh mương nội đồng thôn Văn Trị</t>
  </si>
  <si>
    <t>3.11</t>
  </si>
  <si>
    <t>Sạt lỡ hư hỏng cống thoát nước HTX Phương Hải</t>
  </si>
  <si>
    <t>Xã Hải Bình</t>
  </si>
  <si>
    <t>I.3</t>
  </si>
  <si>
    <t>Hồ, Đập thủy lợi</t>
  </si>
  <si>
    <t>Đập dâng khe Ngói, thôn Tân Trưng</t>
  </si>
  <si>
    <t>II</t>
  </si>
  <si>
    <t>Huyện Vĩnh Linh</t>
  </si>
  <si>
    <t xml:space="preserve">Hỗ trợ khắc phục kênh mương, công trình trên kênh bị sạt trôi, 
hư hỏng Vĩnh Hòa, Vĩnh Sơn, Vĩnh Chấp, Hồ Xá </t>
  </si>
  <si>
    <t xml:space="preserve">Vĩnh Hòa, Vĩnh Sơn, Vĩnh Chấp, Hồ Xá </t>
  </si>
  <si>
    <t>Các tuyến kênh bị sạt lở, trôi hư hỏng</t>
  </si>
  <si>
    <t>Sửa chữa nâng cấp đảm bảo cấp nước</t>
  </si>
  <si>
    <t>Sữa chữa nâng cấp</t>
  </si>
  <si>
    <t>Sửa chữa đê tả Bến Hải</t>
  </si>
  <si>
    <t>Phía tả sông Bến Hải</t>
  </si>
  <si>
    <t xml:space="preserve">Bị sạt lở mái, mặt đê một số 
đoạn, 04 cống dưới đê bị hư 
hỏng máy đóng mở (7 cái), 
cửa phai (3 cái); đặc biệt một 
số đoạn đầu tuyến từ 
K0+018m đã bị sập mái, hàm 
ếch sâu vào dưới mặt đê (3 
đoạn, 100m) </t>
  </si>
  <si>
    <t>Sửa chữa đảm 
bảo an toàn 
cho các hộ dân 
sinh sống 
trong đê và sản 
xuất nông 
nghiệp của 
nhân dân</t>
  </si>
  <si>
    <t>Sửa chữa mái đê, 
mặt đê, máy 
đóng mở, tấm 
phai</t>
  </si>
  <si>
    <t>Sửa chữa hồ thôn 4 thị trấn Bến Quan</t>
  </si>
  <si>
    <t>thị trấn Bến Quan</t>
  </si>
  <si>
    <t>Cửa xã bị xói lở hư hỏng, phần bờ kè 2 bên hạ lưu bằng đá hộc bị sạt lở, cuốn trôi, hệ thống kênh bị bồi lấp</t>
  </si>
  <si>
    <t>Tưới tiêu cho hơn 20 ha lúa nước của thị trấn Bến Quan</t>
  </si>
  <si>
    <t>Sửa chữa, gia cố mái đập, công trình hạ lưu bị xói lở</t>
  </si>
  <si>
    <t>Sửa chữa đập thủy lợi nhỏ Bến Lái, Choi Nam xã Vĩnh Thủy</t>
  </si>
  <si>
    <t>xã Vĩnh Thủy</t>
  </si>
  <si>
    <t>Đập bị xói lở, hư hỏng nghiêm trọng, cống bị hư hỏng, hệ thống kênh bị bồi lấp</t>
  </si>
  <si>
    <t>Tưới tiêu cho 30 ha lúa của HTX</t>
  </si>
  <si>
    <t>Nâng cấp, sửa chữa kênh mương nội đồng và công trình trên kênh các HTX trên địa bàn xã Vĩnh Giang</t>
  </si>
  <si>
    <t>xã Vĩnh Giang</t>
  </si>
  <si>
    <t>Bị hư hỏng, sạt lở 2500m kênh tưới tiêu và công trình trên kênh</t>
  </si>
  <si>
    <t xml:space="preserve">Phục vụ tưới tiêu cho 200 ha lúa của các HTX </t>
  </si>
  <si>
    <t>Xây dựng mới bằng kênh bờ lô, sửa chữa các đoạn bị hư hỏng, xây dựng lại cống</t>
  </si>
  <si>
    <t>Nâng cấp, sửa chữa kênh mương nội đồng và công trình trên kênh các HTX trên địa bàn xã Vĩnh Sơn</t>
  </si>
  <si>
    <t xml:space="preserve"> xã Vĩnh Sơn</t>
  </si>
  <si>
    <t>Bị hư hỏng, sạt lở 2000m kênh tưới tiêu và công trình trên kênh</t>
  </si>
  <si>
    <t xml:space="preserve">Phục vụ tưới tiêu cho 150 ha lúa của các HTX </t>
  </si>
  <si>
    <t>Nâng cấp, sửa chữa kênh vùng NTTS các HTX trên địa bàn xã Vĩnh Sơn</t>
  </si>
  <si>
    <t xml:space="preserve">Cấp nước cho 160 ha NTTS của các HTX </t>
  </si>
  <si>
    <t>Nâng cấp, sửa chữa kênh mương nội đồng và công trình trên kênh các HTX xã Vĩnh Khê</t>
  </si>
  <si>
    <t>xã Vĩnh Khê</t>
  </si>
  <si>
    <t>Bị hư hỏng, sạt lở 210m kênh tưới tiêu và công trình trên kênh</t>
  </si>
  <si>
    <t>Tưới tiêu cho 43 ha lúa của các THT Dùng nước trên địa bàn xã Vĩnh Khê</t>
  </si>
  <si>
    <t>Nâng cấp, sửa chữa kênh mương nội đồng và công trình trên kênh các HTX trên địa bàn xã Vĩnh Chấp</t>
  </si>
  <si>
    <t>xã Vĩnh Chấp</t>
  </si>
  <si>
    <t>Bị hư hỏng, sạt lở 1230m kênh tưới tiêu và công trình trên kênh</t>
  </si>
  <si>
    <t xml:space="preserve">Phục vụ tưới tiêu cho 220 ha lúa của các HTX </t>
  </si>
  <si>
    <t>Nâng cấp, sửa chữa kênh mương nội đồng và công trình trên kênh các HTX trên địa bàn xã Trung Nam</t>
  </si>
  <si>
    <t>xã Trung Nam</t>
  </si>
  <si>
    <t>Bị hư hỏng, sạt lở 100m kênh tưới tiêu và công trình trên kênh</t>
  </si>
  <si>
    <t xml:space="preserve">Phục vụ tưới tiêu cho 60 ha lúa của các HTX </t>
  </si>
  <si>
    <t>Nâng cấp, sửa chữa kênh mương nội đồng và công trình trên kênh HTX Nam Hồ, thị trấn Hồ Xá</t>
  </si>
  <si>
    <t>trấn Hồ Xá</t>
  </si>
  <si>
    <t>Bị hư hỏng, sạt lở 1750m kênh tưới tiêu và công trình trên kênh</t>
  </si>
  <si>
    <t>Nâng cấp, sửa chữa kênh mương nội đồng và công trình trên kênh các HTX trên địa bàn xã Vĩnh Thủy</t>
  </si>
  <si>
    <t>Bị hư hỏng, sạt lở 500m kênh tưới tiêu và công trình trên kênh</t>
  </si>
  <si>
    <t xml:space="preserve">Phục vụ tưới tiêu cho 40 ha lúa của HTX Nam Hồ </t>
  </si>
  <si>
    <t>Nâng cấp, sửa chữa kênh mương nội đồng và công trình trên kênh các HTX trên địa bàn xã Vĩnh Hòa</t>
  </si>
  <si>
    <t>xã Vĩnh Hòa</t>
  </si>
  <si>
    <t>Bị hư hỏng, sạt lở 650m kênh tưới tiêu và công trình trên kênh</t>
  </si>
  <si>
    <t>Phục vụ tưới tiêu cho 50 ha lúa của các HTX</t>
  </si>
  <si>
    <t>Nâng cấp, sửa chữa kênh mương nội đồng và công trình trên kênh các HTX trên địa bàn xã Vĩnh Lâm</t>
  </si>
  <si>
    <t>xã Vĩnh Lâm</t>
  </si>
  <si>
    <t>Phục vụ tưới tiêu cho 100 ha lúa của các HTX</t>
  </si>
  <si>
    <t>Nâng cấp, sửa chữa kênh mương nội đồng và công trình trên kênh các HTX trên địa bàn xã Vĩnh Long</t>
  </si>
  <si>
    <t>xã Vĩnh Long</t>
  </si>
  <si>
    <t>Bị hư hỏng, sạt lở 3900m kênh tưới tiêu và công trình trên kênh</t>
  </si>
  <si>
    <t>Phục vụ tưới tiêu cho 140 ha lúa của các HTX</t>
  </si>
  <si>
    <t>III</t>
  </si>
  <si>
    <t>Huyện Triệu Phong</t>
  </si>
  <si>
    <t>IV</t>
  </si>
  <si>
    <t>Huyện Cam Lộ</t>
  </si>
  <si>
    <t>Kè bờ sông Hiếu đoạn qua thôn Mộc Đức, Trương Xá, Bích Giang xã Cam Hiếu</t>
  </si>
  <si>
    <t>Xã Cam Hiếu, huyện Cam Lộ</t>
  </si>
  <si>
    <t>Sạt, xói lở bờ sông với chiều dài trên 2km làm mất đất ở, đất sản xuất và cơ sở hạ tầng; nguy cơ ảnh hưởng đến trên 150 hộ dân</t>
  </si>
  <si>
    <t>Nguy hiểm đến tính mạng và tài sản của 150 hộ dân; mất đất ở, đất sản xuất và cơ sở hạ tầng</t>
  </si>
  <si>
    <t>Xây dựng kè gia cố các đoạn xung yếu để chống xói lở với chiều dài 2km</t>
  </si>
  <si>
    <t>Kè sông Hiếu đoạn qua thôn Tam Hiệp, Lâm Lang xã Cam Thủy</t>
  </si>
  <si>
    <t>Xã Cam Thủy, huyện Cam Lộ</t>
  </si>
  <si>
    <t>Sạt, xói lở bờ sông với chiều dài trên 500m làm mất đất ở, đất sản xuất và cơ sở hạ tầng; nguy cơ ảnh hưởng đến trên 50 hộ dân</t>
  </si>
  <si>
    <t>Nguy hiểm đến tính mạng và tài sản của 50 hộ dân; mất đất ở, đất sản xuất và cơ sở hạ tầng</t>
  </si>
  <si>
    <t>Xây dựng kè gia cố các đoạn xung yếu để chống xói lở với chiều dài 500m</t>
  </si>
  <si>
    <t>Kè bờ sông Hiếu đoạn qua thôn Đâu Bình, Bắc Bình, An Thái xã Cam Tuyền</t>
  </si>
  <si>
    <t>Xã Cam Tuyền, huyện Cam Lộ</t>
  </si>
  <si>
    <t>Sạt, xói lở bờ sôngvới chiều dài trên 300m làm mất đất ở, đất sản xuất và cơ sở hạ tầng; nguy cơ ảnh hưởng đến trên 10 hộ dân</t>
  </si>
  <si>
    <t>Nguy hiểm đến tính mạng và tài sản của 10 hộ dân; mất đất ở, đất sản xuất và cơ sở hạ tầng</t>
  </si>
  <si>
    <t>Khắc phục, sửa chữa các tuyến kênh mương hồ đội 4, hồ Khe Râm 1, hồ Khe Râm 2, hồ Đội 7 và hồ đội 8 xã Cam Chính</t>
  </si>
  <si>
    <t>Xã Cam Chính, huyện Cam Lộ</t>
  </si>
  <si>
    <t>Bờ kênh bị sạt, xói lở, kênh bê tông bị hư hỏng, xuống cấp</t>
  </si>
  <si>
    <t>Đảm bảo phục vụ tưới vụ Đông Xuân 2024-2025 và các năm tiếp theo</t>
  </si>
  <si>
    <t>Khắc phục, sửa chữa</t>
  </si>
  <si>
    <t>Khắc phục, sửa chữa các tuyến kênh mương thôn Đâu Bình, Tân Hiệp xã Cam Tuyền</t>
  </si>
  <si>
    <t>V</t>
  </si>
  <si>
    <t>Thị xã Quảng Trị</t>
  </si>
  <si>
    <t>Vệ sinh, dọn lớp đất bùn bồi lấp 02 Bến thả hoa bờ Bắc, Nam sông Thạch 
Hãn</t>
  </si>
  <si>
    <t>Bờ Bắc và Nam sông Thạch Hãn</t>
  </si>
  <si>
    <t>vị trí</t>
  </si>
  <si>
    <t>Bồi lấp do mưa lũ</t>
  </si>
  <si>
    <t>Đảm bảo mỹ quan đô thị</t>
  </si>
  <si>
    <t>Vệ sinh</t>
  </si>
  <si>
    <t>Nạo vét bồi lấp các tuyến kênh tiêu trên địa bàn xã Hải Lệ</t>
  </si>
  <si>
    <t>xã Hải Lệ</t>
  </si>
  <si>
    <t xml:space="preserve">Đầu tư xây dựng  kè sông Thạch Hãn đoạn qua thôn Tân Mỹ, xã 
Hải Lệ </t>
  </si>
  <si>
    <t>Sạt lỡ bờ sông ảnh hưởng đến đất của người dân</t>
  </si>
  <si>
    <t>VI</t>
  </si>
  <si>
    <t>Huyện Gio Linh</t>
  </si>
  <si>
    <t>Kiên cố hoá kênh mương Ồ Ồ thôn Trí Tiến</t>
  </si>
  <si>
    <t>thôn Trí Tiến, xã Gio Sơn</t>
  </si>
  <si>
    <t>Kênh bằng đất bị xói lở, sụp đổ nhiều vị trí không đảm bảo phục vụ tưới cho diện tích nói trên</t>
  </si>
  <si>
    <t>Khắc phục khẩn cấp thiên tai do bão số 1 năm 2025 gây ra, nhằm đảm bảo ổn định cuộc sống, đảm bảo an ninh lương thực cho người dân ở vùng đồi. Rất bức thiết</t>
  </si>
  <si>
    <t>Kênh có hoá bằng kênh bê tông với chiều dài 1,200,0m</t>
  </si>
  <si>
    <t>Hệ thống kênh tưới Cụm 6B, thôn Trường Trí</t>
  </si>
  <si>
    <t>thôn Trường Trí, xã Hải Thái</t>
  </si>
  <si>
    <t>Kênh có hoá bằng kênh bê tông với chiều dài 1,700,0m</t>
  </si>
  <si>
    <t>Khắc phục, sửa chữa Tràn xả lũ Hồ Hải Lam</t>
  </si>
  <si>
    <t>Vĩnh Tân, xã Gio Sơn</t>
  </si>
  <si>
    <t>Công trình</t>
  </si>
  <si>
    <t>Tràn xã lủ hồ Hải Lam bị xói lở, hư hỏng nghiêm trọng ảnh hưởng đến an toàn đập và phục vụ tưới cho trên 20 ha lúa.</t>
  </si>
  <si>
    <t>Khẩn trương khắc phục nhằm đảm bảo an toàn trong mùa mưa bão sắp đến. Rất bức thiết</t>
  </si>
  <si>
    <t>Xây dựng lại tràn xả lũ</t>
  </si>
  <si>
    <t>VII</t>
  </si>
  <si>
    <t>Huyện Hướng Hóa</t>
  </si>
  <si>
    <t xml:space="preserve">Hỗ trợ khắc phục công trình thủy lợi thôn A Xau, xã Lìa </t>
  </si>
  <si>
    <t>xã Lìa</t>
  </si>
  <si>
    <t xml:space="preserve">Hỗ trợ khắc phục cầu tràn thôn Chênh Vênh xã Hướng Phùng </t>
  </si>
  <si>
    <t>xã Hướng Phùng</t>
  </si>
  <si>
    <t>Hệ thống thủy lợi thôn Chênh vênh</t>
  </si>
  <si>
    <t>Xã Hướng Phùng</t>
  </si>
  <si>
    <t xml:space="preserve">Ống dẫn nước đập dâng công trình thủy lợi, bị cát, đá lọt vào ống dẫn đến bị tắc ống dẫn nước </t>
  </si>
  <si>
    <t>Đảm bảo phục vụ nước tưới tiêu cho khoảng 5 ha lúa</t>
  </si>
  <si>
    <t>Công trình thủy lợi thôn Làng Vây</t>
  </si>
  <si>
    <t>Xã Tân Long</t>
  </si>
  <si>
    <t>Bị hư hỏng nặng do nhiều đợt mưa lớn dẫn đến cát bồi lấp vào trong làm tắc đường ống</t>
  </si>
  <si>
    <t>Đảm bảo phục vụ nước tưới tiêu cho khoảng 2,5 ha lúa</t>
  </si>
  <si>
    <t>VIII</t>
  </si>
  <si>
    <t xml:space="preserve">Công ty TNHH MTV QLKTCT Thủy lợi Quảng Trị </t>
  </si>
  <si>
    <t>HỆ THỐNG NAM THẠCH HÃN</t>
  </si>
  <si>
    <t>Kênh N2A</t>
  </si>
  <si>
    <t xml:space="preserve">Bùn đất bồi lấp lòng kênh đoạn K0+621-K0+902,  
L = 281m </t>
  </si>
  <si>
    <t>Đoan K2+800-K2+808 bị xói bờ tả  L=8m</t>
  </si>
  <si>
    <t>Kênh N3</t>
  </si>
  <si>
    <t xml:space="preserve">Đoạn K2+405 - K3+398 , sạt  tấm lát mái kênh, tổng chiều dài L = 131m </t>
  </si>
  <si>
    <t>m3</t>
  </si>
  <si>
    <t>HỆ THỐNG HÀ THƯỢNG</t>
  </si>
  <si>
    <t xml:space="preserve">Kênh chính </t>
  </si>
  <si>
    <t xml:space="preserve">Đoạn K4+480 - K5 sạt tấm lát mái kênh + bùn đất bồi lấp lòng kênh; tổng chiều dài L = 20m </t>
  </si>
  <si>
    <t>Kênh N2-GQ</t>
  </si>
  <si>
    <t>Bùn cát bồi lấp lòng kênh đoạn K0+60 - K0+120; tổng chiều dài 60m</t>
  </si>
  <si>
    <t>Vở bờ tả tại K2+100 tổng chiều dài  L=3m</t>
  </si>
  <si>
    <t>HỆ THỐNG TRÚC KINH</t>
  </si>
  <si>
    <t>Kênh N4</t>
  </si>
  <si>
    <t>Sạt mái ngoài bờ hữu tại K1+255-K1+300; tổng chiều dài L = 45m</t>
  </si>
  <si>
    <t>HỆ THỐNG TRẠM BƠM MÒ Ó</t>
  </si>
  <si>
    <t>Kênh dẫn,bể hút bị bùn lỏng bồi lấp</t>
  </si>
  <si>
    <t>Động cơ số 1; 3; 4 bị ngập do nước lên nhanh</t>
  </si>
  <si>
    <t>-</t>
  </si>
  <si>
    <t>HỆ THỐNG BÀU NHUM</t>
  </si>
  <si>
    <t>Kênh chính</t>
  </si>
  <si>
    <t>Vỡ bờ  tả đoạn K5+730-K5+755; L = 25 m</t>
  </si>
  <si>
    <t>Vỡ bờ tả đoạn K7+850-K7+890; L = 40m</t>
  </si>
  <si>
    <t>Vỡ bờ tả đoạn K7+900-K7+930; L = 30m</t>
  </si>
  <si>
    <t>Vỡ bờ tả đoạn K8+150-K8+190; L = 40m</t>
  </si>
  <si>
    <t>Cống điều tiết tại K5+867/KC (cống Kiệt Bò)</t>
  </si>
  <si>
    <t>Hư hỏng các cửa và thiết bị đóng mở cửa cống</t>
  </si>
  <si>
    <t>HỆ THỐNG LA NGÀ</t>
  </si>
  <si>
    <t>Cống Bánh Lái</t>
  </si>
  <si>
    <t>Vỡ bờ bao bên hữu đoạn K0+025 - K0+035; L = 10m</t>
  </si>
  <si>
    <t>Vỡ bờ bao bên hữu tại K0+055 đến K0+070; L = 15m</t>
  </si>
  <si>
    <t>HỆ THỐNG KINH MÔN</t>
  </si>
  <si>
    <t>Kênh N2</t>
  </si>
  <si>
    <t>Bùn đất bồi lấp lòng kênh đoạn K3+500 - K4+500; tổng chiều dài L = 1000m</t>
  </si>
  <si>
    <t>CÔNG TRÌNH GIAO THÔNG</t>
  </si>
  <si>
    <t>Đường bê tông giao thông nông thôn bị sạt lỡ, thôn Thiện Đông, Thiện Đông</t>
  </si>
  <si>
    <t>Sạt lở nền đường</t>
  </si>
  <si>
    <t>Đảm bảo an toàn giao thông đi lại</t>
  </si>
  <si>
    <t>Đường bê tông giao thông nông thôn bị sạt lỡ, thôn Trung Đơn</t>
  </si>
  <si>
    <t>Đường giao thông nông thôn (kết hợp đê bao) bị xói lỡ, hư hỏng nhiều đoạn từ Câu Hà- Hà Lỗ; tuyến trục thôn Văn Trị</t>
  </si>
  <si>
    <t>Nhiều tuyến đường giao thông nội đồng bị xói lỡ, hư hỏng nhiều đoạn tại thôn Câu Nhi, Văn Quỹ, Văn Trị, Hưng Nhơn</t>
  </si>
  <si>
    <t>Đường giao thông liên thôn Quy Thiện-Trâm Lý; đường xóm Rầu, đường bến Rặm</t>
  </si>
  <si>
    <t xml:space="preserve">Đường Liên xã Từ Cổ Lũy đi Thi Ông bị sạt lỡ lề đường </t>
  </si>
  <si>
    <t xml:space="preserve">Sạt lỡ đê nội đồngthôn Phú Hưng, xã Hải Phú </t>
  </si>
  <si>
    <t>Xã Hải Phú</t>
  </si>
  <si>
    <t>Sạt lỡ đường giao thông nội đồng HTX thọ Nam (hỡ hàm ếch)</t>
  </si>
  <si>
    <t xml:space="preserve">Hỗ trợ khắc phục hư hỏng một số tuyến đường sản xuất trên địa bàn xã Trung Nam, Vĩnh Hòa </t>
  </si>
  <si>
    <t>Sửa chữa đường giao thông liên thôn, nội thôn, cống qua đường xã Vĩnh Sơn</t>
  </si>
  <si>
    <t>xã Vĩnh Sơn</t>
  </si>
  <si>
    <t>Lũ lụt do hoàn lưu bão số 6 gây sạt lở, hư hỏng từ ngày 26-31/10/2024</t>
  </si>
  <si>
    <t>Bị sạt lở, hư hỏng mặt, lề đường 2600m và hư hỏng 3 cống qua đường</t>
  </si>
  <si>
    <t>Phục vụ giao thông đi lại của người dân</t>
  </si>
  <si>
    <r>
      <rPr>
        <sz val="7"/>
        <rFont val="Times New Roman"/>
        <family val="1"/>
        <charset val="1"/>
      </rPr>
      <t xml:space="preserve"> </t>
    </r>
    <r>
      <rPr>
        <sz val="12"/>
        <rFont val="Times New Roman"/>
        <family val="1"/>
        <charset val="1"/>
      </rPr>
      <t>Sửa chữa đường giao thông liên thôn, nội thôn, cầu Cừa Đăm xã Vĩnh Chấp</t>
    </r>
  </si>
  <si>
    <t>Bị sạt lở, hư hỏng mặt, lề đường 65m và hư hỏng 1 cầu trên tuyến (cầu Cửa Đàm)</t>
  </si>
  <si>
    <r>
      <rPr>
        <sz val="7"/>
        <rFont val="Times New Roman"/>
        <family val="1"/>
        <charset val="1"/>
      </rPr>
      <t xml:space="preserve"> </t>
    </r>
    <r>
      <rPr>
        <sz val="12"/>
        <rFont val="Times New Roman"/>
        <family val="1"/>
        <charset val="1"/>
      </rPr>
      <t>Sửa chữa đường giao thông liên thôn, nội thôn xã Vĩnh Lâm</t>
    </r>
  </si>
  <si>
    <t xml:space="preserve">Bị sạt lở, hư hỏng mặt, lề đường 6700m </t>
  </si>
  <si>
    <t>Sửa chữa đường giao thông liên thôn, nội thôn xã Hiền Thành</t>
  </si>
  <si>
    <t>xã Hiền Thành</t>
  </si>
  <si>
    <t xml:space="preserve">Bị sạt lở, hư hỏng mặt, lề đường 1860m </t>
  </si>
  <si>
    <t>Sửa chữa đường giao thông nội thị thị trấn Hồ Xá</t>
  </si>
  <si>
    <t xml:space="preserve">Bị sạt lở, hư hỏng mặt, lề đường 2000m </t>
  </si>
  <si>
    <t>Sửa chữa đường giao thông liên thôn, nội thôn xã Vĩnh Ô</t>
  </si>
  <si>
    <t>xã Vĩnh Ô</t>
  </si>
  <si>
    <t xml:space="preserve">Bị sạt lở, hư hỏng mặt, lề đường 190m </t>
  </si>
  <si>
    <t>Sửa chữa đường giao thông liên thôn, nội thôn xã Vĩnh Long</t>
  </si>
  <si>
    <t xml:space="preserve">Bị sạt lở, hư hỏng mặt, lề đường 3000m </t>
  </si>
  <si>
    <t>Sửa chữa mương thoát nước đường giao thông nội thị thị trấn Cửa Tùng</t>
  </si>
  <si>
    <t>trấn Cửa Tùng</t>
  </si>
  <si>
    <t xml:space="preserve">Bị sạt lở, hư hỏng mặt, lề đường 100m </t>
  </si>
  <si>
    <t>Sửa chữa đường giao thông liên thôn, nội thôn xã Trung Nam</t>
  </si>
  <si>
    <t xml:space="preserve">Bị sạt lở, hư hỏng mặt, lề đường 2500m </t>
  </si>
  <si>
    <t>Sửa chữa đường giao thông liên thôn, nội thôn xã Vĩnh Thủy</t>
  </si>
  <si>
    <t xml:space="preserve">Bị sạt lở, hư hỏng mặt, lề đường 1500m </t>
  </si>
  <si>
    <t>Sửa chữa đường giao thông nội thị, cầu Khóm 2, Khóm 5 thị trấn Bến Quan</t>
  </si>
  <si>
    <t>trấn Bến Quan</t>
  </si>
  <si>
    <t>Bị sạt lở, hư hỏng mặt, lề đường 200m và hư hỏng 2 cầu trên tuyến (cầu Khóm 2, Khóm 5)</t>
  </si>
  <si>
    <t>Sửa chữa mặt, lề đường bị hư hỏng, xói lở; Nâng cấp cầu Khóm 2, Khóm 5 đảm bảo thoát nước phục vụ giao thông</t>
  </si>
  <si>
    <t>Sửa chữa đường giao thông liên thôn, nội thôn xã Kim Thạch</t>
  </si>
  <si>
    <t>xã Kim Thạch</t>
  </si>
  <si>
    <t xml:space="preserve">Bị sạt lở, hư hỏng mặt, lề đường 300m </t>
  </si>
  <si>
    <t>Sửa chữa mặt, lề đường bị hư hỏng, xói lở phục vụ giao thông</t>
  </si>
  <si>
    <t>Đường liên thôn Cam Vũ – Thọ Xuân - Thiện Chánh</t>
  </si>
  <si>
    <t>Nền, mặt đường bị xói lở, sạt hư hỏng nặng</t>
  </si>
  <si>
    <t>Đảm bảo an toàn, thuận lợi phục vụ sản xuất, sinh hoạt</t>
  </si>
  <si>
    <t>Đường giao thông liên thôn Cam Vũ 1 - Cam Vũ 3 và vào khu sản xuất tập trung Bắc Cam Vũ</t>
  </si>
  <si>
    <t>Đường liên xã Cam Tuyền (đoạn qua thôn Tân Hoà)</t>
  </si>
  <si>
    <t>Đường giao thông nông thôn Bảng Đông, Bảng Sơn xã Cam Nghĩa</t>
  </si>
  <si>
    <t>Xã Cam Nghĩa, huyện Cam Lộ</t>
  </si>
  <si>
    <t>Đường giao thông nông thôn Nam Hiếu, Vĩnh An, Bích Giang, Định Xá xã Cam Hiếu</t>
  </si>
  <si>
    <t>Đường giao thông nông thôn Phú Ngạn, Trúc Kinh, Trúc Khê xã Thanh An</t>
  </si>
  <si>
    <t>Xã Thanh An, huyện Cam Lộ</t>
  </si>
  <si>
    <t>Đường nội Đồng xuống ruộng Mầu Ngoạt</t>
  </si>
  <si>
    <t>Đại Đồng Nhất, xã Gio Sơn</t>
  </si>
  <si>
    <t>Đường bằng đất bị xói lở, hư hỏng ảnh hưởng lớn đến việc đi lại và sản xuất của người dân</t>
  </si>
  <si>
    <t>Khắc phục khẩn cấp thiên tai do bão số 1 năm 2025 gây ra, nhằm đảm bảo ổn định cuộc sống, đảm bảo đi lại và sản xuất của người dân. Rất bức thiết</t>
  </si>
  <si>
    <t>Bê tông hoá với chiều dài 800m</t>
  </si>
  <si>
    <t>Hỗ trợ khắc phục các điểm bị sạt lở tại tuyến đường Hồ Chí Minh từ xã Hướng Phùng đi xã Hướng Lập</t>
  </si>
  <si>
    <t xml:space="preserve"> xã Hướng Phùng, xã Hướng Lập</t>
  </si>
  <si>
    <t>Các điểm vị sạt lỡ do bão số 1-2025</t>
  </si>
  <si>
    <t>Sửa chữa, gia cố</t>
  </si>
  <si>
    <t>Hỗ trợ khắc phục các điểm bị sạt lở bị sạt lở tại tuyến đường từ xã Hướng Tân đi xã Hướng Linh</t>
  </si>
  <si>
    <t>xã Hướng Tân, xã Hướng Linh</t>
  </si>
  <si>
    <t xml:space="preserve">Công trình đường giao thông liên thôn Hoong - Cooc </t>
  </si>
  <si>
    <t>Xã Hướng Linh</t>
  </si>
  <si>
    <t>Bị trôi khoảng 20m, nhân dân 02 thôn Hoong - Cooc không thể đi lại được</t>
  </si>
  <si>
    <t>Đảm bảo giao thông đi lại của người dân 02 thôn, đặc biệt trong lưu thông sản xuất</t>
  </si>
  <si>
    <t>Xây dựng làm mới lại 20m đường bị trôi</t>
  </si>
  <si>
    <t xml:space="preserve">Công trình đường giao thông từ thôn Cooc đi xóm 337 </t>
  </si>
  <si>
    <t>Bị nước xói lở sâu vào nền đường khoảng 0,8m, dài 20m</t>
  </si>
  <si>
    <t>Đảm bảo giao thông đi lại của người dân trong thôn, đặc biệt trong lưu thông sản xuất</t>
  </si>
  <si>
    <t>Gia cố lại nền đường</t>
  </si>
  <si>
    <t xml:space="preserve">Cầu vượt lũ tại bản Cha Lỳ </t>
  </si>
  <si>
    <t>Xã Hướng Lập</t>
  </si>
  <si>
    <t>Do mưa lớn, nước sông dâng cao đã làm xói mòn móng chân cầu và có nhiều vết nứt tại móng chân cầu; với kích thước chiều dài 5m, sâu 4m, rộng 4m</t>
  </si>
  <si>
    <t>Khắc phục xói mòn móng chân cầu và có nhiều vết nứt tại móng chân cầu; với kích thước chiều dài 5m, sâu 4m, rộng 4m</t>
  </si>
  <si>
    <t xml:space="preserve">Đường vào khu du lịch động Brai, </t>
  </si>
  <si>
    <t>tại vị trí sát điểm nối với chân cầu Sê Păng Hiêng do mưa lớn nước chảy xiết làm xói sâu và sạt lở với kích thước chiều dài 13m, rộng 2,5m, sâu 2,3m</t>
  </si>
  <si>
    <t xml:space="preserve">Khắc phục, tại vị trí sát điểm nối với chân cầu Sê Păng Hiêng do mưa lớn nước chảy xiết làm xói sâu và sạt lở với kích thước chiều dài 13m, rộng 2,5m, sâu 2,3m </t>
  </si>
  <si>
    <t xml:space="preserve">Hệ thống đập kè sông Sê Păng Hiêng tại thôn Cù Bai (giai đoạn 2) </t>
  </si>
  <si>
    <t>Bị sạt lở với chiều dài 20m, rộng 5m</t>
  </si>
  <si>
    <t>Đảm bảo chống sạt lở, xói mòn và lấp diện tích lúa, hoa màu bà con trong thôn</t>
  </si>
  <si>
    <t>Khắc phục, nâng cấp, sữa chữa</t>
  </si>
  <si>
    <t xml:space="preserve">Cầu tràn thôn Chênh Vênh </t>
  </si>
  <si>
    <t>Về phía hạ lưu tràn, tường cánh hai bên bị xói, cuốn trôi, xói lấn vào mái tràn sâu 2m, rộng 5m, cao 3,5m. Mái gia cố 2 bên tràn bị cuốn trôi, sập dài 15m, rộng 5,5m</t>
  </si>
  <si>
    <t>Đảm bảo đi lại cho người dân trong thôn và qua lại các khu sản xuất nông nghiệp</t>
  </si>
  <si>
    <t>CÁC TUYẾN ĐƯƠNG QUỐC LỘ</t>
  </si>
  <si>
    <t>QL.15D (đoạn từ cảng Mỹ Thủy - QL.1)</t>
  </si>
  <si>
    <t>Hót dọn bèo rác đọng mặt đường (khoảng 250m3)</t>
  </si>
  <si>
    <t>công</t>
  </si>
  <si>
    <t>Mặt đường đoạn từ Km0+00 - Km2+496 hư hỏng cục bộ</t>
  </si>
  <si>
    <t>m2</t>
  </si>
  <si>
    <t>QL.15D (đoạn từ đường HCM nhánh Tây - cửa khẩu La Lay)</t>
  </si>
  <si>
    <t>Hót dọn cây trôi trên mặt đường, cầu tràn (50m3)</t>
  </si>
  <si>
    <t>Đất đá sụt ta luy dương</t>
  </si>
  <si>
    <t>Đất đá tràn lấp rãnh dọc</t>
  </si>
  <si>
    <t>QL.9D</t>
  </si>
  <si>
    <t>Hót dọn đất, cát tràn lấp mặt đường, rãnh dọc đoạn đoạn Km28+700÷Km29+500, Km33+176</t>
  </si>
  <si>
    <t>Chặt, dọn cây gãy đổ sau bão đoạn Km17+900÷Km29+700</t>
  </si>
  <si>
    <t>QL.9 (Đông Hà - Lao Bảo)</t>
  </si>
  <si>
    <t>Xử lý sạt ta luy âm 01 vị trí tại Km61+310 (T).</t>
  </si>
  <si>
    <t>toàn bộ</t>
  </si>
  <si>
    <t>Đất đá sụt ta luy dương, tràn lấp mặt đường</t>
  </si>
  <si>
    <t>Sửa chữa mặt đường một số vị trí hư hỏng cục bộ</t>
  </si>
  <si>
    <t xml:space="preserve">Sửa chữa rãnh dọc xây bằng đá hộc và lề đường bị hư hỏng đoạn từ Km62+470 ÷ Km62+505 </t>
  </si>
  <si>
    <t>md</t>
  </si>
  <si>
    <t>CÁC TUYẾN ĐƯỜNG TỈNH  DO SỞ XÂY DỰNG QUẢN LÝ</t>
  </si>
  <si>
    <t>ĐT.571</t>
  </si>
  <si>
    <t>Hót dọn đất sụt lấp mặt đường, rãnh dọc Km9+500-Km21+00</t>
  </si>
  <si>
    <t>Sửa chữa ta luy âm (đắp lại nền đường bị xói trôi)</t>
  </si>
  <si>
    <t>Sửa chữa mặt đường láng nhựa bị xói trôi Km11+700; Km17+750</t>
  </si>
  <si>
    <t>Sửa chữa lề đường xói lề đoạn Km21-Km21+420</t>
  </si>
  <si>
    <t>ĐT.575b</t>
  </si>
  <si>
    <t>Dọn bùn lấp mặt tràn, rãnh dọc Km10+650</t>
  </si>
  <si>
    <t>Sửa chữa mặt đường láng nhựa bị hư hỏng xói trôi Km9+00; Km114+250</t>
  </si>
  <si>
    <t>ĐT.576c</t>
  </si>
  <si>
    <t>Dọn bùn, rác lấp mặt đường</t>
  </si>
  <si>
    <t>Sửa chữa mặt đường láng nhựa bị hư hỏng xói trôi Km9+700; Km14+500</t>
  </si>
  <si>
    <t xml:space="preserve"> ĐT.586</t>
  </si>
  <si>
    <t>Hót dọn đất đá tràn lấp mặt tràn Từ Km4+800, Km12+771, Km30+900</t>
  </si>
  <si>
    <t xml:space="preserve">Sụt ta luy dương </t>
  </si>
  <si>
    <t>Rãnh dọc bị xói hỏng</t>
  </si>
  <si>
    <t xml:space="preserve">Sửa chữa mặt đường BT nhựa bị hư hỏng </t>
  </si>
  <si>
    <t xml:space="preserve">Hót dọn đất đá tràn lấp mặt đường, rãnh dọc </t>
  </si>
  <si>
    <t xml:space="preserve"> ĐT.587</t>
  </si>
  <si>
    <t>Dọn bùn lấp mặt tràn, mặt cầu tràn La La Km1+700</t>
  </si>
  <si>
    <t>Hót dọn đất taluy dương tràn lấp mặt đường Km2+700 ÷ Km5+250</t>
  </si>
  <si>
    <t>Sụt ta luy âm</t>
  </si>
  <si>
    <t xml:space="preserve">Sửa chữa mặt đường láng nhựa bị xói trôi đoạn Km4+00÷Km10+00 </t>
  </si>
  <si>
    <t>ĐT.588a</t>
  </si>
  <si>
    <t>Dọn đất bùn, và rác hai đầu cầu tràn Ba Lòng - Km11+240</t>
  </si>
  <si>
    <t>CÔNG TRÌNH KHÁC</t>
  </si>
  <si>
    <t>Sửa chữa bến thuyền Vịnh Mốc, xã Kim Thạch</t>
  </si>
  <si>
    <t xml:space="preserve">Phục vụ  ngư dân đánh bắt thủy hải sản trong vùng </t>
  </si>
  <si>
    <t xml:space="preserve">Phục vụ  ngư dân đánh bắt thủy hải sản </t>
  </si>
  <si>
    <t>Sửa chữa đường lên xuống bến thuyền</t>
  </si>
  <si>
    <t>Sửa chữa Trụ sở làm việc của Đảng ủy, mặt trận và các đoàn thể, Nhà truyền thống của xã Kim Thạch</t>
  </si>
  <si>
    <t>Nơi làm việc của cán bộ, công chức, phục vụ nhân dân</t>
  </si>
  <si>
    <t>Sửa chữa toàn bộ mái của 2 khối nhà</t>
  </si>
  <si>
    <t>Sửa chữa Trụ sở làm việc của Đảng ủy, mặt trận và các đoàn thể xã Vĩnh Hà</t>
  </si>
  <si>
    <t xml:space="preserve">  xã Vĩnh Hà</t>
  </si>
  <si>
    <t>Sửa chữa toàn bộ mái của khối nhà 2 tầng</t>
  </si>
  <si>
    <t>Xây dựng tường rào Đài tưởng niệm chi bộ Quảng Xá xã Vĩnh Lâm</t>
  </si>
  <si>
    <t xml:space="preserve">  xã Vĩnh Lâm</t>
  </si>
  <si>
    <t>Đài tưởng niệm Chi bộ Quảng Xá, xã Vĩnh Lâm</t>
  </si>
  <si>
    <t>Xây dựng lại tường rào dài 30m</t>
  </si>
  <si>
    <t>Xây dựng tường rào Trường THCS Chu Văn An, xã Vĩnh Thủy</t>
  </si>
  <si>
    <t xml:space="preserve"> xã Vĩnh Thủy</t>
  </si>
  <si>
    <t>Nơi dạy và học của giáo viên và học sinh Trường THCS Chu Văn An</t>
  </si>
  <si>
    <t>Xây dựng lại tường rào dài 50m</t>
  </si>
  <si>
    <t xml:space="preserve">Đất sản xuất ruộng nước tại thôn Cù Bai </t>
  </si>
  <si>
    <t>xã Hướng Lập</t>
  </si>
  <si>
    <t>Do ảnh hưởng của mưa lớn gây ra nhiều lần nên diện tích ruộng nước tại thôn bị xói mòn và sạt lở nghiêm trọng, ảnh hưởng đến diện tích cũng như năng suất của bà con hằng năm</t>
  </si>
  <si>
    <t>Đảm bảo sản xuất lúa cho người dân thôn Cù Bai với khoảng 20 ha</t>
  </si>
  <si>
    <t>Nạo vét, khắc phục lại hiện trạng ban đầu</t>
  </si>
  <si>
    <t>CÁC HƯ HỎNG TRÊN CÁC TUYẾN ĐƯỜNG THỦY NỘI ĐỊA</t>
  </si>
  <si>
    <t>Hư hỏng các phao báo hiệu, đèn, biển báo</t>
  </si>
  <si>
    <t>TỔNG CỘNG</t>
  </si>
  <si>
    <t>Thủy lợi</t>
  </si>
  <si>
    <t>Giao thông</t>
  </si>
  <si>
    <t>Khác</t>
  </si>
  <si>
    <t>Loại công trình</t>
  </si>
  <si>
    <t>Điạ điểm</t>
  </si>
  <si>
    <t>Sự cần thiết đầu tư</t>
  </si>
  <si>
    <t>Hạng mục bị hư hỏng</t>
  </si>
  <si>
    <t>Đề xuất giải pháp sửa chữa, nâng cấp cấp bách</t>
  </si>
  <si>
    <t>Các công trình năm 2024 trở về trước chưa được khắc phục bị hư hỏng nặng trong năm 2025</t>
  </si>
  <si>
    <t xml:space="preserve">Khắc phục khẩn cấp tuyến đê hữu sông Thạch Hãn qua Lưỡng Kim xã Triệu Phước </t>
  </si>
  <si>
    <t>Triệu Phước</t>
  </si>
  <si>
    <t>Nguy cơ sạt lỡ sẽ lan rộng và nguy hiểm hơn, hư hỏng toàn tuyến đê và ảnh hưởng trực tiếp khu vực nuôi trồng thủy sản bên trong đê</t>
  </si>
  <si>
    <t>Tại vị trí này đã bị hư hỏng tấm lát, sụt lún mái taluy có chiều khoảng 800m.</t>
  </si>
  <si>
    <t>Gia cố mái taluy bằng tấm lát có hệ thống khung giằng bằng BTCT và gia cố chân bằng đá hộc</t>
  </si>
  <si>
    <t>Khắc phục chống sạt lở khẩn cấp bờ sông Ái Tử, Thạch Hãn đoạn qua xã Triệu Giang</t>
  </si>
  <si>
    <t>Triệu Giang</t>
  </si>
  <si>
    <t>Nguy cơ sạt lỡ sẽ lan rộng và nguy hiểm hơn, hư hỏng chia cắt tuyến đường giao thông (đường giao thông đi lại duy nhất của hộ dân của 50 hộ dân)  và 05 hộ dân (20 nhân khẩu).</t>
  </si>
  <si>
    <t>Bờ sông sạt lở gần như thẳng đứng có đoạn ăn sâu và đường giao thông cách đường giao thông 01m và ánh hưởng trực tiếp 5 hộ dân và đất sản xuất</t>
  </si>
  <si>
    <t>Chân kè: Hộ chân bằng lăng thể đá hộc; Thân, đỉnh kè bằng đá lát khan có bố trí khung giằng BTCT M250</t>
  </si>
  <si>
    <t>Khắc phục chống sạt lỡ khẩn cấp bờ sông Vĩnh Định đoạn qua thôn Vân Hòa, xã Triệu Hòa (đối với 2 vị trí còn lại chưa được bố trí vốn để khắc phục)</t>
  </si>
  <si>
    <t>Triệu Hòa</t>
  </si>
  <si>
    <t>Nguy cơ gây ảnh hưởng trực tiếp đến 5 hộ dân và điểm sạt lỡ thêm với chiều dài khoảng 15m xâm lấn vào sâu thêm khoảng 1,0 mét, cách đường bê tông nhựa ĐH 47C khoảng 5m và ảnh hưởng trực tiếp trạm bơm nước tưới cho 60ha lúa của HTX Vân Hoà</t>
  </si>
  <si>
    <t>Gia cố hộ chân bằng hình thức lăng thể đổ đá hộc</t>
  </si>
  <si>
    <t xml:space="preserve">Khắc phục khẩn cấp tuyến kè sông Thạch Hãn qua Lưỡng Kim và An Hà xã Triệu Phước </t>
  </si>
  <si>
    <t>Nguy cơ gây ảnh hưởng trực tiếp đến đường giao thông đi lại của 20 hộ dân (cách đường giao thông 20m) và nuôi trồng thủy sản</t>
  </si>
  <si>
    <t>Chân kè: Hộ chân bằng lăng thể đá hộc.</t>
  </si>
  <si>
    <t>Khắc phục chống sạt lỡ khẩn cấp bờ sông Vĩnh Định đoạn qua  xã Triệu Trung</t>
  </si>
  <si>
    <t>Triệu Trung</t>
  </si>
  <si>
    <t>Nguy cơ gây ảnh hưởng trực tiếp đến 5 hộ dân (20 nhân khẩu).</t>
  </si>
  <si>
    <t>Khắc phục kênh tưới các xã Triệu Thành, Triệu Long, Triệu Ái, Trung, Triệu Đại  huyện Triệu Phong</t>
  </si>
  <si>
    <t>Các xã</t>
  </si>
  <si>
    <t>Phục vụ cho việc tưới nước được thường xuyên đảm bảo tiêu nước cho nông nghiệp vào mùa mưa</t>
  </si>
  <si>
    <t>Kênh bị sạt lỡ, bồi lấp</t>
  </si>
  <si>
    <t>Xây mới</t>
  </si>
  <si>
    <t>Khắc phục đường giao thông các xã Triệu Giang, Triệu Đại, Triệu Trung, Triệu Ái</t>
  </si>
  <si>
    <t>Phục vụ di lại thuân lợi</t>
  </si>
  <si>
    <t>Đường bị sạt lỡ, hư hỏng</t>
  </si>
  <si>
    <t>Nâng cấp</t>
  </si>
  <si>
    <t>Khắc phục, sửa chữa kênh tưới tại các xã Triệu Thượng, Triệu Long, Triệu Hòa</t>
  </si>
  <si>
    <t>Các xã Triệu Thượng, Triệu Long, Triệu Hòa</t>
  </si>
  <si>
    <t xml:space="preserve">Phục vụ cho việc tưới, tiêu nước được thường xuyên đảm bảo tiêu nước cho nông nghiệp </t>
  </si>
  <si>
    <t>Kênh bị bồi lấp, có đoạn mương bị xói lỡ vỡ đáy, thành mương</t>
  </si>
  <si>
    <t>Xây mới kênh bê tông và khắc phục kênh bê tông bị hư hỏng</t>
  </si>
  <si>
    <t>Khắc phục hư hỏng trạm bơm tại các xã Triệu Đại, Triệu Ái, Triệu Giang</t>
  </si>
  <si>
    <t>Các xã Triệu Đại, Triệu Ái, Triệu Giang</t>
  </si>
  <si>
    <t>Đảm bảo tưới nước phục vụ sản xuất</t>
  </si>
  <si>
    <t>Bị lún, hư hỏng</t>
  </si>
  <si>
    <t>Sửa chữa, làm mới nhà trạm bơm với kết cấu BTCT, thay thế thiết bị nhà trạm và sửa chữa kênh dẫn</t>
  </si>
  <si>
    <t>Khắc phục kênh tiêu úng Thanh Lê xã Triệu Trung, Bích La Đông, xã Triệu Thành huyện Triệu Phong</t>
  </si>
  <si>
    <t>Xã Triệu Trung, xã Triệu Thành</t>
  </si>
  <si>
    <t>Phục vụ cho việc tiêu nước được thường xuyên đảm bảo tiêu nước cho nông nghiệp vào mùa mưa</t>
  </si>
  <si>
    <t>Kênh đất bị sạt, bồi lấp</t>
  </si>
  <si>
    <t>Xây mới kênh bê tông</t>
  </si>
  <si>
    <t>Xây dựng kênh thoát nước, tiêu úng cho thôn NTM kiểu mẫu, thôn Bích Khê</t>
  </si>
  <si>
    <t>Xã Triệu Long</t>
  </si>
  <si>
    <t>Giải quyết việc ngập úng vào mùa mưa cho tài sản, hoa màu và đường đi lại của người dân trong khu vực</t>
  </si>
  <si>
    <t>Chưa có kênh</t>
  </si>
  <si>
    <t>Xây mới hệ thống thoát nước tiêu úng</t>
  </si>
  <si>
    <t>Khắc phục hư hỏng cống thoát nước nước tiêu úng tại các xã Triệu Đại, Triệu Ái, Triệu Sơn, Triệu Trạch</t>
  </si>
  <si>
    <t>Các xã: Triệu Đại, Triệu Ái, Triệu Sơn. Triệu Trạch</t>
  </si>
  <si>
    <t xml:space="preserve">Giải quyết việc ngập úng vào mùa mưa cho tài sản, hoa màu và đường đi lại của người dân trong khu vực ở thượng lưu; </t>
  </si>
  <si>
    <t>Cống bị sập, tắc không kịp thoát, tiêu nước cho khu vực</t>
  </si>
  <si>
    <t>Xây mới cống bản;</t>
  </si>
  <si>
    <t>Khắc phục hư hỏng cục bộ đê cửa sông tại các xã Triệu Phước, Triệu An</t>
  </si>
  <si>
    <t>Các xã Triệu Phước, Triệu An</t>
  </si>
  <si>
    <t>Để đảm bảo an toàn cho tuyến đê cũng như tính mạng và tài sản của người dân</t>
  </si>
  <si>
    <t xml:space="preserve">Đá đổ hộ chân kè, mái ta luy bị xói, lỡ </t>
  </si>
  <si>
    <t>Nâng cấp kè bằng rọ đá, lát lại mái ta luy</t>
  </si>
  <si>
    <t>Khắc phục hư hỏng Đê cát Triệu Phong qua các xã Triệu Trạch, Triệu Sơn</t>
  </si>
  <si>
    <t>Các xã Triệu Trạch, Triệu Sơn</t>
  </si>
  <si>
    <t>Bị sạt lề đất và mái taluy, có nơi tạo hàm ếch ăn sâu vào mặt đường bê tông</t>
  </si>
  <si>
    <t xml:space="preserve">Đắp đất </t>
  </si>
  <si>
    <t>Khắc phục hư hỏng Kè chống sạt lở khẩn cấp bờ sông Ái Tử đoạn qua các xã Triệu Giang</t>
  </si>
  <si>
    <t>Xã Triệu Giang</t>
  </si>
  <si>
    <t>Bảo vệ tính mạng, tài sản của nhân dân, đất ở, đất sản xuất và cơ sở hạ tầng.</t>
  </si>
  <si>
    <t>Bờ đất bị sạt, xói lở bờ sông làm mất đất ở đất sản xuất và cách đường giao thông khoảng 2m</t>
  </si>
  <si>
    <t>Xây dựng kè kiên cố</t>
  </si>
  <si>
    <t>Khắc phục hư hỏng Kè chống sạt lở khẩn cấp bờ sông Vĩnh Định đoạn qua các xã Triệu Trung, Triệu Hòa, Triệu Trạch, Triệu Thành.</t>
  </si>
  <si>
    <t>Các xã Triệu Trung, Triệu Hòa, Triệu Trạch, Triệu Thành</t>
  </si>
  <si>
    <t>Bờ đất bị sạt, xói lở bờ sông làm mất đất ở đất sản xuất và cơ sở hạ tầng các công trình phụ, chuồng trại bị nứt, nghiêng</t>
  </si>
  <si>
    <t xml:space="preserve">Xây dựng kè gia cố các đoạn xung yếu để chống xói lở. </t>
  </si>
  <si>
    <t>Khắc phục hư hỏng Kè chống sạt lở khẩn cấp bờ sông Thạch Hãn đoạn qua các xã Triệu Giang, Triệu Thành</t>
  </si>
  <si>
    <t>Các xã Triệu Giang, Triệu Thành</t>
  </si>
  <si>
    <t xml:space="preserve">Bảo vệ tài sản của nhân dân, và đất sản xuất </t>
  </si>
  <si>
    <t>Bờ đất bị sạt, xói lở bờ sông làm mất đất sản xuất.</t>
  </si>
  <si>
    <t>Xây dựng kè gia cố các đoạn xung yếu để chống xói lở.</t>
  </si>
  <si>
    <t>Khắc phục hư hỏng Kè chống xói lỡ qua xã Triệu Phước</t>
  </si>
  <si>
    <t>xã Triệu Phước</t>
  </si>
  <si>
    <t>Bờ đất bị sạt, xói lở bờ sông làm mất đất ở đất sản xuất và cơ sở hạ tầng</t>
  </si>
  <si>
    <t>Khắc phục lún và có đoạn tạo hàm ếch kè bờ sông Thạch Hãn đoạn qua xã Triệu Giang và sông Vĩnh Định qua xã Triệu Trung</t>
  </si>
  <si>
    <t>Các xã Triệu Giang, Triệu Trung</t>
  </si>
  <si>
    <t>Bảo vệ tài sản của kè đã kiên cố</t>
  </si>
  <si>
    <t>Mái taluy kè bị sụt, lún có điểm tạo hàm ếch trên đỉnh kè</t>
  </si>
  <si>
    <t>Đổ đất cấp phối và gia cố bằng BTXM mái bị lún, sụt</t>
  </si>
  <si>
    <t>Nạo vét bồi lấp trên các Sông, Hói, kênh trên địa bàn</t>
  </si>
  <si>
    <t>Đảm bảo tưới và tiêu nước thuận lợi đảm bảo canh tác</t>
  </si>
  <si>
    <t>Bị bồi lấp</t>
  </si>
  <si>
    <t>Nạo vét và mở rộng</t>
  </si>
  <si>
    <t>Nâng cấp Tràn Thái Lai xã Triệu Phước</t>
  </si>
  <si>
    <t>Xã Triệu Phước</t>
  </si>
  <si>
    <t>Đảm bảo ngăn nước và giao thông đi lại thuận tiện giảm chia cắt trong các mùa mưa, lũ.</t>
  </si>
  <si>
    <t>Bị xuống cấp và thấp</t>
  </si>
  <si>
    <t>Nâng cấp cao độ tràn</t>
  </si>
  <si>
    <t>Tổng cộng</t>
  </si>
  <si>
    <t>TỔNG HỢP THIỆT HẠI DO THIÊN TAI NĂM 2024 GÂY RA TRÊN ĐỊA BÀN TỈNH QUẢNG TRỊ</t>
  </si>
  <si>
    <t>(Kèm theo Báo cáo số         /BC-BCH ngày      /4/2024 của Ban Chỉ huy PCTT và TKCN tỉnh Quảng Trị)</t>
  </si>
  <si>
    <t>Thời gian: Tháng 3-4/2024</t>
  </si>
  <si>
    <t>Địa điểm nơi xảy ra thiên tai: Thị xã Quảng Trị</t>
  </si>
  <si>
    <t>Loại hình thiên tai: Nắng nóng</t>
  </si>
  <si>
    <t>1.2</t>
  </si>
  <si>
    <t>1.3</t>
  </si>
  <si>
    <t>1.4</t>
  </si>
  <si>
    <t>bộ</t>
  </si>
  <si>
    <t>1.5</t>
  </si>
  <si>
    <t>Thiết bị, đồ dùng gia đình bị ướt, hư hỏng</t>
  </si>
  <si>
    <t>3 2.3</t>
  </si>
  <si>
    <t>Các thiết bị về giáo dục khác (*)</t>
  </si>
  <si>
    <t>4.1</t>
  </si>
  <si>
    <t>4.2</t>
  </si>
  <si>
    <t>4.3</t>
  </si>
  <si>
    <t>4.4</t>
  </si>
  <si>
    <t>4.5</t>
  </si>
  <si>
    <t>5.1</t>
  </si>
  <si>
    <t>5.2</t>
  </si>
  <si>
    <t>5.3</t>
  </si>
  <si>
    <t>5.4</t>
  </si>
  <si>
    <t>THIỆT HẠI VỀ NÔNG, LÂM, DIÊM</t>
  </si>
  <si>
    <t>6.1</t>
  </si>
  <si>
    <t>6.2</t>
  </si>
  <si>
    <t>6.3</t>
  </si>
  <si>
    <t>6.4</t>
  </si>
  <si>
    <t>6.5</t>
  </si>
  <si>
    <t>6.6</t>
  </si>
  <si>
    <t>6.6.5</t>
  </si>
  <si>
    <t>6.7</t>
  </si>
  <si>
    <t>6.8</t>
  </si>
  <si>
    <t>6.9</t>
  </si>
  <si>
    <t>6.10</t>
  </si>
  <si>
    <t>6.11</t>
  </si>
  <si>
    <t>6.12</t>
  </si>
  <si>
    <t>6.13</t>
  </si>
  <si>
    <t>6.14</t>
  </si>
  <si>
    <t>6.15</t>
  </si>
  <si>
    <t>6.16</t>
  </si>
  <si>
    <t>6.17</t>
  </si>
  <si>
    <t>NLN17</t>
  </si>
  <si>
    <t>Phân bón, vật tư nông nghiệp bị ướt, trôi, hư hỏng,…</t>
  </si>
  <si>
    <t>7.1</t>
  </si>
  <si>
    <t>7.2</t>
  </si>
  <si>
    <t>7.3</t>
  </si>
  <si>
    <t>7.4</t>
  </si>
  <si>
    <t>7.5</t>
  </si>
  <si>
    <t>7.6</t>
  </si>
  <si>
    <t>7.7</t>
  </si>
  <si>
    <t>7.8</t>
  </si>
  <si>
    <t>8.1</t>
  </si>
  <si>
    <t>8.2</t>
  </si>
  <si>
    <t>8.3</t>
  </si>
  <si>
    <t>8.4</t>
  </si>
  <si>
    <t>Chiều dài bị sạt lở, vỡ</t>
  </si>
  <si>
    <t>Khối lượng đất sạt lở</t>
  </si>
  <si>
    <t>Khối lượng đá, bê tông hư hỏng</t>
  </si>
  <si>
    <t>8.5</t>
  </si>
  <si>
    <t>8.6</t>
  </si>
  <si>
    <t>Bán kiên cố bi hư hỏng</t>
  </si>
  <si>
    <t>8.7</t>
  </si>
  <si>
    <t>8.8</t>
  </si>
  <si>
    <t>8.8.3</t>
  </si>
  <si>
    <t>TL083</t>
  </si>
  <si>
    <t>8.9</t>
  </si>
  <si>
    <t>Tuyến ống dẫn nước tưới, sinh hoạt bị gãy, cuốn trôi</t>
  </si>
  <si>
    <t>Bùn đất bồi lấp công trình (kênh, trạm bơm)</t>
  </si>
  <si>
    <t>9.1</t>
  </si>
  <si>
    <t>Khối lượng đất bị sạt lở</t>
  </si>
  <si>
    <t>Khối lượng đá, bê tông, nhựa đường hư hỏng</t>
  </si>
  <si>
    <t>9.2</t>
  </si>
  <si>
    <t>9.3</t>
  </si>
  <si>
    <t>9.4</t>
  </si>
  <si>
    <t>9.5</t>
  </si>
  <si>
    <t>9.6</t>
  </si>
  <si>
    <t>Khối lượng đất, đá sạt lở cảng biển</t>
  </si>
  <si>
    <t>9.7</t>
  </si>
  <si>
    <t>9.8</t>
  </si>
  <si>
    <t>10.1</t>
  </si>
  <si>
    <t>10.2</t>
  </si>
  <si>
    <t>10.3</t>
  </si>
  <si>
    <t>10.4</t>
  </si>
  <si>
    <t>10.5</t>
  </si>
  <si>
    <t>10.6</t>
  </si>
  <si>
    <r>
      <rPr>
        <i/>
        <sz val="12"/>
        <color rgb="FF000000"/>
        <rFont val="Times New Roman"/>
        <family val="1"/>
        <charset val="1"/>
      </rPr>
      <t>100m</t>
    </r>
    <r>
      <rPr>
        <i/>
        <vertAlign val="superscript"/>
        <sz val="12"/>
        <color rgb="FF000000"/>
        <rFont val="Times New Roman"/>
        <family val="1"/>
        <charset val="1"/>
      </rPr>
      <t>3</t>
    </r>
    <r>
      <rPr>
        <i/>
        <sz val="12"/>
        <color rgb="FF000000"/>
        <rFont val="Times New Roman"/>
        <family val="1"/>
        <charset val="1"/>
      </rPr>
      <t>/lồng</t>
    </r>
  </si>
  <si>
    <t>10.7</t>
  </si>
  <si>
    <t>10.8</t>
  </si>
  <si>
    <t>10.9</t>
  </si>
  <si>
    <t>10.10</t>
  </si>
  <si>
    <t>11.1</t>
  </si>
  <si>
    <t>11.2</t>
  </si>
  <si>
    <t>11.3</t>
  </si>
  <si>
    <t>11.4</t>
  </si>
  <si>
    <t>11.5</t>
  </si>
  <si>
    <t>11.6</t>
  </si>
  <si>
    <t>12.1</t>
  </si>
  <si>
    <t>12.2</t>
  </si>
  <si>
    <t>12.3</t>
  </si>
  <si>
    <t>12.4</t>
  </si>
  <si>
    <t>12.5</t>
  </si>
  <si>
    <t>12.6</t>
  </si>
  <si>
    <t>12.7</t>
  </si>
  <si>
    <t>12.8</t>
  </si>
  <si>
    <t>Than, khoáng sản bị trôi, mất</t>
  </si>
  <si>
    <t>12.9</t>
  </si>
  <si>
    <t>12.10</t>
  </si>
  <si>
    <t>12.11</t>
  </si>
  <si>
    <t>12.12</t>
  </si>
  <si>
    <t>12.13</t>
  </si>
  <si>
    <t>12.14</t>
  </si>
  <si>
    <t>12.15</t>
  </si>
  <si>
    <t>Tàu nổi xử lý và chứa dầu FTSO</t>
  </si>
  <si>
    <t>12.17</t>
  </si>
  <si>
    <t>13.1</t>
  </si>
  <si>
    <t>13.2</t>
  </si>
  <si>
    <t>13.4</t>
  </si>
  <si>
    <t>14.1</t>
  </si>
  <si>
    <t>14.2</t>
  </si>
  <si>
    <t>14.3</t>
  </si>
  <si>
    <t>14.4</t>
  </si>
  <si>
    <t>14.5</t>
  </si>
  <si>
    <t>15.1</t>
  </si>
  <si>
    <t>15.2</t>
  </si>
  <si>
    <t>15.3</t>
  </si>
  <si>
    <r>
      <rPr>
        <b/>
        <sz val="12"/>
        <color rgb="FF000000"/>
        <rFont val="Times New Roman"/>
        <family val="1"/>
        <charset val="1"/>
      </rPr>
      <t>cái/m</t>
    </r>
    <r>
      <rPr>
        <b/>
        <vertAlign val="superscript"/>
        <sz val="12"/>
        <color rgb="FF000000"/>
        <rFont val="Times New Roman"/>
        <family val="1"/>
        <charset val="1"/>
      </rPr>
      <t>2</t>
    </r>
  </si>
  <si>
    <r>
      <rPr>
        <sz val="12"/>
        <color rgb="FF000000"/>
        <rFont val="Times New Roman"/>
        <family val="1"/>
        <charset val="1"/>
      </rPr>
      <t>cái/m</t>
    </r>
    <r>
      <rPr>
        <vertAlign val="superscript"/>
        <sz val="12"/>
        <color rgb="FF000000"/>
        <rFont val="Times New Roman"/>
        <family val="1"/>
        <charset val="1"/>
      </rPr>
      <t>2</t>
    </r>
  </si>
  <si>
    <t>15.4</t>
  </si>
  <si>
    <t>15.5</t>
  </si>
  <si>
    <t>15.6</t>
  </si>
  <si>
    <t>15.7</t>
  </si>
  <si>
    <t>(Kèm theo Báo cáo số         /BC-BCH ngày      /12/2024 của Ban Chỉ huy PCTT và TKCN tỉnh Quảng Trị)</t>
  </si>
  <si>
    <t>Thời gian: Năm 2024</t>
  </si>
  <si>
    <t>Địa điểm nơi xảy ra thiên tai: Tỉnh Quảng Trị</t>
  </si>
  <si>
    <t>Loại hình thiên tai: Bão, mưa lớn, lũ lụt, dông, lốc, sét, mưa đá,…</t>
  </si>
  <si>
    <t>Tổng</t>
  </si>
  <si>
    <t>Mưa dông kèm theo lốc, sét, mưa đá tại Hướng Hóa và Gio Linh 28-30/3</t>
  </si>
  <si>
    <t>Mưa dông kèm theo lốc xoáy, mưa đá, gió giật mạnh tại Hướng Hóa từ 15-17/4</t>
  </si>
  <si>
    <t>Mưa dông kèm theo lốc xoáy tại Hải Lăng ngày 18/4</t>
  </si>
  <si>
    <t>Mưa dông kèm theo lốc xoáy, gió giật mạnh tại Hướng Hóa ngày 26/4</t>
  </si>
  <si>
    <t>Mưa dông diện rộng và mưa lớn cục bộ kèm theo lốc xoáy, gió giật mạnh từ 02-04/5</t>
  </si>
  <si>
    <t>Nắng nóng từ tháng 3-4</t>
  </si>
  <si>
    <t>ATNĐ và mưa lớn từ 13-16/7</t>
  </si>
  <si>
    <t>Mưa dông kèm theo sét và gió mạnh ngày 23/8 địa bàn huyện Vĩnh Linh</t>
  </si>
  <si>
    <t>Bão số 4 và mưa lũ, ngập lụt</t>
  </si>
  <si>
    <t>Bão số 6 và mưa lũ, ngập lụt</t>
  </si>
  <si>
    <t>Các thiết bị, đồ dùng gia đình bị ướt, hư hỏng</t>
  </si>
  <si>
    <t>Thời gian: Từ ngày 28-30/3/2024</t>
  </si>
  <si>
    <t>Địa điểm nơi xảy ra thiên tai: Huyện Hướng Hóa và Gio Linh, tỉnh Quảng Trị</t>
  </si>
  <si>
    <t>Loại hình thiên tai: Mưa dông kèm theo lốc, sét, mưa đá,…</t>
  </si>
  <si>
    <t>Thời gian: Từ ngày 15-17/4/2024</t>
  </si>
  <si>
    <t>Địa điểm nơi xảy ra thiên tai: Huyện Hướng Hóa</t>
  </si>
  <si>
    <t>Loại hình thiên tai: Mưa dông kèm theo lốc xoáy, mưa đá, gió giật mạnh,…</t>
  </si>
  <si>
    <t>Thời gian: Ngày 18/4/2024</t>
  </si>
  <si>
    <t>Địa điểm nơi xảy ra thiên tai: Huyện Hải lăng</t>
  </si>
  <si>
    <t>Loại hình thiên tai: Mưa dông kèm theo lốc xoáy</t>
  </si>
  <si>
    <t>Thời gian: Ngày 26/4/2024</t>
  </si>
  <si>
    <t>Loại hình thiên tai: Mưa dông kèm theo lốc xoáy, gió giật mạnh</t>
  </si>
  <si>
    <t>(Kèm theo Báo cáo số         /BC-BCH ngày      /5/2024 của Ban Chỉ huy PCTT và TKCN tỉnh Quảng Trị)</t>
  </si>
  <si>
    <t>Thời gian: Từ ngày 02-04/5/2024</t>
  </si>
  <si>
    <t>Loại hình thiên tai: Mưa dông diện rộng và mưa lớn cục bộ kèm theo lốc xoáy, gió giật mạnh</t>
  </si>
  <si>
    <t>TP Đông Hà</t>
  </si>
  <si>
    <t>(Kèm theo Báo cáo số         /BC-BCH ngày      /7/2024 của Ban Chỉ huy PCTT và TKCN tỉnh Quảng Trị)</t>
  </si>
  <si>
    <t>Thời gian: Từ ngày 14/7 - 15/7/2024</t>
  </si>
  <si>
    <t>Địa điểm nơi xảy ra thiên tai: Huyện Vĩnh Linh</t>
  </si>
  <si>
    <t>Loại hình thiên tai: ATNĐ và mưa lớn</t>
  </si>
  <si>
    <t>(Kèm theo Báo cáo số         /BC-BCH ngày      /8/2024 của Ban Chỉ huy PCTT và TKCN tỉnh Quảng Trị)</t>
  </si>
  <si>
    <t>Thời gian: Ngày 23/8/2024</t>
  </si>
  <si>
    <t>Loại hình thiên tai: Mưa dông kèm theo sét và gió mạnh</t>
  </si>
  <si>
    <t>(Kèm theo Báo cáo số         /BC-BCH ngày      /10/2024 của Ban Chỉ huy PCTT và TKCN tỉnh Quảng Trị)</t>
  </si>
  <si>
    <t>Thời gian: Từ ngày 17-20/9/2024</t>
  </si>
  <si>
    <t>Loại hình thiên tai: Bão số 4 và mưa lũ, ngập lụt</t>
  </si>
  <si>
    <t>Sở Giao thông</t>
  </si>
  <si>
    <t>Tuyến ống dẫn nước tưới, sinh hoạt bị gãy, cuốn trôi,…</t>
  </si>
  <si>
    <t>Đề xuất danh mục các công trình bị thiệt hại do thiên tai năm 2024 cần khắc phục, sửa chữa</t>
  </si>
  <si>
    <t>(Kèm theo Báo cáo số           /BC-UBND ngày      tháng 01 năm 2025 của UBND tỉnh Quảng Trị)</t>
  </si>
  <si>
    <t>Huyện Đakrông</t>
  </si>
  <si>
    <t>Kè chống sạt lở Thôn A Ngo, xã A Ngo</t>
  </si>
  <si>
    <t>Thôn A Ngo, xã A Ngo</t>
  </si>
  <si>
    <t>Sạt lở cuốn trôi mặt đất ở khu dân cư sâu 1-3m, chiều dài 600m</t>
  </si>
  <si>
    <t xml:space="preserve">Đảm bảo an toàn khu  dân cư cho 30 hộ dân với 137 khẩuvà công trình hạ tầng </t>
  </si>
  <si>
    <t xml:space="preserve">Kè rọ đá </t>
  </si>
  <si>
    <t>Sửa chữa các công trình thủy lợi bị hư hỏng tại các xã Đakrông, Hướng Hiệp, Triệu nguyên</t>
  </si>
  <si>
    <t>Xã Đakrông, Hướng Hiệp, Triệu nguyên</t>
  </si>
  <si>
    <t xml:space="preserve">Đập bị vùi lấp, tuyến ống bị cuốn trôi </t>
  </si>
  <si>
    <t>Phục vụ sản xuất lúa nước đảm bảo an ninh lương thực tại chổ</t>
  </si>
  <si>
    <t>Nạo vét đập dâng và thay mới tuyến ống bị cuốn trôi</t>
  </si>
  <si>
    <t>Thị trấn Cửa Tùng, xã Vĩnh Giang, xã Hiền Thành</t>
  </si>
  <si>
    <t>Bị sạt lở mái, mặt đê một số đoạn, 04 cống dưới đê bị hư hỏng máy đóng mở (7 cái), cửa phai (3 cái); đặc biệt một số đoạn đầu tuyến từ K0+018m đã bị sập mái, hàm ếch sâu vào dưới mặt đê (3 đoạn, 100m)</t>
  </si>
  <si>
    <t>Sửa chữa đảm bảo an toàn cho các hộ dân sinh sống trong đê và sản xuất nông nghiệp của nhân dân</t>
  </si>
  <si>
    <t>Sửa chữa mái đê, mặt đê, máy đóng mở, tấm phai</t>
  </si>
  <si>
    <t>Thị trấn Bến Quan</t>
  </si>
  <si>
    <t>Xã Vĩnh Thủy</t>
  </si>
  <si>
    <t>Xã Vĩnh Giang</t>
  </si>
  <si>
    <t>Nâng cấp, sửa chữa kênh kênh mương nội đồng và công trình trên kênh các HTX trên địa bàn xã Vĩnh Sơn</t>
  </si>
  <si>
    <t>Xã Vĩnh Sơn</t>
  </si>
  <si>
    <t>Nâng cấp, sửa chữa kênh kênh vùng NTTS các HTX trên địa bàn xã Vĩnh Sơn</t>
  </si>
  <si>
    <t>Nâng cấp, sửa chữa kênh kênh mương nội đồng và công trình trên kênh xã Vĩnh Khê</t>
  </si>
  <si>
    <t>Xã Vĩnh Khê</t>
  </si>
  <si>
    <t>Nâng cấp, sửa chữa kênh kênh mương nội đồng và công trình trên kênh các HTX trên địa bàn xã Vĩnh Chấp</t>
  </si>
  <si>
    <t>Xã Vĩnh Chấp</t>
  </si>
  <si>
    <t>Nâng cấp, sửa chữa kênh kênh mương nội đồng và công trình trên kênh các HTX trên địa bàn xã Trung Nam</t>
  </si>
  <si>
    <t>Xã Trung Nam</t>
  </si>
  <si>
    <t>Nâng cấp, sửa chữa kênh kênh mương nội đồng và công trình trên kênh các HTX trên địa bàn xã Vĩnh Thủy</t>
  </si>
  <si>
    <t>Nâng cấp, sửa chữa kênh kênh mương nội đồng và công trình trên kênh HTX Nam Hồ, thị trấn Hồ Xá</t>
  </si>
  <si>
    <t>TT Hồ Xá</t>
  </si>
  <si>
    <t>Nâng cấp, sửa chữa kênh kênh mương nội đồng và công trình trên kênh các HTX trên địa bàn xã Vĩnh Hòa</t>
  </si>
  <si>
    <t>Xã Vĩnh Hòa</t>
  </si>
  <si>
    <t>Nâng cấp, sửa chữa kênh kênh mương nội đồng và công trình trên kênh các HTX trên địa bàn xã Vĩnh Lâm</t>
  </si>
  <si>
    <t>Xã Vĩnh Lâm</t>
  </si>
  <si>
    <t>Nâng cấp, sửa chữa kênh kênh mương nội đồng và công trình trên kênh các HTX trên địa bàn xã Vĩnh Long</t>
  </si>
  <si>
    <t>Xã Vĩnh Long</t>
  </si>
  <si>
    <t>Kè chống xói lở từ cầu Thành Cố về khu lưu niệm Tổng Bí thư Lê Duẫn</t>
  </si>
  <si>
    <t>Xã Triệu Thành, huyện Triệu Phong</t>
  </si>
  <si>
    <t>Bị trôi đá hộ chân kè và mái taluy bị hư hỏng dài 200m</t>
  </si>
  <si>
    <t>Bảo vệ tính mạng, tài sản của kè hiện hữu đã có và cơ sở hạ tầng của Khu lưu niệm Tổng Bí thư Lê Duẫn và nhân dân xung quang</t>
  </si>
  <si>
    <t>Nâng cấp kè bằng phương án cọc cừ</t>
  </si>
  <si>
    <t>Khắc phục, sửa chữa kênh tưới tại các xã Triệu Thượng, Triệu Trung, Triệu Long, Triệu Hòa</t>
  </si>
  <si>
    <t>Các xã Triệu Thượng, Triệu Trung, Triệu Long, Triệu Hòa</t>
  </si>
  <si>
    <t xml:space="preserve">Khắc phục hư hỏng hệ thống kênh tiêu, cống tiêu thoát lũ; công trình ngăn mặn trên địa bàn huyện Triệu Phong </t>
  </si>
  <si>
    <t>Các xã: Triệu Trung, Triệu Thành, Triệu Long, Triệu Đại, Triệu Ái, Triệu Sơn, Triệu Trạch và Triệu Vân</t>
  </si>
  <si>
    <t>Bị sạt lở, bồi lấp, hư hỏng</t>
  </si>
  <si>
    <t>Đảm bảo tiêu thoát, ngăn mặn, giữ ngọt phục vụ sản suất và dân sinh</t>
  </si>
  <si>
    <t>Khắc phục hư hỏng đê cửa sông tại các xã Triệu Phước, Triệu An</t>
  </si>
  <si>
    <t>Khắc phục sửa chữa đập dâng Khe Ngói, thôn Tân Trưng, xã Hải Chánh</t>
  </si>
  <si>
    <t>Vỡ thân đập chiều dài khoảng 20m</t>
  </si>
  <si>
    <t>Phục vụ tưới hiệu quả cho 12 ha lúa, 4 ha rau màu</t>
  </si>
  <si>
    <t>Khắc phục, sửa chữa, xây dựng kiên cố</t>
  </si>
  <si>
    <t>Bờ đất bị sạt, xói lở bờ sông chiều dài 150m, làm mất đất sản xuất</t>
  </si>
  <si>
    <t>Nguy hiểm đến tính mạng và tài sản của dân; ăn sâu vào đường giao thông liên thôn và cơ sở hạ tầng</t>
  </si>
  <si>
    <t>Bờ đất bị sạt, xói lở bờ sông chiều dài 200m, làm mất đất sản xuất</t>
  </si>
  <si>
    <t>Nguy hiểm đến tính mạng và tài sản của dân; mất đất ở, đất sản xuất và cơ sở hạ tầng</t>
  </si>
  <si>
    <t>Sạt lỡ bờ sông Nhùng đoạn thôn Mai Đàn (đoạn vườn nhà ông Hoàng Quốc, đội 5)</t>
  </si>
  <si>
    <t>Bờ đất bị sạt, xói lở bờ sông chiều dài 100m, làm mất đất sản xuất</t>
  </si>
  <si>
    <t>Bờ đất bị sạt, xói lở bờ sông chiều dài 435m, làm mất đất sản xuất</t>
  </si>
  <si>
    <t>Sạt lỡ nguy hiểm, ảnh hưởng đến đường giao thông nông thôn (hỡ hàm ếch ăn sâu vào đường giao thông)</t>
  </si>
  <si>
    <t>Bờ đất bị sạt, xói lở bờ sông chiều dài 400m, làm mất đất sản xuất</t>
  </si>
  <si>
    <t>Sạt lỡ sông Vĩnh Định gần khu dân cư (đoạn từ nhà ông Đào Sĩ Lưu đến nhà ông Nguyễn Công Trình)</t>
  </si>
  <si>
    <t>Nguy hiểm đến tính mạng và tài sản của dân và cơ sở hạ tầng giao thông</t>
  </si>
  <si>
    <t>Sạt lỡ kè đê bao Hải Trường</t>
  </si>
  <si>
    <t>Sạt lỡ, hư hỏng khoảng 100m</t>
  </si>
  <si>
    <t>Sạt lỡ kè đê bao Hải Định</t>
  </si>
  <si>
    <t>Phục vụ sản bảo vệ sản xuất lúa</t>
  </si>
  <si>
    <t>Sạt lỡ, hư hỏng khoảng 150m</t>
  </si>
  <si>
    <t>Sạt lỡ, hư hỏng khoảng 200m</t>
  </si>
  <si>
    <t>Sạt lỡ, hư hỏng khoảng 250m</t>
  </si>
  <si>
    <t>Sạt lỡ tuyến kênh tiêu đoạn từ xã Hải Quế - Hải An bị hư hỏng nghiêm trọng</t>
  </si>
  <si>
    <t>Sạt lỡ, hư hỏng khoảng 240m</t>
  </si>
  <si>
    <t>Kịp thời phục vụ tiêu nước</t>
  </si>
  <si>
    <t xml:space="preserve">Tuyến kè tiêu nước thôn Mỹ Thủy bị sạt lở </t>
  </si>
  <si>
    <t>Sạt lỡ, hư hỏng khoảng 325m</t>
  </si>
  <si>
    <t>Sạt lỡ, sụt lún chân, mái đê, kè nhiều đoạn từ thôn Phú Kinh- trạm bơm Hải Hòa</t>
  </si>
  <si>
    <t>Sạt lỡ, sụt lún chân, mái đê, kè nhiều đoạn từ thôn Phú Kinh- trạm bơm Hải Hòa khoảng 1000m</t>
  </si>
  <si>
    <t>Bảo vệ, nâng cấp chất lượng đê kè an toàn, phục vụ bảo vệ sản xuất</t>
  </si>
  <si>
    <t xml:space="preserve">Sạt lỡ, sụt lún chân, mái đê, kè nhiều đoạn từ Càng Hưng Nhơn đến Hội Điền </t>
  </si>
  <si>
    <t>Sạt lỡ, sụt lún chân, mái đê, kè nhiều đoạn từ Càng Hưng Nhơn đến Hội Điền khoảng 1500m</t>
  </si>
  <si>
    <t>Hư hỏng khoảng 500m</t>
  </si>
  <si>
    <t>Đảm bảo phục vụ sản xuất nông nghiệp</t>
  </si>
  <si>
    <t>Hư hỏng khoảng 100m</t>
  </si>
  <si>
    <t>Hư hỏng khoảng 90m</t>
  </si>
  <si>
    <t>Hư hỏng nhiều đoạn, dài khoảng 70m</t>
  </si>
  <si>
    <t>Bị nứt thành kênh bê tông, đáy kênh bị xói lỡ và sạt lỡ đoạn kênh đất, khoảng 100m</t>
  </si>
  <si>
    <t>Đảm bảo nguồn nước tưới, tiêu phục vụ sản xuất</t>
  </si>
  <si>
    <t>Hư hỏng, sạt lở khoảng 750m</t>
  </si>
  <si>
    <t>Kênh máng Hói, Trâm Lý</t>
  </si>
  <si>
    <t xml:space="preserve"> Xã Hải Quy</t>
  </si>
  <si>
    <t>Hư hỏng khoảng 35m</t>
  </si>
  <si>
    <t>Hư hỏng, sạt lở khoảng 960m</t>
  </si>
  <si>
    <t>Sạt lỡ kênh tiêu nước Hải Khê</t>
  </si>
  <si>
    <t>Xã Hải Khê</t>
  </si>
  <si>
    <t>Hư hỏng, sạt lở khoảng 20m</t>
  </si>
  <si>
    <t>phục vụ tiêu,  thoát nước kịp thời</t>
  </si>
  <si>
    <t xml:space="preserve">Hư hỏng 05 cống tiêu, tưới nước </t>
  </si>
  <si>
    <t>Xã Hải thượng, Hải Định</t>
  </si>
  <si>
    <t>Hư hỏng 05 cống</t>
  </si>
  <si>
    <t>phục vụ tiêu úng thoát nước kịp thời</t>
  </si>
  <si>
    <t>Hư hỏng, sạt lở khoảng 500m</t>
  </si>
  <si>
    <t>Huyện Hướng Hoá</t>
  </si>
  <si>
    <t>Khắc phục sạt lở bờ sông Sê Păng Hiêng</t>
  </si>
  <si>
    <t>Sạt lở bờ sông chiều dài khoảng 500m</t>
  </si>
  <si>
    <t>Ảnh hưởng diện tích đất sản xuất (khu vực biên giới)</t>
  </si>
  <si>
    <t>Khắc phục, gia cố bờ sông</t>
  </si>
  <si>
    <t>Ống dẫn nước đập dâng công trình thủy lợi, bị cát, đá lọt vào ống dẫn đến bị tắc ống dẫn nước</t>
  </si>
  <si>
    <t>Sửa chữa cầu treo Cam Hiếu, xã Cam Hiếu, huyện Cam Lộ</t>
  </si>
  <si>
    <t>Bị hư hỏng, xuống cấp nặng, cầu yếu, mố cầu bị xói, sạt lở nặng, ván gỗ mục nát, hư hỏng; dầm, lan can, trụ cầu bị rỉ rét, cáp chủ bị khô</t>
  </si>
  <si>
    <t>Đảm bảo an toàn giao thông, phục vụ sản xuất, sinh hoạt</t>
  </si>
  <si>
    <t>Sửa chữa nhỏ các công trình giao thông đường liên thôn, nội thôn tại các xã, thị trấn địa bàn huyện Đakrông</t>
  </si>
  <si>
    <t>Các xã, thị trấn địa bàn huyện Đakrông</t>
  </si>
  <si>
    <t>Bị xói lở, hư hỏng nhiều đoạn</t>
  </si>
  <si>
    <t>Phục vụ đi lại và vận chuyển hàng hóa của người dân</t>
  </si>
  <si>
    <t>Sửa chữa cầu tràn Kỳ Ne và cống thoát nước thôn A Đeng</t>
  </si>
  <si>
    <t>Xã A Ngo</t>
  </si>
  <si>
    <t>Cầu tràn bị xói lỡ 3m, cống thoát nước bị trôi</t>
  </si>
  <si>
    <t>Đảm bảo an toàn cho người dân đi lại</t>
  </si>
  <si>
    <t>Sửa chữa điểm xói lở, làm mới cống thoát nước</t>
  </si>
  <si>
    <t>Sửa chữa mặt, lề đường bị hư hỏng, xói lở; Nâng cấp 3 cống đảm bảo thoát nước phục vụ giao thông</t>
  </si>
  <si>
    <t>Sửa chữa đường giao thông liên thôn, nội thôn, cầu Cửa Đàm xã Vĩnh Chấp</t>
  </si>
  <si>
    <t>Sửa chữa mặt, lề đường bị hư hỏng, xói lở; Nâng cấp cầu Cửa Đàm đảm bảo thoát nước phục vụ giao thông</t>
  </si>
  <si>
    <t>Sửa chữa đường giao thông liên thôn, nội thôn xã Vĩnh Lâm</t>
  </si>
  <si>
    <t>Xã Hiền Thành</t>
  </si>
  <si>
    <t>Xã Vĩnh Ô</t>
  </si>
  <si>
    <t>Sửa chữa đường giao thông nội thị thị trấn Cửa Tùng</t>
  </si>
  <si>
    <t>TT Cửa Tùng</t>
  </si>
  <si>
    <t>TT Bến Quan</t>
  </si>
  <si>
    <t>Xã Kim Thạch</t>
  </si>
  <si>
    <t>Sạt lở, hư hỏng khoảng 300m</t>
  </si>
  <si>
    <t>Đảm bảo an toàn giao thông,  phục vụ nhân dân đi lại sinh hoạt, sản xuất</t>
  </si>
  <si>
    <t>Sạt lở, hư hỏng khoảng 700m</t>
  </si>
  <si>
    <t>Xói lở, hư hỏng nhiều đoạn, chiều dài khoảng 1.400m</t>
  </si>
  <si>
    <t>Xói lở, hư hỏng nhiều đoạn, chiều dài khoảng 2.500m</t>
  </si>
  <si>
    <t>Hư hỏng khoảng 250m</t>
  </si>
  <si>
    <t>Lề đường bị sạt lở, hư hỏng khoảng 200m</t>
  </si>
  <si>
    <t>Đảm bảo an toàn giao thông,  phục vụ sản xuất, sinh hoạt</t>
  </si>
  <si>
    <t>Kè đường liên thôn Xuân Lâm- Thượng nguyên, xã Hải Lâm bị sạt lở khoảng 150m.</t>
  </si>
  <si>
    <t>Sạt lở, hư hỏng kè đường khoảng 150m</t>
  </si>
  <si>
    <t>Nguy hiểm, ảnh hưởng đến sản xuất nông nghiệp, mất đất sản xuất và cơ sở hạ tầng</t>
  </si>
  <si>
    <t>Sạt lỡ, hư hỏng nhiều tuyến đường giao thông nông thôn thuộc các xã Hải Trường, Hải Hưng, Hải Lâm,</t>
  </si>
  <si>
    <t>Hải Trường, Hải Hưng, Hải Lâm, Hải Thượng</t>
  </si>
  <si>
    <t>Sạt lở, hư hỏng nhiều đoạn, chiều dài khoảng 670m</t>
  </si>
  <si>
    <t>Sạt lỡ, hư hỏng đường giao thông địa bàn xã Hải Khê</t>
  </si>
  <si>
    <t>Sạt lở, hư hỏng nhiều đoạn, chiều dài khoảng 390m</t>
  </si>
  <si>
    <t>Ảnh hưởng đến đến phương tiện giao thông đi lại</t>
  </si>
  <si>
    <t>Công trình đường giao thông liên thôn Hoong - Cooc</t>
  </si>
  <si>
    <t>Công trình đường giao thông từ thôn Cooc đi xóm 337</t>
  </si>
  <si>
    <t>Cầu vượt lũ tại bản Cha Lỳ</t>
  </si>
  <si>
    <t>Đường vào khu du lịch động Brai</t>
  </si>
  <si>
    <t>Khắc phục, tại vị trí sát điểm nối với chân cầu Sê Păng Hiêng do mưa lớn nước chảy xiết làm xói sâu và sạt lở với kích thước chiều dài 13m, rộng 2,5m, sâu 2,3m</t>
  </si>
  <si>
    <t>Hệ thống đập kè sông Sê Păng Hiêng tại thôn Cù Bai (giai đoạn 2)</t>
  </si>
  <si>
    <t>Cầu tràn thôn Chênh Vênh</t>
  </si>
  <si>
    <t>Gia cố mố neo hệ thống cột thu phát truyền hình huyện</t>
  </si>
  <si>
    <t>Thị trấn Krông Klang</t>
  </si>
  <si>
    <t xml:space="preserve">Sạt lở mố néo </t>
  </si>
  <si>
    <t>Đảm bảo an toàn cho công trình</t>
  </si>
  <si>
    <t xml:space="preserve">Gia cố mố néo </t>
  </si>
  <si>
    <t>Xã Vĩnh Hà</t>
  </si>
  <si>
    <t>Thành phố Đông Hà</t>
  </si>
  <si>
    <t>Tường rào trường THCS Trần Hưng Đạo</t>
  </si>
  <si>
    <t>Trường THCS Trần Hưng Đạo
Khu phố 4, Phường 1, TP Đông Hà</t>
  </si>
  <si>
    <t>Do nước chảy siết gây sạt lở, sập tường rào</t>
  </si>
  <si>
    <t>Đảm bảo an toàn cho học sinh, giáo viên.</t>
  </si>
  <si>
    <t>Xây dựng hàng rào bảo vệ cơ sở vật chất, an toàn cho học sinh, giáo viên của trường</t>
  </si>
  <si>
    <t>Địa điểm nơi xảy ra thiên tai:</t>
  </si>
  <si>
    <t>Loại hình thiên tai : Bão, ATNĐ, gió mạnh trên biển, mưa lớn, lũ, lũ quét, ngập lụt, sạt lở đất.</t>
  </si>
  <si>
    <t xml:space="preserve">Thời gian: Từ ngày </t>
  </si>
  <si>
    <t>SỐ LIỆU THIỆT HẠI</t>
  </si>
  <si>
    <t>Báo cáo nhanh thiệt hại của Ban CH PTDS xã/phường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</si>
</sst>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_);_(@_)"/>
    <numFmt numFmtId="165" formatCode="_(* #,##0_);_(* \(#,##0\);_(* \-??_);_(@_)"/>
    <numFmt numFmtId="166" formatCode="#,##0;[Red]#,##0"/>
    <numFmt numFmtId="167" formatCode="_(* #,##0.0_);_(* \(#,##0.0\);_(* \-??_);_(@_)"/>
    <numFmt numFmtId="168" formatCode="_(* #,##0.0000_);_(* \(#,##0.0000\);_(* \-??_);_(@_)"/>
    <numFmt numFmtId="169" formatCode="_(* #,##0.000_);_(* \(#,##0.000\);_(* \-??_);_(@_)"/>
  </numFmts>
  <fonts count="48" x14ac:knownFonts="1">
    <font>
      <sz val="11"/>
      <color theme="1"/>
      <name val="Calibri"/>
      <family val="2"/>
      <charset val="1"/>
    </font>
    <font>
      <sz val="10"/>
      <name val="Arial"/>
      <family val="2"/>
    </font>
    <font>
      <sz val="12"/>
      <color theme="1"/>
      <name val="Times New Roman"/>
      <family val="1"/>
      <charset val="1"/>
    </font>
    <font>
      <i/>
      <sz val="12"/>
      <color theme="1"/>
      <name val="Times New Roman"/>
      <family val="1"/>
      <charset val="1"/>
    </font>
    <font>
      <sz val="12"/>
      <color rgb="FFFF0000"/>
      <name val="Times New Roman"/>
      <family val="1"/>
      <charset val="1"/>
    </font>
    <font>
      <b/>
      <sz val="14"/>
      <color theme="1"/>
      <name val="Times New Roman"/>
      <family val="1"/>
      <charset val="1"/>
    </font>
    <font>
      <i/>
      <sz val="14"/>
      <color theme="1"/>
      <name val="Times New Roman"/>
      <family val="1"/>
      <charset val="1"/>
    </font>
    <font>
      <sz val="14"/>
      <name val="Times New Roman"/>
      <family val="1"/>
      <charset val="1"/>
    </font>
    <font>
      <i/>
      <sz val="14"/>
      <name val="Times New Roman"/>
      <family val="1"/>
      <charset val="1"/>
    </font>
    <font>
      <b/>
      <sz val="12"/>
      <name val="Times New Roman"/>
      <family val="1"/>
      <charset val="1"/>
    </font>
    <font>
      <i/>
      <sz val="12"/>
      <name val="Times New Roman"/>
      <family val="1"/>
      <charset val="1"/>
    </font>
    <font>
      <b/>
      <sz val="12"/>
      <color rgb="FFFF0000"/>
      <name val="Times New Roman"/>
      <family val="1"/>
      <charset val="1"/>
    </font>
    <font>
      <b/>
      <i/>
      <sz val="12"/>
      <color rgb="FFFF0000"/>
      <name val="Times New Roman"/>
      <family val="1"/>
      <charset val="1"/>
    </font>
    <font>
      <i/>
      <sz val="12"/>
      <color rgb="FFFF0000"/>
      <name val="Times New Roman"/>
      <family val="1"/>
      <charset val="1"/>
    </font>
    <font>
      <sz val="12"/>
      <name val="Times New Roman"/>
      <family val="1"/>
      <charset val="1"/>
    </font>
    <font>
      <sz val="9"/>
      <color rgb="FF000000"/>
      <name val="Tahoma"/>
      <family val="2"/>
      <charset val="1"/>
    </font>
    <font>
      <sz val="13"/>
      <color theme="1"/>
      <name val="Calibri"/>
      <family val="2"/>
      <charset val="1"/>
    </font>
    <font>
      <b/>
      <sz val="13"/>
      <color theme="1"/>
      <name val="Times New Roman"/>
      <family val="1"/>
      <charset val="1"/>
    </font>
    <font>
      <sz val="13"/>
      <color theme="1"/>
      <name val="Times New Roman"/>
      <family val="1"/>
      <charset val="1"/>
    </font>
    <font>
      <i/>
      <sz val="13"/>
      <color theme="1"/>
      <name val="Times New Roman"/>
      <family val="1"/>
      <charset val="1"/>
    </font>
    <font>
      <sz val="13"/>
      <color rgb="FF000000"/>
      <name val="Times New Roman"/>
      <family val="1"/>
      <charset val="1"/>
    </font>
    <font>
      <b/>
      <sz val="13"/>
      <color rgb="FF000000"/>
      <name val="Times New Roman"/>
      <family val="1"/>
      <charset val="1"/>
    </font>
    <font>
      <b/>
      <i/>
      <sz val="13"/>
      <color theme="1"/>
      <name val="Times New Roman"/>
      <family val="1"/>
      <charset val="1"/>
    </font>
    <font>
      <b/>
      <i/>
      <sz val="13"/>
      <color rgb="FF000000"/>
      <name val="Times New Roman"/>
      <family val="1"/>
      <charset val="1"/>
    </font>
    <font>
      <i/>
      <vertAlign val="superscript"/>
      <sz val="13"/>
      <color theme="1"/>
      <name val="Times New Roman"/>
      <family val="1"/>
      <charset val="1"/>
    </font>
    <font>
      <b/>
      <vertAlign val="superscript"/>
      <sz val="13"/>
      <color theme="1"/>
      <name val="Times New Roman"/>
      <family val="1"/>
      <charset val="1"/>
    </font>
    <font>
      <sz val="14"/>
      <color rgb="FFFF0000"/>
      <name val="Times New Roman"/>
      <family val="1"/>
      <charset val="1"/>
    </font>
    <font>
      <sz val="13"/>
      <name val="Times New Roman"/>
      <family val="1"/>
      <charset val="1"/>
    </font>
    <font>
      <b/>
      <sz val="13"/>
      <name val="Times New Roman"/>
      <family val="1"/>
      <charset val="1"/>
    </font>
    <font>
      <i/>
      <sz val="13"/>
      <name val="Times New Roman"/>
      <family val="1"/>
      <charset val="1"/>
    </font>
    <font>
      <sz val="11"/>
      <name val="Times New Roman"/>
      <family val="1"/>
      <charset val="1"/>
    </font>
    <font>
      <sz val="7"/>
      <name val="Times New Roman"/>
      <family val="1"/>
      <charset val="1"/>
    </font>
    <font>
      <b/>
      <sz val="12"/>
      <color theme="1"/>
      <name val="Times New Roman"/>
      <family val="1"/>
      <charset val="1"/>
    </font>
    <font>
      <b/>
      <sz val="12"/>
      <color rgb="FF000000"/>
      <name val="Times New Roman"/>
      <family val="1"/>
      <charset val="1"/>
    </font>
    <font>
      <i/>
      <sz val="12"/>
      <color rgb="FF000000"/>
      <name val="Times New Roman"/>
      <family val="1"/>
      <charset val="1"/>
    </font>
    <font>
      <b/>
      <i/>
      <sz val="12"/>
      <color rgb="FF000000"/>
      <name val="Times New Roman"/>
      <family val="1"/>
      <charset val="1"/>
    </font>
    <font>
      <sz val="12"/>
      <color rgb="FF000000"/>
      <name val="Times New Roman"/>
      <family val="1"/>
      <charset val="1"/>
    </font>
    <font>
      <b/>
      <i/>
      <sz val="12"/>
      <name val="Times New Roman"/>
      <family val="1"/>
      <charset val="1"/>
    </font>
    <font>
      <i/>
      <vertAlign val="superscript"/>
      <sz val="12"/>
      <color rgb="FF000000"/>
      <name val="Times New Roman"/>
      <family val="1"/>
      <charset val="1"/>
    </font>
    <font>
      <b/>
      <vertAlign val="superscript"/>
      <sz val="12"/>
      <color rgb="FF000000"/>
      <name val="Times New Roman"/>
      <family val="1"/>
      <charset val="1"/>
    </font>
    <font>
      <vertAlign val="superscript"/>
      <sz val="12"/>
      <color rgb="FF000000"/>
      <name val="Times New Roman"/>
      <family val="1"/>
      <charset val="1"/>
    </font>
    <font>
      <b/>
      <sz val="13"/>
      <color rgb="FFFF0000"/>
      <name val="Times New Roman"/>
      <family val="1"/>
      <charset val="1"/>
    </font>
    <font>
      <sz val="13"/>
      <color rgb="FFFF0000"/>
      <name val="Times New Roman"/>
      <family val="1"/>
      <charset val="1"/>
    </font>
    <font>
      <sz val="11"/>
      <color theme="1"/>
      <name val="Calibri"/>
      <family val="2"/>
      <charset val="1"/>
    </font>
    <font>
      <b/>
      <sz val="13"/>
      <color rgb="FF000000"/>
      <name val="Times New Roman"/>
      <family val="1"/>
    </font>
    <font>
      <sz val="13"/>
      <color rgb="FF000000"/>
      <name val="Times New Roman"/>
      <family val="1"/>
    </font>
    <font>
      <b/>
      <sz val="13"/>
      <color rgb="FFFF0000"/>
      <name val="Times New Roman"/>
      <family val="1"/>
    </font>
    <font>
      <b/>
      <sz val="13"/>
      <color theme="1"/>
      <name val="Times New Roman"/>
      <family val="1"/>
    </font>
  </fonts>
  <fills count="11">
    <fill>
      <patternFill patternType="none"/>
    </fill>
    <fill>
      <patternFill patternType="gray125"/>
    </fill>
    <fill>
      <patternFill patternType="solid">
        <fgColor theme="0"/>
        <bgColor rgb="FFFFFFCC"/>
      </patternFill>
    </fill>
    <fill>
      <patternFill patternType="solid">
        <fgColor theme="9" tint="0.39988402966399123"/>
        <bgColor rgb="FFC0C0C0"/>
      </patternFill>
    </fill>
    <fill>
      <patternFill patternType="solid">
        <fgColor rgb="FFFFC000"/>
        <bgColor rgb="FFFF9900"/>
      </patternFill>
    </fill>
    <fill>
      <patternFill patternType="solid">
        <fgColor rgb="FFFFFF00"/>
        <bgColor rgb="FFFFFF00"/>
      </patternFill>
    </fill>
    <fill>
      <patternFill patternType="solid">
        <fgColor theme="6" tint="0.59987182226020086"/>
        <bgColor rgb="FFCCCCFF"/>
      </patternFill>
    </fill>
    <fill>
      <patternFill patternType="solid">
        <fgColor rgb="FF00B0F0"/>
        <bgColor rgb="FF33CCCC"/>
      </patternFill>
    </fill>
    <fill>
      <patternFill patternType="solid">
        <fgColor theme="8" tint="0.39988402966399123"/>
        <bgColor rgb="FFC0C0C0"/>
      </patternFill>
    </fill>
    <fill>
      <patternFill patternType="solid">
        <fgColor rgb="FF92D050"/>
        <bgColor rgb="FFC0C0C0"/>
      </patternFill>
    </fill>
    <fill>
      <patternFill patternType="solid">
        <fgColor rgb="FFFFFF00"/>
        <bgColor rgb="FFFFFFCC"/>
      </patternFill>
    </fill>
  </fills>
  <borders count="11">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s>
  <cellStyleXfs count="3">
    <xf numFmtId="0" fontId="0" fillId="0" borderId="0"/>
    <xf numFmtId="164" fontId="43" fillId="0" borderId="0" applyBorder="0" applyProtection="0"/>
    <xf numFmtId="164" fontId="43" fillId="0" borderId="0" applyBorder="0" applyProtection="0"/>
  </cellStyleXfs>
  <cellXfs count="337">
    <xf numFmtId="0" fontId="0" fillId="0" borderId="0" xfId="0"/>
    <xf numFmtId="0" fontId="2" fillId="2" borderId="0" xfId="0" applyFont="1" applyFill="1"/>
    <xf numFmtId="0" fontId="3" fillId="2" borderId="0" xfId="0" applyFont="1" applyFill="1"/>
    <xf numFmtId="0" fontId="4" fillId="2" borderId="0" xfId="0" applyFont="1" applyFill="1"/>
    <xf numFmtId="164" fontId="2" fillId="2" borderId="0" xfId="1" applyFont="1" applyFill="1" applyBorder="1" applyAlignment="1" applyProtection="1"/>
    <xf numFmtId="0" fontId="2" fillId="2" borderId="0" xfId="0" applyFont="1" applyFill="1" applyAlignment="1">
      <alignment vertical="center" wrapText="1"/>
    </xf>
    <xf numFmtId="165" fontId="2" fillId="2" borderId="0" xfId="1" applyNumberFormat="1" applyFont="1" applyFill="1" applyBorder="1" applyAlignment="1" applyProtection="1"/>
    <xf numFmtId="0" fontId="7" fillId="2" borderId="0" xfId="0" applyFont="1" applyFill="1" applyAlignment="1">
      <alignment wrapText="1"/>
    </xf>
    <xf numFmtId="0" fontId="8" fillId="2" borderId="0" xfId="0" applyFont="1" applyFill="1" applyAlignment="1">
      <alignment wrapText="1"/>
    </xf>
    <xf numFmtId="0" fontId="6" fillId="2" borderId="0" xfId="0" applyFont="1" applyFill="1" applyAlignment="1">
      <alignment wrapText="1"/>
    </xf>
    <xf numFmtId="0" fontId="4" fillId="2" borderId="0" xfId="0" applyFont="1" applyFill="1" applyAlignment="1">
      <alignment wrapText="1"/>
    </xf>
    <xf numFmtId="0" fontId="9"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164" fontId="9" fillId="2" borderId="1" xfId="1" applyFont="1" applyFill="1" applyBorder="1" applyAlignment="1" applyProtection="1">
      <alignment horizontal="center" vertical="center" wrapText="1"/>
    </xf>
    <xf numFmtId="0" fontId="11" fillId="2" borderId="3" xfId="0" applyFont="1" applyFill="1" applyBorder="1" applyAlignment="1">
      <alignment horizontal="center" vertical="center" wrapText="1"/>
    </xf>
    <xf numFmtId="0" fontId="11" fillId="2" borderId="3" xfId="0" applyFont="1" applyFill="1" applyBorder="1" applyAlignment="1">
      <alignment vertical="center" wrapText="1"/>
    </xf>
    <xf numFmtId="164" fontId="10" fillId="2" borderId="3" xfId="1" applyFont="1" applyFill="1" applyBorder="1" applyAlignment="1" applyProtection="1">
      <alignment horizontal="right" vertical="center" wrapText="1"/>
    </xf>
    <xf numFmtId="0" fontId="12" fillId="2" borderId="3" xfId="0" applyFont="1" applyFill="1" applyBorder="1" applyAlignment="1">
      <alignment horizontal="center" vertical="center" wrapText="1"/>
    </xf>
    <xf numFmtId="0" fontId="4" fillId="3" borderId="0" xfId="0" applyFont="1" applyFill="1"/>
    <xf numFmtId="164" fontId="4" fillId="3" borderId="0" xfId="1" applyFont="1" applyFill="1" applyBorder="1" applyAlignment="1" applyProtection="1"/>
    <xf numFmtId="165" fontId="11" fillId="3" borderId="0" xfId="1" applyNumberFormat="1" applyFont="1" applyFill="1" applyBorder="1" applyAlignment="1" applyProtection="1"/>
    <xf numFmtId="164" fontId="10" fillId="2" borderId="3" xfId="1" applyFont="1" applyFill="1" applyBorder="1" applyAlignment="1" applyProtection="1">
      <alignment horizontal="center" vertical="center" wrapText="1"/>
    </xf>
    <xf numFmtId="0" fontId="10" fillId="2" borderId="3" xfId="0" applyFont="1" applyFill="1" applyBorder="1" applyAlignment="1">
      <alignment vertical="center" wrapText="1"/>
    </xf>
    <xf numFmtId="164" fontId="3" fillId="2" borderId="0" xfId="1" applyFont="1" applyFill="1" applyBorder="1" applyAlignment="1" applyProtection="1"/>
    <xf numFmtId="165" fontId="3" fillId="2" borderId="0" xfId="1" applyNumberFormat="1" applyFont="1" applyFill="1" applyBorder="1" applyAlignment="1" applyProtection="1"/>
    <xf numFmtId="164" fontId="12" fillId="2" borderId="3" xfId="1" applyFont="1" applyFill="1" applyBorder="1" applyAlignment="1" applyProtection="1">
      <alignment horizontal="right" vertical="center" wrapText="1"/>
    </xf>
    <xf numFmtId="164" fontId="11" fillId="2" borderId="3" xfId="1" applyFont="1" applyFill="1" applyBorder="1" applyAlignment="1" applyProtection="1">
      <alignment horizontal="right" vertical="center" wrapText="1"/>
    </xf>
    <xf numFmtId="165" fontId="4" fillId="3" borderId="0" xfId="1" applyNumberFormat="1" applyFont="1" applyFill="1" applyBorder="1" applyAlignment="1" applyProtection="1"/>
    <xf numFmtId="166" fontId="10" fillId="2" borderId="3" xfId="2" applyNumberFormat="1" applyFont="1" applyFill="1" applyBorder="1" applyAlignment="1" applyProtection="1">
      <alignment horizontal="right" vertical="center" wrapText="1"/>
    </xf>
    <xf numFmtId="164" fontId="10" fillId="2" borderId="3" xfId="0" applyNumberFormat="1" applyFont="1" applyFill="1" applyBorder="1" applyAlignment="1">
      <alignment horizontal="center" vertical="center" wrapText="1"/>
    </xf>
    <xf numFmtId="164" fontId="13" fillId="2" borderId="3" xfId="1" applyFont="1" applyFill="1" applyBorder="1" applyAlignment="1" applyProtection="1">
      <alignment horizontal="right" vertical="center" wrapText="1"/>
    </xf>
    <xf numFmtId="164" fontId="4" fillId="2" borderId="3" xfId="1" applyFont="1" applyFill="1" applyBorder="1" applyAlignment="1" applyProtection="1">
      <alignment horizontal="right" vertical="center" wrapText="1"/>
    </xf>
    <xf numFmtId="0" fontId="4" fillId="2" borderId="3" xfId="0" applyFont="1" applyFill="1" applyBorder="1" applyAlignment="1">
      <alignment horizontal="center" vertical="center" wrapText="1"/>
    </xf>
    <xf numFmtId="0" fontId="13" fillId="2" borderId="0" xfId="0" applyFont="1" applyFill="1"/>
    <xf numFmtId="0" fontId="10" fillId="2" borderId="0" xfId="0" applyFont="1" applyFill="1"/>
    <xf numFmtId="164" fontId="10" fillId="2" borderId="3" xfId="2" applyFont="1" applyFill="1" applyBorder="1" applyAlignment="1" applyProtection="1">
      <alignment horizontal="right" vertical="center" wrapText="1"/>
    </xf>
    <xf numFmtId="164" fontId="11" fillId="2" borderId="3" xfId="2" applyFont="1" applyFill="1" applyBorder="1" applyAlignment="1" applyProtection="1">
      <alignment horizontal="right" vertical="center" wrapText="1"/>
    </xf>
    <xf numFmtId="165" fontId="10" fillId="2" borderId="3" xfId="1" applyNumberFormat="1" applyFont="1" applyFill="1" applyBorder="1" applyAlignment="1" applyProtection="1">
      <alignment horizontal="right" vertical="center" wrapText="1"/>
    </xf>
    <xf numFmtId="13" fontId="13" fillId="2" borderId="3" xfId="1" applyNumberFormat="1" applyFont="1" applyFill="1" applyBorder="1" applyAlignment="1" applyProtection="1">
      <alignment horizontal="right" vertical="center" wrapText="1"/>
    </xf>
    <xf numFmtId="165" fontId="11" fillId="2" borderId="3" xfId="1" applyNumberFormat="1" applyFont="1" applyFill="1" applyBorder="1" applyAlignment="1" applyProtection="1">
      <alignment horizontal="right" vertical="center" wrapText="1"/>
    </xf>
    <xf numFmtId="164" fontId="3" fillId="2" borderId="0" xfId="0" applyNumberFormat="1" applyFont="1" applyFill="1"/>
    <xf numFmtId="167" fontId="10" fillId="2" borderId="3" xfId="1" applyNumberFormat="1" applyFont="1" applyFill="1" applyBorder="1" applyAlignment="1" applyProtection="1">
      <alignment horizontal="right" vertical="center" wrapText="1"/>
    </xf>
    <xf numFmtId="0" fontId="14" fillId="2" borderId="3" xfId="0" applyFont="1" applyFill="1" applyBorder="1" applyAlignment="1">
      <alignment vertical="center" wrapText="1"/>
    </xf>
    <xf numFmtId="0" fontId="14" fillId="2" borderId="3" xfId="0" applyFont="1" applyFill="1" applyBorder="1" applyAlignment="1">
      <alignment horizontal="center" vertical="center" wrapText="1"/>
    </xf>
    <xf numFmtId="164" fontId="14" fillId="2" borderId="3" xfId="1" applyFont="1" applyFill="1" applyBorder="1" applyAlignment="1" applyProtection="1">
      <alignment horizontal="right" vertical="center" wrapText="1"/>
    </xf>
    <xf numFmtId="0" fontId="4" fillId="4" borderId="0" xfId="0" applyFont="1" applyFill="1"/>
    <xf numFmtId="165" fontId="2" fillId="2" borderId="0" xfId="0" applyNumberFormat="1" applyFont="1" applyFill="1"/>
    <xf numFmtId="164" fontId="2" fillId="2" borderId="0" xfId="0" applyNumberFormat="1" applyFont="1" applyFill="1"/>
    <xf numFmtId="168" fontId="3" fillId="2" borderId="0" xfId="1" applyNumberFormat="1" applyFont="1" applyFill="1" applyBorder="1" applyAlignment="1" applyProtection="1"/>
    <xf numFmtId="0" fontId="16" fillId="0" borderId="0" xfId="0" applyFont="1"/>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7" xfId="0" applyFont="1" applyFill="1" applyBorder="1" applyAlignment="1">
      <alignment vertical="center" wrapText="1"/>
    </xf>
    <xf numFmtId="0" fontId="20" fillId="2" borderId="7" xfId="0" applyFont="1" applyFill="1" applyBorder="1" applyAlignment="1">
      <alignment horizontal="center" vertical="center" wrapText="1"/>
    </xf>
    <xf numFmtId="0" fontId="21" fillId="2" borderId="7"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9" fillId="2" borderId="7" xfId="0" applyFont="1" applyFill="1" applyBorder="1" applyAlignment="1">
      <alignment vertical="center" wrapText="1"/>
    </xf>
    <xf numFmtId="0" fontId="18" fillId="2" borderId="7" xfId="0" applyFont="1" applyFill="1" applyBorder="1" applyAlignment="1">
      <alignment horizontal="center" vertical="center" wrapText="1"/>
    </xf>
    <xf numFmtId="0" fontId="22" fillId="2" borderId="7" xfId="0" applyFont="1" applyFill="1" applyBorder="1" applyAlignment="1">
      <alignment horizontal="center" vertical="center" wrapText="1"/>
    </xf>
    <xf numFmtId="0" fontId="22" fillId="2" borderId="6" xfId="0" applyFont="1" applyFill="1" applyBorder="1" applyAlignment="1">
      <alignment horizontal="center" vertical="center" wrapText="1"/>
    </xf>
    <xf numFmtId="0" fontId="22" fillId="2" borderId="7" xfId="0" applyFont="1" applyFill="1" applyBorder="1" applyAlignment="1">
      <alignment vertical="center" wrapText="1"/>
    </xf>
    <xf numFmtId="0" fontId="23" fillId="2" borderId="7"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6" fillId="0" borderId="0" xfId="0" applyFont="1" applyAlignment="1">
      <alignment horizontal="justify" vertical="center"/>
    </xf>
    <xf numFmtId="0" fontId="26" fillId="0" borderId="0" xfId="0" applyFont="1" applyAlignment="1">
      <alignment vertical="center"/>
    </xf>
    <xf numFmtId="165" fontId="26" fillId="0" borderId="0" xfId="1" applyNumberFormat="1" applyFont="1" applyBorder="1" applyAlignment="1" applyProtection="1">
      <alignment vertical="center"/>
    </xf>
    <xf numFmtId="165" fontId="0" fillId="0" borderId="0" xfId="0" applyNumberFormat="1"/>
    <xf numFmtId="164" fontId="26" fillId="0" borderId="0" xfId="1" applyFont="1" applyBorder="1" applyAlignment="1" applyProtection="1">
      <alignment vertical="center"/>
    </xf>
    <xf numFmtId="164" fontId="0" fillId="0" borderId="0" xfId="0" applyNumberFormat="1"/>
    <xf numFmtId="0" fontId="27" fillId="2" borderId="0" xfId="0" applyFont="1" applyFill="1" applyAlignment="1">
      <alignment horizontal="center" vertical="center"/>
    </xf>
    <xf numFmtId="0" fontId="27" fillId="2" borderId="0" xfId="0" applyFont="1" applyFill="1" applyAlignment="1">
      <alignment horizontal="left" vertical="center"/>
    </xf>
    <xf numFmtId="0" fontId="27" fillId="2" borderId="0" xfId="0" applyFont="1" applyFill="1" applyAlignment="1">
      <alignment vertical="center"/>
    </xf>
    <xf numFmtId="0" fontId="27" fillId="2" borderId="0" xfId="0" applyFont="1" applyFill="1" applyAlignment="1">
      <alignment horizontal="right" vertical="center"/>
    </xf>
    <xf numFmtId="0" fontId="27" fillId="2" borderId="0" xfId="0" applyFont="1" applyFill="1"/>
    <xf numFmtId="0" fontId="28" fillId="2" borderId="0" xfId="0" applyFont="1" applyFill="1" applyAlignment="1">
      <alignment vertical="center"/>
    </xf>
    <xf numFmtId="0" fontId="29" fillId="2" borderId="0" xfId="0" applyFont="1" applyFill="1" applyAlignment="1">
      <alignment vertical="center"/>
    </xf>
    <xf numFmtId="0" fontId="28" fillId="2" borderId="3" xfId="0" applyFont="1" applyFill="1" applyBorder="1" applyAlignment="1">
      <alignment horizontal="center" vertical="center" wrapText="1"/>
    </xf>
    <xf numFmtId="0" fontId="28" fillId="2" borderId="3" xfId="0" applyFont="1" applyFill="1" applyBorder="1" applyAlignment="1">
      <alignment horizontal="left" vertical="center" wrapText="1"/>
    </xf>
    <xf numFmtId="0" fontId="9"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27" fillId="2" borderId="0" xfId="0" applyFont="1" applyFill="1" applyAlignment="1">
      <alignment vertical="center" wrapText="1"/>
    </xf>
    <xf numFmtId="0" fontId="28" fillId="2" borderId="3" xfId="0" applyFont="1" applyFill="1" applyBorder="1" applyAlignment="1">
      <alignment vertical="center" wrapText="1"/>
    </xf>
    <xf numFmtId="0" fontId="27" fillId="2" borderId="3" xfId="0" applyFont="1" applyFill="1" applyBorder="1" applyAlignment="1">
      <alignment horizontal="center" vertical="center" wrapText="1"/>
    </xf>
    <xf numFmtId="169" fontId="28" fillId="2" borderId="3" xfId="0" applyNumberFormat="1" applyFont="1" applyFill="1" applyBorder="1" applyAlignment="1">
      <alignment horizontal="center" vertical="center" wrapText="1"/>
    </xf>
    <xf numFmtId="164" fontId="28" fillId="5" borderId="3" xfId="0" applyNumberFormat="1" applyFont="1" applyFill="1" applyBorder="1" applyAlignment="1">
      <alignment horizontal="right" vertical="center" wrapText="1"/>
    </xf>
    <xf numFmtId="0" fontId="27" fillId="5" borderId="0" xfId="0" applyFont="1" applyFill="1" applyAlignment="1">
      <alignment vertical="center" wrapText="1"/>
    </xf>
    <xf numFmtId="0" fontId="27" fillId="2" borderId="3" xfId="0" applyFont="1" applyFill="1" applyBorder="1" applyAlignment="1">
      <alignment vertical="center" wrapText="1"/>
    </xf>
    <xf numFmtId="164" fontId="9" fillId="5" borderId="8" xfId="1" applyFont="1" applyFill="1" applyBorder="1" applyAlignment="1" applyProtection="1">
      <alignment horizontal="right" vertical="center" wrapText="1"/>
    </xf>
    <xf numFmtId="0" fontId="9" fillId="2" borderId="3" xfId="0" applyFont="1" applyFill="1" applyBorder="1" applyAlignment="1">
      <alignment horizontal="left" vertical="center" wrapText="1"/>
    </xf>
    <xf numFmtId="165" fontId="9" fillId="2" borderId="3" xfId="1" applyNumberFormat="1" applyFont="1" applyFill="1" applyBorder="1" applyAlignment="1" applyProtection="1">
      <alignment vertical="center" wrapText="1"/>
    </xf>
    <xf numFmtId="169" fontId="9" fillId="2" borderId="3" xfId="1" applyNumberFormat="1" applyFont="1" applyFill="1" applyBorder="1" applyAlignment="1" applyProtection="1">
      <alignment horizontal="center" vertical="center" wrapText="1"/>
    </xf>
    <xf numFmtId="164" fontId="9" fillId="2" borderId="3" xfId="1" applyFont="1" applyFill="1" applyBorder="1" applyAlignment="1" applyProtection="1">
      <alignment horizontal="right" vertical="center"/>
    </xf>
    <xf numFmtId="0" fontId="28" fillId="2" borderId="0" xfId="0" applyFont="1" applyFill="1" applyAlignment="1">
      <alignment vertical="center" wrapText="1"/>
    </xf>
    <xf numFmtId="0" fontId="14" fillId="2" borderId="3" xfId="0" applyFont="1" applyFill="1" applyBorder="1" applyAlignment="1">
      <alignment horizontal="left" vertical="center" wrapText="1"/>
    </xf>
    <xf numFmtId="165" fontId="14" fillId="2" borderId="3" xfId="1" applyNumberFormat="1" applyFont="1" applyFill="1" applyBorder="1" applyAlignment="1" applyProtection="1">
      <alignment vertical="center" wrapText="1"/>
    </xf>
    <xf numFmtId="169" fontId="14" fillId="2" borderId="3" xfId="1" applyNumberFormat="1" applyFont="1" applyFill="1" applyBorder="1" applyAlignment="1" applyProtection="1">
      <alignment horizontal="center" vertical="center" wrapText="1"/>
    </xf>
    <xf numFmtId="164" fontId="14" fillId="2" borderId="3" xfId="1" applyFont="1" applyFill="1" applyBorder="1" applyAlignment="1" applyProtection="1">
      <alignment horizontal="right" vertical="center"/>
    </xf>
    <xf numFmtId="165" fontId="14" fillId="2" borderId="3" xfId="1" applyNumberFormat="1" applyFont="1" applyFill="1" applyBorder="1" applyAlignment="1" applyProtection="1">
      <alignment horizontal="center" vertical="center" wrapText="1"/>
    </xf>
    <xf numFmtId="164" fontId="14" fillId="2" borderId="8" xfId="1" applyFont="1" applyFill="1" applyBorder="1" applyAlignment="1" applyProtection="1">
      <alignment horizontal="right" vertical="center"/>
    </xf>
    <xf numFmtId="165" fontId="14" fillId="2" borderId="8" xfId="1" applyNumberFormat="1" applyFont="1" applyFill="1" applyBorder="1" applyAlignment="1" applyProtection="1">
      <alignment horizontal="center" vertical="center" wrapText="1"/>
    </xf>
    <xf numFmtId="164" fontId="9" fillId="2" borderId="8" xfId="1" applyFont="1" applyFill="1" applyBorder="1" applyAlignment="1" applyProtection="1">
      <alignment horizontal="right" vertical="center"/>
    </xf>
    <xf numFmtId="169" fontId="27" fillId="2" borderId="3" xfId="0" applyNumberFormat="1" applyFont="1" applyFill="1" applyBorder="1" applyAlignment="1">
      <alignment horizontal="center" vertical="center" wrapText="1"/>
    </xf>
    <xf numFmtId="169" fontId="14" fillId="2" borderId="3" xfId="0" applyNumberFormat="1" applyFont="1" applyFill="1" applyBorder="1" applyAlignment="1">
      <alignment horizontal="center" vertical="center" wrapText="1"/>
    </xf>
    <xf numFmtId="0" fontId="27" fillId="5" borderId="3" xfId="0" applyFont="1" applyFill="1" applyBorder="1" applyAlignment="1">
      <alignment horizontal="center" vertical="center" wrapText="1"/>
    </xf>
    <xf numFmtId="0" fontId="14" fillId="5" borderId="3" xfId="0" applyFont="1" applyFill="1" applyBorder="1" applyAlignment="1">
      <alignment horizontal="left" vertical="center" wrapText="1"/>
    </xf>
    <xf numFmtId="0" fontId="14" fillId="5" borderId="3" xfId="0" applyFont="1" applyFill="1" applyBorder="1" applyAlignment="1">
      <alignment horizontal="center" vertical="center" wrapText="1"/>
    </xf>
    <xf numFmtId="0" fontId="14" fillId="5" borderId="3" xfId="0" applyFont="1" applyFill="1" applyBorder="1" applyAlignment="1">
      <alignment vertical="center" wrapText="1"/>
    </xf>
    <xf numFmtId="169" fontId="14" fillId="5" borderId="3" xfId="0" applyNumberFormat="1" applyFont="1" applyFill="1" applyBorder="1" applyAlignment="1">
      <alignment horizontal="center" vertical="center" wrapText="1"/>
    </xf>
    <xf numFmtId="164" fontId="14" fillId="5" borderId="3" xfId="1" applyFont="1" applyFill="1" applyBorder="1" applyAlignment="1" applyProtection="1">
      <alignment horizontal="right" vertical="center"/>
    </xf>
    <xf numFmtId="169" fontId="28" fillId="2" borderId="3" xfId="1" applyNumberFormat="1" applyFont="1" applyFill="1" applyBorder="1" applyAlignment="1" applyProtection="1">
      <alignment horizontal="center" vertical="center" wrapText="1"/>
    </xf>
    <xf numFmtId="164" fontId="9" fillId="5" borderId="8" xfId="1" applyFont="1" applyFill="1" applyBorder="1" applyAlignment="1" applyProtection="1">
      <alignment vertical="center" wrapText="1"/>
    </xf>
    <xf numFmtId="0" fontId="27" fillId="2" borderId="3" xfId="0" applyFont="1" applyFill="1" applyBorder="1" applyAlignment="1">
      <alignment horizontal="left" vertical="center" wrapText="1"/>
    </xf>
    <xf numFmtId="165" fontId="27" fillId="2" borderId="0" xfId="1" applyNumberFormat="1" applyFont="1" applyFill="1" applyBorder="1" applyAlignment="1" applyProtection="1">
      <alignment vertical="center" wrapText="1"/>
    </xf>
    <xf numFmtId="169" fontId="9" fillId="2" borderId="3" xfId="0" applyNumberFormat="1" applyFont="1" applyFill="1" applyBorder="1" applyAlignment="1">
      <alignment horizontal="center" vertical="center" wrapText="1"/>
    </xf>
    <xf numFmtId="164" fontId="9" fillId="5" borderId="8" xfId="1" applyFont="1" applyFill="1" applyBorder="1" applyAlignment="1" applyProtection="1">
      <alignment horizontal="right" vertical="center"/>
    </xf>
    <xf numFmtId="0" fontId="28" fillId="5" borderId="0" xfId="0" applyFont="1" applyFill="1" applyAlignment="1">
      <alignment vertical="center" wrapText="1"/>
    </xf>
    <xf numFmtId="0" fontId="30" fillId="2" borderId="3" xfId="0" applyFont="1" applyFill="1" applyBorder="1" applyAlignment="1">
      <alignment horizontal="left" vertical="center" wrapText="1"/>
    </xf>
    <xf numFmtId="0" fontId="30" fillId="2" borderId="3"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3" xfId="0" applyFont="1" applyFill="1" applyBorder="1" applyAlignment="1">
      <alignment horizontal="left" vertical="center" wrapText="1"/>
    </xf>
    <xf numFmtId="0" fontId="18" fillId="2" borderId="3" xfId="0" applyFont="1" applyFill="1" applyBorder="1" applyAlignment="1">
      <alignment horizontal="center" vertical="center" wrapText="1"/>
    </xf>
    <xf numFmtId="0" fontId="18" fillId="2" borderId="3" xfId="0" applyFont="1" applyFill="1" applyBorder="1" applyAlignment="1">
      <alignment horizontal="left" vertical="center" wrapText="1"/>
    </xf>
    <xf numFmtId="2" fontId="18" fillId="2" borderId="3" xfId="0" applyNumberFormat="1" applyFont="1" applyFill="1" applyBorder="1" applyAlignment="1">
      <alignment vertical="center" wrapText="1"/>
    </xf>
    <xf numFmtId="164" fontId="14" fillId="5" borderId="8" xfId="1" applyFont="1" applyFill="1" applyBorder="1" applyAlignment="1" applyProtection="1">
      <alignment horizontal="right" vertical="center"/>
    </xf>
    <xf numFmtId="0" fontId="28" fillId="2" borderId="3" xfId="0" applyFont="1" applyFill="1" applyBorder="1" applyAlignment="1">
      <alignment horizontal="left"/>
    </xf>
    <xf numFmtId="0" fontId="27" fillId="2" borderId="3" xfId="0" applyFont="1" applyFill="1" applyBorder="1" applyAlignment="1">
      <alignment horizontal="center"/>
    </xf>
    <xf numFmtId="0" fontId="27" fillId="2" borderId="3" xfId="0" applyFont="1" applyFill="1" applyBorder="1" applyAlignment="1">
      <alignment horizontal="left" vertical="center" wrapText="1" shrinkToFit="1"/>
    </xf>
    <xf numFmtId="165" fontId="28" fillId="2" borderId="3" xfId="1" applyNumberFormat="1" applyFont="1" applyFill="1" applyBorder="1" applyAlignment="1" applyProtection="1">
      <alignment vertical="center" wrapText="1"/>
    </xf>
    <xf numFmtId="164" fontId="28" fillId="6" borderId="3" xfId="0" applyNumberFormat="1" applyFont="1" applyFill="1" applyBorder="1" applyAlignment="1">
      <alignment horizontal="right" vertical="center" wrapText="1"/>
    </xf>
    <xf numFmtId="0" fontId="28" fillId="6" borderId="0" xfId="0" applyFont="1" applyFill="1" applyAlignment="1">
      <alignment vertical="center" wrapText="1"/>
    </xf>
    <xf numFmtId="0" fontId="27" fillId="6" borderId="0" xfId="0" applyFont="1" applyFill="1" applyAlignment="1">
      <alignment vertical="center" wrapText="1"/>
    </xf>
    <xf numFmtId="165" fontId="27" fillId="2" borderId="3" xfId="1" applyNumberFormat="1" applyFont="1" applyFill="1" applyBorder="1" applyAlignment="1" applyProtection="1">
      <alignment vertical="center" wrapText="1"/>
    </xf>
    <xf numFmtId="169" fontId="27" fillId="2" borderId="3" xfId="1" applyNumberFormat="1" applyFont="1" applyFill="1" applyBorder="1" applyAlignment="1" applyProtection="1">
      <alignment horizontal="center" vertical="center" wrapText="1"/>
    </xf>
    <xf numFmtId="164" fontId="28" fillId="2" borderId="3" xfId="0" applyNumberFormat="1" applyFont="1" applyFill="1" applyBorder="1" applyAlignment="1">
      <alignment horizontal="right" vertical="center" wrapText="1"/>
    </xf>
    <xf numFmtId="164" fontId="9" fillId="6" borderId="8" xfId="1" applyFont="1" applyFill="1" applyBorder="1" applyAlignment="1" applyProtection="1">
      <alignment horizontal="right" vertical="center" wrapText="1"/>
    </xf>
    <xf numFmtId="0" fontId="14" fillId="2" borderId="3" xfId="0" applyFont="1" applyFill="1" applyBorder="1" applyAlignment="1">
      <alignment horizontal="center" vertical="center"/>
    </xf>
    <xf numFmtId="164" fontId="14" fillId="2" borderId="8" xfId="1" applyFont="1" applyFill="1" applyBorder="1" applyAlignment="1" applyProtection="1">
      <alignment horizontal="right" vertical="center" wrapText="1"/>
    </xf>
    <xf numFmtId="0" fontId="31" fillId="2" borderId="3" xfId="0" applyFont="1" applyFill="1" applyBorder="1" applyAlignment="1">
      <alignment horizontal="left" vertical="center" wrapText="1"/>
    </xf>
    <xf numFmtId="164" fontId="27" fillId="2" borderId="3" xfId="0" applyNumberFormat="1" applyFont="1" applyFill="1" applyBorder="1" applyAlignment="1">
      <alignment horizontal="right" vertical="center" wrapText="1"/>
    </xf>
    <xf numFmtId="164" fontId="9" fillId="6" borderId="8" xfId="1" applyFont="1" applyFill="1" applyBorder="1" applyAlignment="1" applyProtection="1">
      <alignment horizontal="right" vertical="center"/>
    </xf>
    <xf numFmtId="0" fontId="7" fillId="2" borderId="3" xfId="0" applyFont="1" applyFill="1" applyBorder="1" applyAlignment="1">
      <alignment horizontal="left" vertical="center"/>
    </xf>
    <xf numFmtId="164" fontId="14" fillId="6" borderId="8" xfId="1" applyFont="1" applyFill="1" applyBorder="1" applyAlignment="1" applyProtection="1">
      <alignment horizontal="right" vertical="center"/>
    </xf>
    <xf numFmtId="164" fontId="28" fillId="7" borderId="3" xfId="0" applyNumberFormat="1" applyFont="1" applyFill="1" applyBorder="1" applyAlignment="1">
      <alignment horizontal="right" vertical="center" wrapText="1"/>
    </xf>
    <xf numFmtId="0" fontId="28" fillId="7" borderId="0" xfId="0" applyFont="1" applyFill="1" applyAlignment="1">
      <alignment vertical="center" wrapText="1"/>
    </xf>
    <xf numFmtId="164" fontId="9" fillId="7" borderId="8" xfId="1" applyFont="1" applyFill="1" applyBorder="1" applyAlignment="1" applyProtection="1">
      <alignment horizontal="right" vertical="center" wrapText="1"/>
    </xf>
    <xf numFmtId="0" fontId="27" fillId="7" borderId="0" xfId="0" applyFont="1" applyFill="1" applyAlignment="1">
      <alignment vertical="center" wrapText="1"/>
    </xf>
    <xf numFmtId="164" fontId="9" fillId="7" borderId="8" xfId="1" applyFont="1" applyFill="1" applyBorder="1" applyAlignment="1" applyProtection="1">
      <alignment horizontal="right" vertical="center"/>
    </xf>
    <xf numFmtId="0" fontId="28" fillId="2" borderId="3" xfId="0" applyFont="1" applyFill="1" applyBorder="1" applyAlignment="1">
      <alignment horizontal="center" vertical="center"/>
    </xf>
    <xf numFmtId="0" fontId="28" fillId="2" borderId="3" xfId="0" applyFont="1" applyFill="1" applyBorder="1" applyAlignment="1">
      <alignment horizontal="left" vertical="center"/>
    </xf>
    <xf numFmtId="0" fontId="28" fillId="2" borderId="3" xfId="0" applyFont="1" applyFill="1" applyBorder="1" applyAlignment="1">
      <alignment vertical="center"/>
    </xf>
    <xf numFmtId="169" fontId="28" fillId="2" borderId="3" xfId="0" applyNumberFormat="1" applyFont="1" applyFill="1" applyBorder="1" applyAlignment="1">
      <alignment horizontal="center" vertical="center"/>
    </xf>
    <xf numFmtId="164" fontId="28" fillId="8" borderId="3" xfId="0" applyNumberFormat="1" applyFont="1" applyFill="1" applyBorder="1" applyAlignment="1">
      <alignment horizontal="right" vertical="center"/>
    </xf>
    <xf numFmtId="0" fontId="28" fillId="8" borderId="0" xfId="0" applyFont="1" applyFill="1" applyAlignment="1">
      <alignment vertical="center" wrapText="1"/>
    </xf>
    <xf numFmtId="169" fontId="27" fillId="2" borderId="0" xfId="0" applyNumberFormat="1" applyFont="1" applyFill="1" applyAlignment="1">
      <alignment vertical="center"/>
    </xf>
    <xf numFmtId="0" fontId="32" fillId="0" borderId="4" xfId="0" applyFont="1" applyBorder="1" applyAlignment="1">
      <alignment horizontal="center" vertical="center" wrapText="1"/>
    </xf>
    <xf numFmtId="0" fontId="32" fillId="0" borderId="5" xfId="0" applyFont="1" applyBorder="1" applyAlignment="1">
      <alignment horizontal="center" vertical="center" wrapText="1"/>
    </xf>
    <xf numFmtId="0" fontId="32" fillId="0" borderId="6" xfId="0" applyFont="1" applyBorder="1" applyAlignment="1">
      <alignment horizontal="center" vertical="center" wrapText="1"/>
    </xf>
    <xf numFmtId="0" fontId="32" fillId="0" borderId="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horizontal="justify" vertical="center" wrapText="1"/>
    </xf>
    <xf numFmtId="0" fontId="18" fillId="0" borderId="7" xfId="0" applyFont="1" applyBorder="1" applyAlignment="1">
      <alignment horizontal="justify" vertical="center" wrapText="1"/>
    </xf>
    <xf numFmtId="0" fontId="18" fillId="0" borderId="7" xfId="0" applyFont="1" applyBorder="1" applyAlignment="1">
      <alignment horizontal="center" vertical="center" wrapText="1"/>
    </xf>
    <xf numFmtId="0" fontId="2" fillId="0" borderId="10" xfId="0" applyFont="1" applyBorder="1" applyAlignment="1">
      <alignment vertical="center" wrapText="1"/>
    </xf>
    <xf numFmtId="0" fontId="2" fillId="0" borderId="10" xfId="0" applyFont="1" applyBorder="1" applyAlignment="1">
      <alignment horizontal="justify" vertical="center" wrapText="1"/>
    </xf>
    <xf numFmtId="0" fontId="2" fillId="0" borderId="10" xfId="0" applyFont="1" applyBorder="1" applyAlignment="1">
      <alignment horizontal="center" vertical="center" wrapText="1"/>
    </xf>
    <xf numFmtId="0" fontId="32" fillId="0" borderId="7" xfId="0" applyFont="1" applyBorder="1" applyAlignment="1">
      <alignment vertical="center" wrapText="1"/>
    </xf>
    <xf numFmtId="0" fontId="32" fillId="0" borderId="7" xfId="0" applyFont="1" applyBorder="1" applyAlignment="1">
      <alignment horizontal="justify" vertical="center" wrapText="1"/>
    </xf>
    <xf numFmtId="0" fontId="2" fillId="0" borderId="0" xfId="0" applyFont="1"/>
    <xf numFmtId="0" fontId="3" fillId="0" borderId="0" xfId="0" applyFont="1"/>
    <xf numFmtId="0" fontId="4" fillId="0" borderId="0" xfId="0" applyFont="1"/>
    <xf numFmtId="0" fontId="2" fillId="0" borderId="0" xfId="0" applyFont="1" applyAlignment="1">
      <alignment vertical="center" wrapText="1"/>
    </xf>
    <xf numFmtId="0" fontId="7" fillId="0" borderId="0" xfId="0" applyFont="1" applyAlignment="1">
      <alignment wrapText="1"/>
    </xf>
    <xf numFmtId="0" fontId="8" fillId="0" borderId="0" xfId="0" applyFont="1" applyAlignment="1">
      <alignment wrapText="1"/>
    </xf>
    <xf numFmtId="0" fontId="4" fillId="0" borderId="0" xfId="0" applyFont="1" applyAlignment="1">
      <alignment wrapText="1"/>
    </xf>
    <xf numFmtId="0" fontId="33" fillId="2" borderId="1" xfId="0" applyFont="1" applyFill="1" applyBorder="1" applyAlignment="1">
      <alignment horizontal="center" vertical="center" wrapText="1"/>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11" fillId="0" borderId="1" xfId="0" applyFont="1" applyBorder="1" applyAlignment="1">
      <alignment horizontal="center" vertical="center" wrapText="1"/>
    </xf>
    <xf numFmtId="164" fontId="33" fillId="2" borderId="1" xfId="1" applyFont="1" applyFill="1" applyBorder="1" applyAlignment="1" applyProtection="1">
      <alignment horizontal="center" vertical="center" wrapText="1"/>
    </xf>
    <xf numFmtId="0" fontId="33" fillId="9" borderId="3" xfId="0" applyFont="1" applyFill="1" applyBorder="1" applyAlignment="1">
      <alignment horizontal="center" vertical="center" wrapText="1"/>
    </xf>
    <xf numFmtId="0" fontId="33" fillId="9" borderId="3" xfId="0" applyFont="1" applyFill="1" applyBorder="1" applyAlignment="1">
      <alignment vertical="center" wrapText="1"/>
    </xf>
    <xf numFmtId="0" fontId="35"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3" xfId="0" applyFont="1" applyFill="1" applyBorder="1" applyAlignment="1">
      <alignment vertical="center" wrapText="1"/>
    </xf>
    <xf numFmtId="164" fontId="33" fillId="2" borderId="3" xfId="1" applyFont="1" applyFill="1" applyBorder="1" applyAlignment="1" applyProtection="1">
      <alignment horizontal="right" vertical="center" wrapText="1"/>
    </xf>
    <xf numFmtId="164" fontId="35" fillId="0" borderId="3" xfId="1" applyFont="1" applyBorder="1" applyAlignment="1" applyProtection="1">
      <alignment horizontal="right" vertical="center" wrapText="1"/>
    </xf>
    <xf numFmtId="164" fontId="11" fillId="0" borderId="3" xfId="1" applyFont="1" applyBorder="1" applyAlignment="1" applyProtection="1">
      <alignment horizontal="right" vertical="center" wrapText="1"/>
    </xf>
    <xf numFmtId="164" fontId="33" fillId="2" borderId="3" xfId="1" applyFont="1" applyFill="1" applyBorder="1" applyAlignment="1" applyProtection="1">
      <alignment horizontal="center" vertical="center" wrapText="1"/>
    </xf>
    <xf numFmtId="0" fontId="36" fillId="2" borderId="3" xfId="0" applyFont="1" applyFill="1" applyBorder="1" applyAlignment="1">
      <alignment horizontal="center" vertical="center" wrapText="1"/>
    </xf>
    <xf numFmtId="0" fontId="34" fillId="2" borderId="3" xfId="0" applyFont="1" applyFill="1" applyBorder="1" applyAlignment="1">
      <alignment horizontal="center" vertical="center" wrapText="1"/>
    </xf>
    <xf numFmtId="0" fontId="34" fillId="2" borderId="3" xfId="0" applyFont="1" applyFill="1" applyBorder="1" applyAlignment="1">
      <alignment vertical="center" wrapText="1"/>
    </xf>
    <xf numFmtId="164" fontId="36" fillId="2" borderId="3" xfId="1" applyFont="1" applyFill="1" applyBorder="1" applyAlignment="1" applyProtection="1">
      <alignment horizontal="right" vertical="center" wrapText="1"/>
    </xf>
    <xf numFmtId="164" fontId="34" fillId="0" borderId="3" xfId="1" applyFont="1" applyBorder="1" applyAlignment="1" applyProtection="1">
      <alignment horizontal="right" vertical="center" wrapText="1"/>
    </xf>
    <xf numFmtId="164" fontId="4" fillId="0" borderId="3" xfId="1" applyFont="1" applyBorder="1" applyAlignment="1" applyProtection="1">
      <alignment horizontal="right" vertical="center" wrapText="1"/>
    </xf>
    <xf numFmtId="164" fontId="36" fillId="2" borderId="3" xfId="1" applyFont="1" applyFill="1" applyBorder="1" applyAlignment="1" applyProtection="1">
      <alignment horizontal="center" vertical="center" wrapText="1"/>
    </xf>
    <xf numFmtId="164" fontId="33" fillId="9" borderId="3" xfId="1" applyFont="1" applyFill="1" applyBorder="1" applyAlignment="1" applyProtection="1">
      <alignment horizontal="center" vertical="center" wrapText="1"/>
    </xf>
    <xf numFmtId="164" fontId="33" fillId="9" borderId="3" xfId="1" applyFont="1" applyFill="1" applyBorder="1" applyAlignment="1" applyProtection="1">
      <alignment horizontal="right" vertical="center" wrapText="1"/>
    </xf>
    <xf numFmtId="164" fontId="33" fillId="2" borderId="3" xfId="0" applyNumberFormat="1" applyFont="1" applyFill="1" applyBorder="1" applyAlignment="1">
      <alignment horizontal="center" vertical="center" wrapText="1"/>
    </xf>
    <xf numFmtId="164" fontId="4" fillId="0" borderId="3" xfId="2" applyFont="1" applyBorder="1" applyAlignment="1" applyProtection="1">
      <alignment horizontal="right" vertical="center" wrapText="1"/>
    </xf>
    <xf numFmtId="164" fontId="33" fillId="0" borderId="3" xfId="1" applyFont="1" applyBorder="1" applyAlignment="1" applyProtection="1">
      <alignment horizontal="right" vertical="center" wrapText="1"/>
    </xf>
    <xf numFmtId="1" fontId="11" fillId="0" borderId="3" xfId="2" applyNumberFormat="1" applyFont="1" applyBorder="1" applyAlignment="1" applyProtection="1">
      <alignment horizontal="right" vertical="center" wrapText="1"/>
    </xf>
    <xf numFmtId="2" fontId="4" fillId="0" borderId="3" xfId="0" applyNumberFormat="1" applyFont="1" applyBorder="1" applyAlignment="1">
      <alignment horizontal="right" vertical="center" wrapText="1"/>
    </xf>
    <xf numFmtId="166" fontId="11" fillId="0" borderId="3" xfId="2" applyNumberFormat="1" applyFont="1" applyBorder="1" applyAlignment="1" applyProtection="1">
      <alignment horizontal="right" vertical="center" wrapText="1"/>
    </xf>
    <xf numFmtId="165" fontId="33" fillId="2" borderId="3" xfId="1" applyNumberFormat="1" applyFont="1" applyFill="1" applyBorder="1" applyAlignment="1" applyProtection="1">
      <alignment horizontal="right" vertical="center" wrapText="1"/>
    </xf>
    <xf numFmtId="165" fontId="36" fillId="0" borderId="3" xfId="1" applyNumberFormat="1" applyFont="1" applyBorder="1" applyAlignment="1" applyProtection="1">
      <alignment horizontal="right" vertical="center" wrapText="1"/>
    </xf>
    <xf numFmtId="165" fontId="35" fillId="0" borderId="3" xfId="1" applyNumberFormat="1" applyFont="1" applyBorder="1" applyAlignment="1" applyProtection="1">
      <alignment horizontal="right" vertical="center" wrapText="1"/>
    </xf>
    <xf numFmtId="0" fontId="35" fillId="2" borderId="3" xfId="0" applyFont="1" applyFill="1" applyBorder="1" applyAlignment="1">
      <alignment horizontal="center" vertical="center" wrapText="1"/>
    </xf>
    <xf numFmtId="164" fontId="35" fillId="2" borderId="3" xfId="1" applyFont="1" applyFill="1" applyBorder="1" applyAlignment="1" applyProtection="1">
      <alignment horizontal="right" vertical="center" wrapText="1"/>
    </xf>
    <xf numFmtId="165" fontId="11" fillId="0" borderId="3" xfId="2" applyNumberFormat="1" applyFont="1" applyBorder="1" applyAlignment="1" applyProtection="1">
      <alignment horizontal="right" vertical="center" wrapText="1"/>
    </xf>
    <xf numFmtId="164" fontId="11" fillId="0" borderId="3" xfId="2" applyFont="1" applyBorder="1" applyAlignment="1" applyProtection="1">
      <alignment horizontal="right" vertical="center" wrapText="1"/>
    </xf>
    <xf numFmtId="0" fontId="36" fillId="9" borderId="3" xfId="0" applyFont="1" applyFill="1" applyBorder="1" applyAlignment="1">
      <alignment horizontal="center" vertical="center" wrapText="1"/>
    </xf>
    <xf numFmtId="0" fontId="35" fillId="2" borderId="3" xfId="0" applyFont="1" applyFill="1" applyBorder="1" applyAlignment="1">
      <alignment vertical="center" wrapText="1"/>
    </xf>
    <xf numFmtId="164" fontId="34" fillId="2" borderId="3" xfId="1" applyFont="1" applyFill="1" applyBorder="1" applyAlignment="1" applyProtection="1">
      <alignment horizontal="right" vertical="center" wrapText="1"/>
    </xf>
    <xf numFmtId="164" fontId="13" fillId="0" borderId="3" xfId="1" applyFont="1" applyBorder="1" applyAlignment="1" applyProtection="1">
      <alignment horizontal="right" vertical="center" wrapText="1"/>
    </xf>
    <xf numFmtId="164" fontId="36" fillId="2" borderId="3" xfId="0" applyNumberFormat="1" applyFont="1" applyFill="1" applyBorder="1" applyAlignment="1">
      <alignment horizontal="center" vertical="center" wrapText="1"/>
    </xf>
    <xf numFmtId="164" fontId="2" fillId="0" borderId="0" xfId="0" applyNumberFormat="1" applyFont="1"/>
    <xf numFmtId="13" fontId="4" fillId="0" borderId="3" xfId="2" applyNumberFormat="1" applyFont="1" applyBorder="1" applyAlignment="1" applyProtection="1">
      <alignment horizontal="right" vertical="center" wrapText="1"/>
    </xf>
    <xf numFmtId="0" fontId="36" fillId="2" borderId="3" xfId="0" applyFont="1" applyFill="1" applyBorder="1" applyAlignment="1">
      <alignment vertical="center" wrapText="1"/>
    </xf>
    <xf numFmtId="165" fontId="35" fillId="2" borderId="3" xfId="1" applyNumberFormat="1" applyFont="1" applyFill="1" applyBorder="1" applyAlignment="1" applyProtection="1">
      <alignment horizontal="right" vertical="center" wrapText="1"/>
    </xf>
    <xf numFmtId="165" fontId="36" fillId="2" borderId="3" xfId="1" applyNumberFormat="1" applyFont="1" applyFill="1" applyBorder="1" applyAlignment="1" applyProtection="1">
      <alignment horizontal="right" vertical="center" wrapText="1"/>
    </xf>
    <xf numFmtId="164" fontId="32" fillId="2" borderId="3" xfId="1" applyFont="1" applyFill="1" applyBorder="1" applyAlignment="1" applyProtection="1">
      <alignment horizontal="right" vertical="center" wrapText="1"/>
    </xf>
    <xf numFmtId="164" fontId="10" fillId="0" borderId="3" xfId="1" applyFont="1" applyBorder="1" applyAlignment="1" applyProtection="1">
      <alignment horizontal="right" vertical="center" wrapText="1"/>
    </xf>
    <xf numFmtId="164" fontId="9" fillId="2" borderId="3" xfId="1" applyFont="1" applyFill="1" applyBorder="1" applyAlignment="1" applyProtection="1">
      <alignment horizontal="right" vertical="center" wrapText="1"/>
    </xf>
    <xf numFmtId="164" fontId="4" fillId="2" borderId="3" xfId="1" applyFont="1" applyFill="1" applyBorder="1" applyAlignment="1" applyProtection="1">
      <alignment horizontal="center" vertical="center" wrapText="1"/>
    </xf>
    <xf numFmtId="0" fontId="34" fillId="2" borderId="3" xfId="0" applyFont="1" applyFill="1" applyBorder="1" applyAlignment="1">
      <alignment horizontal="center" vertical="top" wrapText="1"/>
    </xf>
    <xf numFmtId="0" fontId="34" fillId="2" borderId="3" xfId="0" applyFont="1" applyFill="1" applyBorder="1" applyAlignment="1">
      <alignment vertical="top" wrapText="1"/>
    </xf>
    <xf numFmtId="164" fontId="14" fillId="2" borderId="3" xfId="1" applyFont="1" applyFill="1" applyBorder="1" applyAlignment="1" applyProtection="1">
      <alignment horizontal="center" vertical="center" wrapText="1"/>
    </xf>
    <xf numFmtId="164" fontId="37" fillId="2" borderId="3" xfId="1" applyFont="1" applyFill="1" applyBorder="1" applyAlignment="1" applyProtection="1">
      <alignment horizontal="right" vertical="center" wrapText="1"/>
    </xf>
    <xf numFmtId="164" fontId="7" fillId="0" borderId="3" xfId="2" applyFont="1" applyBorder="1" applyAlignment="1" applyProtection="1">
      <alignment horizontal="right" vertical="center" wrapText="1"/>
    </xf>
    <xf numFmtId="164" fontId="36" fillId="9" borderId="3" xfId="1" applyFont="1" applyFill="1" applyBorder="1" applyAlignment="1" applyProtection="1">
      <alignment horizontal="right" vertical="center" wrapText="1"/>
    </xf>
    <xf numFmtId="0" fontId="14" fillId="2" borderId="0" xfId="0" applyFont="1" applyFill="1" applyAlignment="1">
      <alignment wrapText="1"/>
    </xf>
    <xf numFmtId="0" fontId="13" fillId="2" borderId="3" xfId="0" applyFont="1" applyFill="1" applyBorder="1" applyAlignment="1">
      <alignment horizontal="center" vertical="center" wrapText="1"/>
    </xf>
    <xf numFmtId="0" fontId="34" fillId="9" borderId="3" xfId="0" applyFont="1" applyFill="1" applyBorder="1" applyAlignment="1">
      <alignment horizontal="center" vertical="center" wrapText="1"/>
    </xf>
    <xf numFmtId="0" fontId="13" fillId="9" borderId="3" xfId="0" applyFont="1" applyFill="1" applyBorder="1" applyAlignment="1">
      <alignment horizontal="center" vertical="center" wrapText="1"/>
    </xf>
    <xf numFmtId="164" fontId="35" fillId="9" borderId="3" xfId="1" applyFont="1" applyFill="1" applyBorder="1" applyAlignment="1" applyProtection="1">
      <alignment horizontal="right" vertical="center" wrapText="1"/>
    </xf>
    <xf numFmtId="164" fontId="34" fillId="9" borderId="3" xfId="1" applyFont="1" applyFill="1" applyBorder="1" applyAlignment="1" applyProtection="1">
      <alignment horizontal="right" vertical="center" wrapText="1"/>
    </xf>
    <xf numFmtId="164" fontId="12" fillId="9" borderId="3" xfId="1" applyFont="1" applyFill="1" applyBorder="1" applyAlignment="1" applyProtection="1">
      <alignment horizontal="right" vertical="center" wrapText="1"/>
    </xf>
    <xf numFmtId="0" fontId="32" fillId="0" borderId="0" xfId="0" applyFont="1"/>
    <xf numFmtId="164" fontId="13" fillId="2" borderId="3" xfId="2" applyFont="1" applyFill="1" applyBorder="1" applyAlignment="1" applyProtection="1">
      <alignment horizontal="right" vertical="center" wrapText="1"/>
    </xf>
    <xf numFmtId="1" fontId="12" fillId="2" borderId="3" xfId="2" applyNumberFormat="1" applyFont="1" applyFill="1" applyBorder="1" applyAlignment="1" applyProtection="1">
      <alignment horizontal="right" vertical="center" wrapText="1"/>
    </xf>
    <xf numFmtId="2" fontId="13" fillId="2" borderId="3" xfId="0" applyNumberFormat="1" applyFont="1" applyFill="1" applyBorder="1" applyAlignment="1">
      <alignment horizontal="right" vertical="center" wrapText="1"/>
    </xf>
    <xf numFmtId="166" fontId="13" fillId="2" borderId="3" xfId="2" applyNumberFormat="1" applyFont="1" applyFill="1" applyBorder="1" applyAlignment="1" applyProtection="1">
      <alignment horizontal="right" vertical="center" wrapText="1"/>
    </xf>
    <xf numFmtId="165" fontId="34" fillId="2" borderId="3" xfId="1" applyNumberFormat="1" applyFont="1" applyFill="1" applyBorder="1" applyAlignment="1" applyProtection="1">
      <alignment horizontal="right" vertical="center" wrapText="1"/>
    </xf>
    <xf numFmtId="165" fontId="13" fillId="2" borderId="3" xfId="2" applyNumberFormat="1" applyFont="1" applyFill="1" applyBorder="1" applyAlignment="1" applyProtection="1">
      <alignment horizontal="right" vertical="center" wrapText="1"/>
    </xf>
    <xf numFmtId="164" fontId="12" fillId="2" borderId="3" xfId="2" applyFont="1" applyFill="1" applyBorder="1" applyAlignment="1" applyProtection="1">
      <alignment horizontal="right" vertical="center" wrapText="1"/>
    </xf>
    <xf numFmtId="164" fontId="13" fillId="9" borderId="3" xfId="1" applyFont="1" applyFill="1" applyBorder="1" applyAlignment="1" applyProtection="1">
      <alignment horizontal="right" vertical="center" wrapText="1"/>
    </xf>
    <xf numFmtId="164" fontId="12" fillId="2" borderId="0" xfId="1" applyFont="1" applyFill="1" applyBorder="1" applyAlignment="1" applyProtection="1">
      <alignment horizontal="right" vertical="center" wrapText="1"/>
    </xf>
    <xf numFmtId="0" fontId="12" fillId="2" borderId="3" xfId="0" applyFont="1" applyFill="1" applyBorder="1"/>
    <xf numFmtId="164" fontId="12" fillId="9" borderId="3" xfId="2" applyFont="1" applyFill="1" applyBorder="1" applyAlignment="1" applyProtection="1">
      <alignment horizontal="right" vertical="center" wrapText="1"/>
    </xf>
    <xf numFmtId="164" fontId="12" fillId="0" borderId="3" xfId="1" applyFont="1" applyBorder="1" applyAlignment="1" applyProtection="1">
      <alignment horizontal="right" vertical="center" wrapText="1"/>
    </xf>
    <xf numFmtId="164" fontId="14" fillId="2" borderId="3" xfId="2" applyFont="1" applyFill="1" applyBorder="1" applyAlignment="1" applyProtection="1">
      <alignment horizontal="right" vertical="center" wrapText="1"/>
    </xf>
    <xf numFmtId="164" fontId="9" fillId="2" borderId="3" xfId="2" applyFont="1" applyFill="1" applyBorder="1" applyAlignment="1" applyProtection="1">
      <alignment horizontal="right" vertical="center" wrapText="1"/>
    </xf>
    <xf numFmtId="0" fontId="34" fillId="2" borderId="2" xfId="0" applyFont="1" applyFill="1" applyBorder="1" applyAlignment="1">
      <alignment horizontal="center" vertical="center" wrapText="1"/>
    </xf>
    <xf numFmtId="165" fontId="34" fillId="0" borderId="3" xfId="1" applyNumberFormat="1" applyFont="1" applyBorder="1" applyAlignment="1" applyProtection="1">
      <alignment horizontal="right" vertical="center" wrapText="1"/>
    </xf>
    <xf numFmtId="164" fontId="2" fillId="0" borderId="0" xfId="1" applyFont="1" applyBorder="1" applyAlignment="1" applyProtection="1"/>
    <xf numFmtId="165" fontId="2" fillId="0" borderId="0" xfId="1" applyNumberFormat="1" applyFont="1" applyBorder="1" applyAlignment="1" applyProtection="1"/>
    <xf numFmtId="165" fontId="32" fillId="0" borderId="0" xfId="1" applyNumberFormat="1" applyFont="1" applyBorder="1" applyAlignment="1" applyProtection="1"/>
    <xf numFmtId="167" fontId="34" fillId="2" borderId="3" xfId="1" applyNumberFormat="1" applyFont="1" applyFill="1" applyBorder="1" applyAlignment="1" applyProtection="1">
      <alignment horizontal="right" vertical="center" wrapText="1"/>
    </xf>
    <xf numFmtId="164" fontId="34" fillId="5" borderId="3" xfId="1" applyFont="1" applyFill="1" applyBorder="1" applyAlignment="1" applyProtection="1">
      <alignment horizontal="right" vertical="center" wrapText="1"/>
    </xf>
    <xf numFmtId="164" fontId="14" fillId="0" borderId="3" xfId="2" applyFont="1" applyBorder="1" applyAlignment="1" applyProtection="1">
      <alignment horizontal="right" vertical="center" wrapText="1"/>
    </xf>
    <xf numFmtId="0" fontId="27" fillId="0" borderId="0" xfId="0" applyFont="1" applyAlignment="1">
      <alignment horizontal="center" vertical="center"/>
    </xf>
    <xf numFmtId="0" fontId="27" fillId="0" borderId="0" xfId="0" applyFont="1" applyAlignment="1">
      <alignment vertical="center"/>
    </xf>
    <xf numFmtId="0" fontId="27" fillId="0" borderId="0" xfId="0" applyFont="1" applyAlignment="1">
      <alignment horizontal="right" vertical="center"/>
    </xf>
    <xf numFmtId="0" fontId="27" fillId="0" borderId="0" xfId="0" applyFont="1"/>
    <xf numFmtId="0" fontId="28" fillId="0" borderId="3" xfId="0" applyFont="1" applyBorder="1" applyAlignment="1">
      <alignment horizontal="center" vertical="center" wrapText="1"/>
    </xf>
    <xf numFmtId="0" fontId="27" fillId="0" borderId="0" xfId="0" applyFont="1" applyAlignment="1">
      <alignment vertical="center" wrapText="1"/>
    </xf>
    <xf numFmtId="0" fontId="27" fillId="0" borderId="3" xfId="0" applyFont="1" applyBorder="1" applyAlignment="1">
      <alignment vertical="center" wrapText="1"/>
    </xf>
    <xf numFmtId="164" fontId="28" fillId="0" borderId="3" xfId="0" applyNumberFormat="1" applyFont="1" applyBorder="1" applyAlignment="1">
      <alignment horizontal="right" vertical="center" wrapText="1"/>
    </xf>
    <xf numFmtId="0" fontId="28" fillId="0" borderId="3" xfId="0" applyFont="1" applyBorder="1" applyAlignment="1">
      <alignment vertical="center" wrapText="1"/>
    </xf>
    <xf numFmtId="164" fontId="9" fillId="0" borderId="8" xfId="1" applyFont="1" applyBorder="1" applyAlignment="1" applyProtection="1">
      <alignment horizontal="right" vertical="center" wrapText="1"/>
    </xf>
    <xf numFmtId="0" fontId="27" fillId="0" borderId="3" xfId="0" applyFont="1" applyBorder="1" applyAlignment="1">
      <alignment horizontal="center" vertical="center" wrapText="1"/>
    </xf>
    <xf numFmtId="0" fontId="14" fillId="0" borderId="3" xfId="0" applyFont="1" applyBorder="1" applyAlignment="1">
      <alignment horizontal="left" vertical="center" wrapText="1"/>
    </xf>
    <xf numFmtId="164" fontId="14" fillId="0" borderId="3" xfId="1" applyFont="1" applyBorder="1" applyAlignment="1" applyProtection="1">
      <alignment horizontal="right" vertical="center"/>
    </xf>
    <xf numFmtId="0" fontId="14" fillId="0" borderId="8" xfId="0" applyFont="1" applyBorder="1" applyAlignment="1">
      <alignment horizontal="left" vertical="center" wrapText="1"/>
    </xf>
    <xf numFmtId="0" fontId="14" fillId="0" borderId="3" xfId="0" applyFont="1" applyBorder="1" applyAlignment="1">
      <alignment horizontal="center" vertical="center" wrapText="1"/>
    </xf>
    <xf numFmtId="0" fontId="14" fillId="0" borderId="0" xfId="0" applyFont="1" applyAlignment="1">
      <alignment vertical="center"/>
    </xf>
    <xf numFmtId="164" fontId="14" fillId="0" borderId="8" xfId="1" applyFont="1" applyBorder="1" applyAlignment="1" applyProtection="1">
      <alignment horizontal="right" vertical="center"/>
    </xf>
    <xf numFmtId="0" fontId="9" fillId="0" borderId="3" xfId="0" applyFont="1" applyBorder="1" applyAlignment="1">
      <alignment horizontal="center" vertical="center"/>
    </xf>
    <xf numFmtId="0" fontId="9" fillId="0" borderId="3" xfId="0" applyFont="1" applyBorder="1" applyAlignment="1">
      <alignment horizontal="left" vertical="center" wrapText="1"/>
    </xf>
    <xf numFmtId="0" fontId="14" fillId="0" borderId="3" xfId="0" applyFont="1" applyBorder="1" applyAlignment="1">
      <alignment horizontal="center" vertical="center"/>
    </xf>
    <xf numFmtId="164" fontId="14" fillId="0" borderId="8" xfId="1" applyFont="1" applyBorder="1" applyAlignment="1" applyProtection="1">
      <alignment horizontal="right" vertical="center" wrapText="1"/>
    </xf>
    <xf numFmtId="0" fontId="4" fillId="0" borderId="3"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horizontal="left" vertical="center" wrapText="1"/>
    </xf>
    <xf numFmtId="164" fontId="4" fillId="0" borderId="8" xfId="1" applyFont="1" applyBorder="1" applyAlignment="1" applyProtection="1">
      <alignment horizontal="right" vertical="center" wrapText="1"/>
    </xf>
    <xf numFmtId="0" fontId="27" fillId="0" borderId="3" xfId="0" applyFont="1" applyBorder="1" applyAlignment="1">
      <alignment horizontal="left" vertical="center" wrapText="1"/>
    </xf>
    <xf numFmtId="0" fontId="41" fillId="0" borderId="3" xfId="0" applyFont="1" applyBorder="1" applyAlignment="1">
      <alignment horizontal="center" vertical="center" wrapText="1"/>
    </xf>
    <xf numFmtId="0" fontId="41" fillId="0" borderId="3" xfId="0" applyFont="1" applyBorder="1" applyAlignment="1">
      <alignment vertical="center" wrapText="1"/>
    </xf>
    <xf numFmtId="0" fontId="42" fillId="0" borderId="3" xfId="0" applyFont="1" applyBorder="1" applyAlignment="1">
      <alignment vertical="center" wrapText="1"/>
    </xf>
    <xf numFmtId="164" fontId="11" fillId="0" borderId="8" xfId="1" applyFont="1" applyBorder="1" applyAlignment="1" applyProtection="1">
      <alignment horizontal="right" vertical="center" wrapText="1"/>
    </xf>
    <xf numFmtId="0" fontId="27" fillId="0" borderId="3" xfId="0" applyFont="1" applyBorder="1" applyAlignment="1">
      <alignment horizontal="center" vertical="center"/>
    </xf>
    <xf numFmtId="0" fontId="28" fillId="0" borderId="3" xfId="0" applyFont="1" applyBorder="1" applyAlignment="1">
      <alignment horizontal="center" vertical="center"/>
    </xf>
    <xf numFmtId="0" fontId="27" fillId="0" borderId="3" xfId="0" applyFont="1" applyBorder="1" applyAlignment="1">
      <alignment vertical="center"/>
    </xf>
    <xf numFmtId="164" fontId="28" fillId="0" borderId="3" xfId="0" applyNumberFormat="1" applyFont="1" applyBorder="1" applyAlignment="1">
      <alignment horizontal="right" vertical="center"/>
    </xf>
    <xf numFmtId="0" fontId="27" fillId="0" borderId="0" xfId="0" applyFont="1" applyBorder="1" applyAlignment="1">
      <alignment horizontal="center" vertical="center"/>
    </xf>
    <xf numFmtId="0" fontId="27" fillId="0" borderId="0" xfId="0" applyFont="1" applyBorder="1" applyAlignment="1">
      <alignment vertical="center"/>
    </xf>
    <xf numFmtId="0" fontId="27" fillId="0" borderId="0" xfId="0" applyFont="1" applyBorder="1" applyAlignment="1">
      <alignment horizontal="right" vertical="center"/>
    </xf>
    <xf numFmtId="0" fontId="27" fillId="0" borderId="0" xfId="0" applyFont="1" applyBorder="1" applyAlignment="1">
      <alignment vertical="center" wrapText="1"/>
    </xf>
    <xf numFmtId="0" fontId="44" fillId="2" borderId="7" xfId="0" applyFont="1" applyFill="1" applyBorder="1" applyAlignment="1">
      <alignment horizontal="center" vertical="center" wrapText="1"/>
    </xf>
    <xf numFmtId="0" fontId="45" fillId="2" borderId="7" xfId="0" applyFont="1" applyFill="1" applyBorder="1" applyAlignment="1">
      <alignment horizontal="center" vertical="center" wrapText="1"/>
    </xf>
    <xf numFmtId="0" fontId="17" fillId="10" borderId="6" xfId="0" applyFont="1" applyFill="1" applyBorder="1" applyAlignment="1">
      <alignment horizontal="center" vertical="center" wrapText="1"/>
    </xf>
    <xf numFmtId="0" fontId="17" fillId="10" borderId="7" xfId="0" applyFont="1" applyFill="1" applyBorder="1" applyAlignment="1">
      <alignment horizontal="center" vertical="center" wrapText="1"/>
    </xf>
    <xf numFmtId="0" fontId="17" fillId="10" borderId="7" xfId="0" applyFont="1" applyFill="1" applyBorder="1" applyAlignment="1">
      <alignment vertical="center" wrapText="1"/>
    </xf>
    <xf numFmtId="0" fontId="46" fillId="10" borderId="7" xfId="0" applyFont="1" applyFill="1" applyBorder="1" applyAlignment="1">
      <alignment horizontal="center" vertical="center" wrapText="1"/>
    </xf>
    <xf numFmtId="0" fontId="20" fillId="10" borderId="7" xfId="0" applyFont="1" applyFill="1" applyBorder="1" applyAlignment="1">
      <alignment horizontal="center" vertical="center" wrapText="1"/>
    </xf>
    <xf numFmtId="0" fontId="44" fillId="10" borderId="7" xfId="0" applyFont="1" applyFill="1" applyBorder="1" applyAlignment="1">
      <alignment horizontal="center" vertical="center" wrapText="1"/>
    </xf>
    <xf numFmtId="0" fontId="19" fillId="10" borderId="7" xfId="0" applyFont="1" applyFill="1" applyBorder="1" applyAlignment="1">
      <alignment horizontal="center" vertical="center" wrapText="1"/>
    </xf>
    <xf numFmtId="0" fontId="7" fillId="2" borderId="0" xfId="0" applyFont="1" applyFill="1" applyBorder="1" applyAlignment="1">
      <alignment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0" borderId="0" xfId="0" applyFont="1" applyBorder="1" applyAlignment="1">
      <alignment horizontal="center"/>
    </xf>
    <xf numFmtId="0" fontId="18" fillId="0" borderId="0" xfId="0" applyFont="1" applyBorder="1" applyAlignment="1">
      <alignment horizontal="left"/>
    </xf>
    <xf numFmtId="0" fontId="28" fillId="2" borderId="0" xfId="0" applyFont="1" applyFill="1" applyBorder="1" applyAlignment="1">
      <alignment horizontal="center" vertical="center"/>
    </xf>
    <xf numFmtId="0" fontId="29" fillId="2" borderId="0" xfId="0" applyFont="1" applyFill="1" applyBorder="1" applyAlignment="1">
      <alignment horizontal="center" vertical="center"/>
    </xf>
    <xf numFmtId="0" fontId="28" fillId="2" borderId="3" xfId="0" applyFont="1" applyFill="1" applyBorder="1" applyAlignment="1">
      <alignment horizontal="center" vertical="center" wrapText="1"/>
    </xf>
    <xf numFmtId="0" fontId="27" fillId="2" borderId="9" xfId="0" applyFont="1" applyFill="1" applyBorder="1" applyAlignment="1">
      <alignment horizontal="center" vertical="center" wrapText="1"/>
    </xf>
    <xf numFmtId="0" fontId="32" fillId="0" borderId="4" xfId="0" applyFont="1" applyBorder="1" applyAlignment="1">
      <alignment vertical="center" wrapText="1"/>
    </xf>
    <xf numFmtId="0" fontId="7" fillId="0" borderId="0" xfId="0" applyFont="1" applyBorder="1" applyAlignment="1">
      <alignment wrapText="1"/>
    </xf>
    <xf numFmtId="0" fontId="33" fillId="2" borderId="3" xfId="0" applyFont="1" applyFill="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33" fillId="9" borderId="3" xfId="0" applyFont="1" applyFill="1" applyBorder="1" applyAlignment="1">
      <alignment horizontal="center" vertical="center" wrapText="1"/>
    </xf>
    <xf numFmtId="164" fontId="33" fillId="2" borderId="3" xfId="1" applyFont="1" applyFill="1" applyBorder="1" applyAlignment="1" applyProtection="1">
      <alignment horizontal="center" vertical="center" wrapText="1"/>
    </xf>
    <xf numFmtId="0" fontId="28" fillId="0" borderId="0" xfId="0" applyFont="1" applyBorder="1" applyAlignment="1">
      <alignment horizontal="center" vertical="center"/>
    </xf>
    <xf numFmtId="0" fontId="29" fillId="0" borderId="0" xfId="0" applyFont="1" applyBorder="1" applyAlignment="1">
      <alignment horizontal="center" vertical="center"/>
    </xf>
    <xf numFmtId="0" fontId="28" fillId="0" borderId="3" xfId="0" applyFont="1" applyBorder="1" applyAlignment="1">
      <alignment horizontal="left" vertical="center" wrapText="1"/>
    </xf>
    <xf numFmtId="0" fontId="47" fillId="2" borderId="7" xfId="0" applyFont="1" applyFill="1" applyBorder="1" applyAlignment="1">
      <alignment horizontal="center" vertical="center" wrapText="1"/>
    </xf>
    <xf numFmtId="0" fontId="47" fillId="2" borderId="6" xfId="0" applyFont="1" applyFill="1" applyBorder="1" applyAlignment="1">
      <alignment horizontal="center" vertical="center" wrapText="1"/>
    </xf>
  </cellXfs>
  <cellStyles count="3">
    <cellStyle name="Comma" xfId="1" builtinId="3"/>
    <cellStyle name="Comma 2" xfId="2"/>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D7E4BD"/>
      <rgbColor rgb="FFFFFF99"/>
      <rgbColor rgb="FF93CDDD"/>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Normal="100" workbookViewId="0"/>
  </sheetViews>
  <sheetFormatPr defaultColWidth="8.7109375" defaultRowHeight="14.25" customHeight="1" x14ac:dyDescent="0.25"/>
  <sheetData/>
  <pageMargins left="0.7" right="0.7" top="0.75" bottom="0.75" header="0.511811023622047" footer="0.511811023622047"/>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1"/>
  <sheetViews>
    <sheetView view="pageBreakPreview" topLeftCell="A154" zoomScaleNormal="100" workbookViewId="0">
      <selection activeCell="H161" sqref="H161"/>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6" width="14" style="175" customWidth="1"/>
    <col min="7" max="7" width="12.140625" style="175" customWidth="1"/>
    <col min="8" max="8" width="13" style="176" customWidth="1"/>
    <col min="9" max="9" width="13.7109375" style="174" customWidth="1"/>
    <col min="10" max="10" width="8.28515625" style="174" customWidth="1"/>
    <col min="11" max="12" width="9.140625" style="174"/>
    <col min="13" max="13" width="16" style="174" customWidth="1"/>
    <col min="14" max="16384" width="9.140625" style="174"/>
  </cols>
  <sheetData>
    <row r="2" spans="1:10" ht="17.45" customHeight="1" x14ac:dyDescent="0.25">
      <c r="A2" s="328" t="s">
        <v>0</v>
      </c>
      <c r="B2" s="328"/>
      <c r="C2" s="328"/>
      <c r="D2" s="328"/>
      <c r="E2" s="328"/>
      <c r="F2" s="328"/>
      <c r="G2" s="328"/>
      <c r="H2" s="328"/>
      <c r="I2" s="328"/>
      <c r="J2" s="328"/>
    </row>
    <row r="3" spans="1:10" ht="17.45" customHeight="1" x14ac:dyDescent="0.25">
      <c r="A3" s="328" t="s">
        <v>1509</v>
      </c>
      <c r="B3" s="328"/>
      <c r="C3" s="328"/>
      <c r="D3" s="328"/>
      <c r="E3" s="328"/>
      <c r="F3" s="328"/>
      <c r="G3" s="328"/>
      <c r="H3" s="328"/>
      <c r="I3" s="328"/>
      <c r="J3" s="328"/>
    </row>
    <row r="4" spans="1:10" ht="17.45" customHeight="1" x14ac:dyDescent="0.25">
      <c r="A4" s="329" t="s">
        <v>1510</v>
      </c>
      <c r="B4" s="329"/>
      <c r="C4" s="329"/>
      <c r="D4" s="329"/>
      <c r="E4" s="329"/>
      <c r="F4" s="329"/>
      <c r="G4" s="329"/>
      <c r="H4" s="329"/>
      <c r="I4" s="329"/>
      <c r="J4" s="329"/>
    </row>
    <row r="5" spans="1:10" ht="31.5" customHeight="1" x14ac:dyDescent="0.3">
      <c r="A5" s="177"/>
      <c r="B5" s="326" t="s">
        <v>1659</v>
      </c>
      <c r="C5" s="326"/>
      <c r="D5" s="326"/>
      <c r="E5" s="326"/>
      <c r="F5" s="326"/>
      <c r="G5" s="326"/>
      <c r="H5" s="326"/>
      <c r="I5" s="326"/>
      <c r="J5" s="326"/>
    </row>
    <row r="6" spans="1:10" ht="17.45" customHeight="1" x14ac:dyDescent="0.3">
      <c r="A6" s="177"/>
      <c r="B6" s="326" t="s">
        <v>1660</v>
      </c>
      <c r="C6" s="326"/>
      <c r="D6" s="326"/>
      <c r="E6" s="326"/>
      <c r="F6" s="326"/>
      <c r="G6" s="326"/>
      <c r="H6" s="326"/>
      <c r="I6" s="326"/>
      <c r="J6" s="326"/>
    </row>
    <row r="7" spans="1:10" ht="17.45" customHeight="1" x14ac:dyDescent="0.3">
      <c r="A7" s="177"/>
      <c r="B7" s="326" t="s">
        <v>1661</v>
      </c>
      <c r="C7" s="326"/>
      <c r="D7" s="326"/>
      <c r="E7" s="326"/>
      <c r="F7" s="326"/>
      <c r="G7" s="326"/>
      <c r="H7" s="326"/>
      <c r="I7" s="326"/>
      <c r="J7" s="326"/>
    </row>
    <row r="8" spans="1:10" ht="18.75" x14ac:dyDescent="0.3">
      <c r="A8" s="177"/>
      <c r="B8" s="178"/>
      <c r="C8" s="178"/>
      <c r="D8" s="178"/>
      <c r="E8" s="178"/>
      <c r="F8" s="179"/>
      <c r="G8" s="179"/>
      <c r="H8" s="180"/>
      <c r="I8" s="178"/>
      <c r="J8" s="178"/>
    </row>
    <row r="9" spans="1:10" ht="47.25" customHeight="1" x14ac:dyDescent="0.25">
      <c r="A9" s="181" t="s">
        <v>6</v>
      </c>
      <c r="B9" s="181" t="s">
        <v>7</v>
      </c>
      <c r="C9" s="181" t="s">
        <v>969</v>
      </c>
      <c r="D9" s="181" t="s">
        <v>9</v>
      </c>
      <c r="E9" s="181" t="s">
        <v>10</v>
      </c>
      <c r="F9" s="182" t="s">
        <v>13</v>
      </c>
      <c r="G9" s="183"/>
      <c r="H9" s="184" t="s">
        <v>26</v>
      </c>
      <c r="I9" s="185" t="s">
        <v>27</v>
      </c>
      <c r="J9" s="181" t="s">
        <v>28</v>
      </c>
    </row>
    <row r="10" spans="1:10" ht="15.75" x14ac:dyDescent="0.25">
      <c r="A10" s="186">
        <v>1</v>
      </c>
      <c r="B10" s="186" t="s">
        <v>30</v>
      </c>
      <c r="C10" s="187" t="s">
        <v>31</v>
      </c>
      <c r="D10" s="186"/>
      <c r="E10" s="186"/>
      <c r="F10" s="188"/>
      <c r="G10" s="188"/>
      <c r="H10" s="189"/>
      <c r="I10" s="186"/>
      <c r="J10" s="186"/>
    </row>
    <row r="11" spans="1:10" ht="15.75" x14ac:dyDescent="0.25">
      <c r="A11" s="190" t="s">
        <v>1011</v>
      </c>
      <c r="B11" s="190" t="s">
        <v>33</v>
      </c>
      <c r="C11" s="191" t="s">
        <v>34</v>
      </c>
      <c r="D11" s="190" t="s">
        <v>35</v>
      </c>
      <c r="E11" s="192">
        <f>+SUM(E12:E15)</f>
        <v>0</v>
      </c>
      <c r="F11" s="193">
        <f>+SUM(F12:F15)</f>
        <v>0</v>
      </c>
      <c r="G11" s="193">
        <f>+SUM(G12:G15)</f>
        <v>0</v>
      </c>
      <c r="H11" s="194"/>
      <c r="I11" s="195" t="s">
        <v>178</v>
      </c>
      <c r="J11" s="190"/>
    </row>
    <row r="12" spans="1:10" ht="15.75" x14ac:dyDescent="0.25">
      <c r="A12" s="196" t="s">
        <v>179</v>
      </c>
      <c r="B12" s="197" t="s">
        <v>180</v>
      </c>
      <c r="C12" s="198" t="s">
        <v>181</v>
      </c>
      <c r="D12" s="196" t="s">
        <v>35</v>
      </c>
      <c r="E12" s="199"/>
      <c r="F12" s="200">
        <v>0</v>
      </c>
      <c r="G12" s="200"/>
      <c r="H12" s="201"/>
      <c r="I12" s="202" t="s">
        <v>178</v>
      </c>
      <c r="J12" s="196"/>
    </row>
    <row r="13" spans="1:10" ht="15.75" x14ac:dyDescent="0.25">
      <c r="A13" s="196" t="s">
        <v>182</v>
      </c>
      <c r="B13" s="197" t="s">
        <v>183</v>
      </c>
      <c r="C13" s="198" t="s">
        <v>184</v>
      </c>
      <c r="D13" s="196" t="s">
        <v>35</v>
      </c>
      <c r="E13" s="199">
        <f>+SUM(F13:G13)</f>
        <v>0</v>
      </c>
      <c r="F13" s="200"/>
      <c r="G13" s="200"/>
      <c r="H13" s="201"/>
      <c r="I13" s="202" t="s">
        <v>178</v>
      </c>
      <c r="J13" s="196"/>
    </row>
    <row r="14" spans="1:10" ht="15.75" x14ac:dyDescent="0.25">
      <c r="A14" s="196" t="s">
        <v>185</v>
      </c>
      <c r="B14" s="197" t="s">
        <v>186</v>
      </c>
      <c r="C14" s="198" t="s">
        <v>187</v>
      </c>
      <c r="D14" s="196" t="s">
        <v>35</v>
      </c>
      <c r="E14" s="199"/>
      <c r="F14" s="200"/>
      <c r="G14" s="200"/>
      <c r="H14" s="201"/>
      <c r="I14" s="202" t="s">
        <v>178</v>
      </c>
      <c r="J14" s="196"/>
    </row>
    <row r="15" spans="1:10" ht="15.75" x14ac:dyDescent="0.25">
      <c r="A15" s="196" t="s">
        <v>188</v>
      </c>
      <c r="B15" s="197" t="s">
        <v>189</v>
      </c>
      <c r="C15" s="198" t="s">
        <v>190</v>
      </c>
      <c r="D15" s="196" t="s">
        <v>35</v>
      </c>
      <c r="E15" s="199">
        <f>+SUM(F15:G15)</f>
        <v>0</v>
      </c>
      <c r="F15" s="200"/>
      <c r="G15" s="200"/>
      <c r="H15" s="201"/>
      <c r="I15" s="202" t="s">
        <v>178</v>
      </c>
      <c r="J15" s="196"/>
    </row>
    <row r="16" spans="1:10" ht="15.75" x14ac:dyDescent="0.25">
      <c r="A16" s="190" t="s">
        <v>1514</v>
      </c>
      <c r="B16" s="190" t="s">
        <v>36</v>
      </c>
      <c r="C16" s="191" t="s">
        <v>37</v>
      </c>
      <c r="D16" s="190" t="s">
        <v>35</v>
      </c>
      <c r="E16" s="192"/>
      <c r="F16" s="193"/>
      <c r="G16" s="193"/>
      <c r="H16" s="194"/>
      <c r="I16" s="195" t="s">
        <v>178</v>
      </c>
      <c r="J16" s="190"/>
    </row>
    <row r="17" spans="1:10" ht="15.75" x14ac:dyDescent="0.25">
      <c r="A17" s="196" t="s">
        <v>191</v>
      </c>
      <c r="B17" s="197" t="s">
        <v>192</v>
      </c>
      <c r="C17" s="198" t="s">
        <v>181</v>
      </c>
      <c r="D17" s="196" t="s">
        <v>35</v>
      </c>
      <c r="E17" s="199"/>
      <c r="F17" s="200"/>
      <c r="G17" s="200"/>
      <c r="H17" s="201"/>
      <c r="I17" s="202" t="s">
        <v>178</v>
      </c>
      <c r="J17" s="196"/>
    </row>
    <row r="18" spans="1:10" ht="15.75" x14ac:dyDescent="0.25">
      <c r="A18" s="196" t="s">
        <v>193</v>
      </c>
      <c r="B18" s="197" t="s">
        <v>194</v>
      </c>
      <c r="C18" s="198" t="s">
        <v>184</v>
      </c>
      <c r="D18" s="196" t="s">
        <v>35</v>
      </c>
      <c r="E18" s="199"/>
      <c r="F18" s="200"/>
      <c r="G18" s="200"/>
      <c r="H18" s="201"/>
      <c r="I18" s="202" t="s">
        <v>178</v>
      </c>
      <c r="J18" s="196"/>
    </row>
    <row r="19" spans="1:10" ht="15.75" x14ac:dyDescent="0.25">
      <c r="A19" s="196" t="s">
        <v>195</v>
      </c>
      <c r="B19" s="197" t="s">
        <v>196</v>
      </c>
      <c r="C19" s="198" t="s">
        <v>187</v>
      </c>
      <c r="D19" s="196" t="s">
        <v>35</v>
      </c>
      <c r="E19" s="199"/>
      <c r="F19" s="200"/>
      <c r="G19" s="200"/>
      <c r="H19" s="201"/>
      <c r="I19" s="202" t="s">
        <v>178</v>
      </c>
      <c r="J19" s="196"/>
    </row>
    <row r="20" spans="1:10" ht="15.75" x14ac:dyDescent="0.25">
      <c r="A20" s="196" t="s">
        <v>197</v>
      </c>
      <c r="B20" s="197" t="s">
        <v>198</v>
      </c>
      <c r="C20" s="198" t="s">
        <v>190</v>
      </c>
      <c r="D20" s="196" t="s">
        <v>35</v>
      </c>
      <c r="E20" s="199"/>
      <c r="F20" s="200"/>
      <c r="G20" s="200"/>
      <c r="H20" s="201"/>
      <c r="I20" s="202" t="s">
        <v>178</v>
      </c>
      <c r="J20" s="196"/>
    </row>
    <row r="21" spans="1:10" ht="15.75" x14ac:dyDescent="0.25">
      <c r="A21" s="190" t="s">
        <v>1515</v>
      </c>
      <c r="B21" s="190" t="s">
        <v>38</v>
      </c>
      <c r="C21" s="191" t="s">
        <v>39</v>
      </c>
      <c r="D21" s="196" t="s">
        <v>35</v>
      </c>
      <c r="E21" s="192">
        <f>+SUM(E22:E25)</f>
        <v>0</v>
      </c>
      <c r="F21" s="193"/>
      <c r="G21" s="193"/>
      <c r="H21" s="194"/>
      <c r="I21" s="195" t="s">
        <v>178</v>
      </c>
      <c r="J21" s="190"/>
    </row>
    <row r="22" spans="1:10" ht="15.75" x14ac:dyDescent="0.25">
      <c r="A22" s="196" t="s">
        <v>199</v>
      </c>
      <c r="B22" s="197" t="s">
        <v>200</v>
      </c>
      <c r="C22" s="198" t="s">
        <v>181</v>
      </c>
      <c r="D22" s="196" t="s">
        <v>35</v>
      </c>
      <c r="E22" s="199">
        <f>+SUM(F22:G22)</f>
        <v>0</v>
      </c>
      <c r="F22" s="200"/>
      <c r="G22" s="200"/>
      <c r="H22" s="201"/>
      <c r="I22" s="202" t="s">
        <v>178</v>
      </c>
      <c r="J22" s="196"/>
    </row>
    <row r="23" spans="1:10" ht="15.75" x14ac:dyDescent="0.25">
      <c r="A23" s="196" t="s">
        <v>201</v>
      </c>
      <c r="B23" s="197" t="s">
        <v>202</v>
      </c>
      <c r="C23" s="198" t="s">
        <v>184</v>
      </c>
      <c r="D23" s="196" t="s">
        <v>35</v>
      </c>
      <c r="E23" s="199">
        <f>+SUM(F23:G23)</f>
        <v>0</v>
      </c>
      <c r="F23" s="200"/>
      <c r="G23" s="200"/>
      <c r="H23" s="201"/>
      <c r="I23" s="202" t="s">
        <v>178</v>
      </c>
      <c r="J23" s="196"/>
    </row>
    <row r="24" spans="1:10" ht="15.75" x14ac:dyDescent="0.25">
      <c r="A24" s="196" t="s">
        <v>203</v>
      </c>
      <c r="B24" s="197" t="s">
        <v>204</v>
      </c>
      <c r="C24" s="198" t="s">
        <v>187</v>
      </c>
      <c r="D24" s="196" t="s">
        <v>35</v>
      </c>
      <c r="E24" s="199"/>
      <c r="F24" s="200"/>
      <c r="G24" s="200"/>
      <c r="H24" s="201"/>
      <c r="I24" s="202" t="s">
        <v>178</v>
      </c>
      <c r="J24" s="196"/>
    </row>
    <row r="25" spans="1:10" ht="15.75" x14ac:dyDescent="0.25">
      <c r="A25" s="196" t="s">
        <v>205</v>
      </c>
      <c r="B25" s="197" t="s">
        <v>206</v>
      </c>
      <c r="C25" s="198" t="s">
        <v>190</v>
      </c>
      <c r="D25" s="196" t="s">
        <v>35</v>
      </c>
      <c r="E25" s="199"/>
      <c r="F25" s="200"/>
      <c r="G25" s="200"/>
      <c r="H25" s="201"/>
      <c r="I25" s="202" t="s">
        <v>178</v>
      </c>
      <c r="J25" s="196"/>
    </row>
    <row r="26" spans="1:10" ht="15.75" x14ac:dyDescent="0.25">
      <c r="A26" s="190" t="s">
        <v>1516</v>
      </c>
      <c r="B26" s="190" t="s">
        <v>207</v>
      </c>
      <c r="C26" s="191" t="s">
        <v>208</v>
      </c>
      <c r="D26" s="190" t="s">
        <v>1517</v>
      </c>
      <c r="E26" s="192"/>
      <c r="F26" s="193"/>
      <c r="G26" s="193"/>
      <c r="H26" s="194"/>
      <c r="I26" s="195" t="s">
        <v>178</v>
      </c>
      <c r="J26" s="190"/>
    </row>
    <row r="27" spans="1:10" ht="15.75" x14ac:dyDescent="0.25">
      <c r="A27" s="190" t="s">
        <v>1518</v>
      </c>
      <c r="B27" s="190" t="s">
        <v>210</v>
      </c>
      <c r="C27" s="191" t="s">
        <v>211</v>
      </c>
      <c r="D27" s="190" t="s">
        <v>35</v>
      </c>
      <c r="E27" s="192"/>
      <c r="F27" s="193"/>
      <c r="G27" s="193"/>
      <c r="H27" s="194"/>
      <c r="I27" s="195" t="s">
        <v>178</v>
      </c>
      <c r="J27" s="190"/>
    </row>
    <row r="28" spans="1:10" ht="15.75" x14ac:dyDescent="0.25">
      <c r="A28" s="186">
        <v>2</v>
      </c>
      <c r="B28" s="186" t="s">
        <v>41</v>
      </c>
      <c r="C28" s="187" t="s">
        <v>42</v>
      </c>
      <c r="D28" s="186" t="s">
        <v>212</v>
      </c>
      <c r="E28" s="203" t="s">
        <v>178</v>
      </c>
      <c r="F28" s="193">
        <f>+F29+F34+F39+F44</f>
        <v>70</v>
      </c>
      <c r="G28" s="193"/>
      <c r="H28" s="194"/>
      <c r="I28" s="204">
        <f>+I29+I34+I39+I44+I49+I53+I54</f>
        <v>397</v>
      </c>
      <c r="J28" s="186"/>
    </row>
    <row r="29" spans="1:10" ht="15.75" x14ac:dyDescent="0.25">
      <c r="A29" s="190" t="s">
        <v>1015</v>
      </c>
      <c r="B29" s="190" t="s">
        <v>213</v>
      </c>
      <c r="C29" s="191" t="s">
        <v>126</v>
      </c>
      <c r="D29" s="190" t="s">
        <v>47</v>
      </c>
      <c r="E29" s="192">
        <f>+SUM(E30:E33)</f>
        <v>15</v>
      </c>
      <c r="F29" s="193">
        <f>+SUM(F30:F33)</f>
        <v>15</v>
      </c>
      <c r="G29" s="193">
        <f>+SUM(G30:G33)</f>
        <v>0</v>
      </c>
      <c r="H29" s="194"/>
      <c r="I29" s="192">
        <f>+SUM(I30:I33)</f>
        <v>165</v>
      </c>
      <c r="J29" s="205"/>
    </row>
    <row r="30" spans="1:10" ht="15.75" x14ac:dyDescent="0.25">
      <c r="A30" s="196" t="s">
        <v>214</v>
      </c>
      <c r="B30" s="197" t="s">
        <v>215</v>
      </c>
      <c r="C30" s="198" t="s">
        <v>216</v>
      </c>
      <c r="D30" s="196" t="s">
        <v>47</v>
      </c>
      <c r="E30" s="199">
        <f>+SUM(F30:G30)</f>
        <v>0</v>
      </c>
      <c r="F30" s="200"/>
      <c r="G30" s="200"/>
      <c r="H30" s="206">
        <v>20</v>
      </c>
      <c r="I30" s="199">
        <f>+H30*E30</f>
        <v>0</v>
      </c>
      <c r="J30" s="205"/>
    </row>
    <row r="31" spans="1:10" ht="15.75" x14ac:dyDescent="0.25">
      <c r="A31" s="196" t="s">
        <v>217</v>
      </c>
      <c r="B31" s="197" t="s">
        <v>218</v>
      </c>
      <c r="C31" s="198" t="s">
        <v>219</v>
      </c>
      <c r="D31" s="196" t="s">
        <v>47</v>
      </c>
      <c r="E31" s="199">
        <f>+SUM(F31:G31)</f>
        <v>3</v>
      </c>
      <c r="F31" s="200">
        <v>3</v>
      </c>
      <c r="G31" s="200"/>
      <c r="H31" s="206">
        <f>+H30*0.75</f>
        <v>15</v>
      </c>
      <c r="I31" s="199">
        <f>+H31*E31</f>
        <v>45</v>
      </c>
      <c r="J31" s="205"/>
    </row>
    <row r="32" spans="1:10" ht="15.75" x14ac:dyDescent="0.25">
      <c r="A32" s="196" t="s">
        <v>220</v>
      </c>
      <c r="B32" s="197" t="s">
        <v>221</v>
      </c>
      <c r="C32" s="198" t="s">
        <v>222</v>
      </c>
      <c r="D32" s="196" t="s">
        <v>47</v>
      </c>
      <c r="E32" s="199">
        <f>+SUM(F32:G32)</f>
        <v>12</v>
      </c>
      <c r="F32" s="200">
        <v>12</v>
      </c>
      <c r="G32" s="200"/>
      <c r="H32" s="206">
        <f>+H30*0.5</f>
        <v>10</v>
      </c>
      <c r="I32" s="199">
        <f>+H32*E32</f>
        <v>120</v>
      </c>
      <c r="J32" s="205"/>
    </row>
    <row r="33" spans="1:10" ht="15.75" x14ac:dyDescent="0.25">
      <c r="A33" s="196" t="s">
        <v>223</v>
      </c>
      <c r="B33" s="197" t="s">
        <v>224</v>
      </c>
      <c r="C33" s="198" t="s">
        <v>225</v>
      </c>
      <c r="D33" s="196" t="s">
        <v>47</v>
      </c>
      <c r="E33" s="199">
        <f>+SUM(F33:G33)</f>
        <v>0</v>
      </c>
      <c r="F33" s="200"/>
      <c r="G33" s="200"/>
      <c r="H33" s="206">
        <f>+H30*0.25</f>
        <v>5</v>
      </c>
      <c r="I33" s="199">
        <f>+H33*E33</f>
        <v>0</v>
      </c>
      <c r="J33" s="205"/>
    </row>
    <row r="34" spans="1:10" ht="15.75" x14ac:dyDescent="0.25">
      <c r="A34" s="190" t="s">
        <v>1018</v>
      </c>
      <c r="B34" s="190" t="s">
        <v>226</v>
      </c>
      <c r="C34" s="191" t="s">
        <v>348</v>
      </c>
      <c r="D34" s="190" t="s">
        <v>47</v>
      </c>
      <c r="E34" s="207">
        <f>+SUM(E35:E38)</f>
        <v>7</v>
      </c>
      <c r="F34" s="193">
        <f>+SUM(F35:F38)</f>
        <v>7</v>
      </c>
      <c r="G34" s="193"/>
      <c r="H34" s="208"/>
      <c r="I34" s="192">
        <f>+SUM(I35:I38)</f>
        <v>48</v>
      </c>
      <c r="J34" s="205"/>
    </row>
    <row r="35" spans="1:10" ht="15.75" x14ac:dyDescent="0.25">
      <c r="A35" s="196" t="s">
        <v>228</v>
      </c>
      <c r="B35" s="197" t="s">
        <v>229</v>
      </c>
      <c r="C35" s="198" t="s">
        <v>216</v>
      </c>
      <c r="D35" s="196" t="s">
        <v>47</v>
      </c>
      <c r="E35" s="199">
        <f>+SUM(F35:G35)</f>
        <v>0</v>
      </c>
      <c r="F35" s="200"/>
      <c r="G35" s="200"/>
      <c r="H35" s="206">
        <f>+H30*0.6</f>
        <v>12</v>
      </c>
      <c r="I35" s="199">
        <f>+H35*E35</f>
        <v>0</v>
      </c>
      <c r="J35" s="205"/>
    </row>
    <row r="36" spans="1:10" ht="15.75" x14ac:dyDescent="0.25">
      <c r="A36" s="196" t="s">
        <v>230</v>
      </c>
      <c r="B36" s="197" t="s">
        <v>231</v>
      </c>
      <c r="C36" s="198" t="s">
        <v>219</v>
      </c>
      <c r="D36" s="196" t="s">
        <v>47</v>
      </c>
      <c r="E36" s="199">
        <f>+SUM(F36:G36)</f>
        <v>2</v>
      </c>
      <c r="F36" s="200">
        <v>2</v>
      </c>
      <c r="G36" s="200"/>
      <c r="H36" s="206">
        <f>+H35*0.75</f>
        <v>9</v>
      </c>
      <c r="I36" s="199">
        <f>+H36*E36</f>
        <v>18</v>
      </c>
      <c r="J36" s="205"/>
    </row>
    <row r="37" spans="1:10" ht="15.75" x14ac:dyDescent="0.25">
      <c r="A37" s="196" t="s">
        <v>232</v>
      </c>
      <c r="B37" s="197" t="s">
        <v>233</v>
      </c>
      <c r="C37" s="198" t="s">
        <v>222</v>
      </c>
      <c r="D37" s="196" t="s">
        <v>47</v>
      </c>
      <c r="E37" s="199">
        <f>+SUM(F37:G37)</f>
        <v>5</v>
      </c>
      <c r="F37" s="200">
        <v>5</v>
      </c>
      <c r="G37" s="200"/>
      <c r="H37" s="206">
        <f>+H35*0.5</f>
        <v>6</v>
      </c>
      <c r="I37" s="199">
        <f>+H37*E37</f>
        <v>30</v>
      </c>
      <c r="J37" s="205"/>
    </row>
    <row r="38" spans="1:10" ht="15.75" x14ac:dyDescent="0.25">
      <c r="A38" s="196" t="s">
        <v>234</v>
      </c>
      <c r="B38" s="197" t="s">
        <v>235</v>
      </c>
      <c r="C38" s="198" t="s">
        <v>225</v>
      </c>
      <c r="D38" s="196" t="s">
        <v>47</v>
      </c>
      <c r="E38" s="199">
        <f>+SUM(F38:G38)</f>
        <v>0</v>
      </c>
      <c r="F38" s="200"/>
      <c r="G38" s="200"/>
      <c r="H38" s="206">
        <f>+H35*0.25</f>
        <v>3</v>
      </c>
      <c r="I38" s="199">
        <f>+H38*E38</f>
        <v>0</v>
      </c>
      <c r="J38" s="205"/>
    </row>
    <row r="39" spans="1:10" ht="15.75" x14ac:dyDescent="0.25">
      <c r="A39" s="190" t="s">
        <v>1020</v>
      </c>
      <c r="B39" s="190" t="s">
        <v>236</v>
      </c>
      <c r="C39" s="191" t="s">
        <v>130</v>
      </c>
      <c r="D39" s="190" t="s">
        <v>47</v>
      </c>
      <c r="E39" s="192">
        <f>+SUM(E40:E43)</f>
        <v>37</v>
      </c>
      <c r="F39" s="193">
        <f>+SUM(F40:F43)</f>
        <v>37</v>
      </c>
      <c r="G39" s="193">
        <f>+SUM(G40:G43)</f>
        <v>0</v>
      </c>
      <c r="H39" s="208"/>
      <c r="I39" s="192">
        <f>+SUM(I40:I43)</f>
        <v>150</v>
      </c>
      <c r="J39" s="205"/>
    </row>
    <row r="40" spans="1:10" ht="15.75" x14ac:dyDescent="0.25">
      <c r="A40" s="196" t="s">
        <v>238</v>
      </c>
      <c r="B40" s="197" t="s">
        <v>239</v>
      </c>
      <c r="C40" s="198" t="s">
        <v>216</v>
      </c>
      <c r="D40" s="196" t="s">
        <v>47</v>
      </c>
      <c r="E40" s="199">
        <f>+SUM(F40:G40)</f>
        <v>0</v>
      </c>
      <c r="F40" s="200"/>
      <c r="G40" s="200"/>
      <c r="H40" s="209">
        <f>+H30*0.4</f>
        <v>8</v>
      </c>
      <c r="I40" s="199">
        <f>+H40*E40</f>
        <v>0</v>
      </c>
      <c r="J40" s="205"/>
    </row>
    <row r="41" spans="1:10" ht="15.75" x14ac:dyDescent="0.25">
      <c r="A41" s="196" t="s">
        <v>240</v>
      </c>
      <c r="B41" s="197" t="s">
        <v>241</v>
      </c>
      <c r="C41" s="198" t="s">
        <v>219</v>
      </c>
      <c r="D41" s="196" t="s">
        <v>47</v>
      </c>
      <c r="E41" s="199">
        <f>+SUM(F41:G41)</f>
        <v>1</v>
      </c>
      <c r="F41" s="200">
        <v>1</v>
      </c>
      <c r="G41" s="200"/>
      <c r="H41" s="206">
        <f>+H40*0.75</f>
        <v>6</v>
      </c>
      <c r="I41" s="199">
        <f>+H41*E41</f>
        <v>6</v>
      </c>
      <c r="J41" s="205"/>
    </row>
    <row r="42" spans="1:10" ht="15.75" x14ac:dyDescent="0.25">
      <c r="A42" s="196" t="s">
        <v>242</v>
      </c>
      <c r="B42" s="197" t="s">
        <v>243</v>
      </c>
      <c r="C42" s="198" t="s">
        <v>222</v>
      </c>
      <c r="D42" s="196" t="s">
        <v>47</v>
      </c>
      <c r="E42" s="199">
        <f>+SUM(F42:G42)</f>
        <v>36</v>
      </c>
      <c r="F42" s="200">
        <v>36</v>
      </c>
      <c r="G42" s="200"/>
      <c r="H42" s="206">
        <f>+H40*0.5</f>
        <v>4</v>
      </c>
      <c r="I42" s="199">
        <f>+H42*E42</f>
        <v>144</v>
      </c>
      <c r="J42" s="205"/>
    </row>
    <row r="43" spans="1:10" ht="15.75" x14ac:dyDescent="0.25">
      <c r="A43" s="196" t="s">
        <v>244</v>
      </c>
      <c r="B43" s="197" t="s">
        <v>245</v>
      </c>
      <c r="C43" s="198" t="s">
        <v>225</v>
      </c>
      <c r="D43" s="196" t="s">
        <v>47</v>
      </c>
      <c r="E43" s="199">
        <f>+SUM(F43:G43)</f>
        <v>0</v>
      </c>
      <c r="F43" s="200"/>
      <c r="G43" s="200"/>
      <c r="H43" s="206">
        <f>+H40*0.25</f>
        <v>2</v>
      </c>
      <c r="I43" s="199">
        <f>+H43*E43</f>
        <v>0</v>
      </c>
      <c r="J43" s="205"/>
    </row>
    <row r="44" spans="1:10" ht="15.75" x14ac:dyDescent="0.25">
      <c r="A44" s="190" t="s">
        <v>1022</v>
      </c>
      <c r="B44" s="190" t="s">
        <v>246</v>
      </c>
      <c r="C44" s="191" t="s">
        <v>132</v>
      </c>
      <c r="D44" s="196"/>
      <c r="E44" s="192">
        <f>+SUM(E45:E48)</f>
        <v>11</v>
      </c>
      <c r="F44" s="193">
        <f>+SUM(F45:F48)</f>
        <v>11</v>
      </c>
      <c r="G44" s="193">
        <f>+SUM(G45:G48)</f>
        <v>0</v>
      </c>
      <c r="H44" s="208"/>
      <c r="I44" s="192">
        <f>+SUM(I45:I48)</f>
        <v>24</v>
      </c>
      <c r="J44" s="205"/>
    </row>
    <row r="45" spans="1:10" ht="15.75" x14ac:dyDescent="0.25">
      <c r="A45" s="196" t="s">
        <v>247</v>
      </c>
      <c r="B45" s="197" t="s">
        <v>248</v>
      </c>
      <c r="C45" s="198" t="s">
        <v>216</v>
      </c>
      <c r="D45" s="196" t="s">
        <v>47</v>
      </c>
      <c r="E45" s="199">
        <f>+SUM(F45:G45)</f>
        <v>0</v>
      </c>
      <c r="F45" s="200"/>
      <c r="G45" s="200"/>
      <c r="H45" s="206">
        <f>+H30*0.2</f>
        <v>4</v>
      </c>
      <c r="I45" s="199">
        <f>+H45*E45</f>
        <v>0</v>
      </c>
      <c r="J45" s="205"/>
    </row>
    <row r="46" spans="1:10" ht="15.75" x14ac:dyDescent="0.25">
      <c r="A46" s="196" t="s">
        <v>249</v>
      </c>
      <c r="B46" s="197" t="s">
        <v>250</v>
      </c>
      <c r="C46" s="198" t="s">
        <v>219</v>
      </c>
      <c r="D46" s="196" t="s">
        <v>47</v>
      </c>
      <c r="E46" s="199">
        <f>+SUM(F46:G46)</f>
        <v>2</v>
      </c>
      <c r="F46" s="200">
        <v>2</v>
      </c>
      <c r="G46" s="200"/>
      <c r="H46" s="206">
        <f>+H45*0.75</f>
        <v>3</v>
      </c>
      <c r="I46" s="199">
        <f>+H46*E46</f>
        <v>6</v>
      </c>
      <c r="J46" s="205"/>
    </row>
    <row r="47" spans="1:10" ht="15.75" x14ac:dyDescent="0.25">
      <c r="A47" s="196" t="s">
        <v>251</v>
      </c>
      <c r="B47" s="197" t="s">
        <v>252</v>
      </c>
      <c r="C47" s="198" t="s">
        <v>222</v>
      </c>
      <c r="D47" s="196" t="s">
        <v>47</v>
      </c>
      <c r="E47" s="199">
        <f>+SUM(F47:G47)</f>
        <v>9</v>
      </c>
      <c r="F47" s="200">
        <v>9</v>
      </c>
      <c r="G47" s="200"/>
      <c r="H47" s="206">
        <f>+H45*0.5</f>
        <v>2</v>
      </c>
      <c r="I47" s="199">
        <f>+H47*E47</f>
        <v>18</v>
      </c>
      <c r="J47" s="205"/>
    </row>
    <row r="48" spans="1:10" ht="15.75" x14ac:dyDescent="0.25">
      <c r="A48" s="196" t="s">
        <v>253</v>
      </c>
      <c r="B48" s="197" t="s">
        <v>254</v>
      </c>
      <c r="C48" s="198" t="s">
        <v>225</v>
      </c>
      <c r="D48" s="196" t="s">
        <v>47</v>
      </c>
      <c r="E48" s="199">
        <f>+SUM(F48:G48)</f>
        <v>0</v>
      </c>
      <c r="F48" s="200"/>
      <c r="G48" s="200"/>
      <c r="H48" s="206">
        <f>+H45*0.25</f>
        <v>1</v>
      </c>
      <c r="I48" s="199">
        <f>+H48*E48</f>
        <v>0</v>
      </c>
      <c r="J48" s="205"/>
    </row>
    <row r="49" spans="1:10" ht="15.75" x14ac:dyDescent="0.25">
      <c r="A49" s="190" t="s">
        <v>1024</v>
      </c>
      <c r="B49" s="190" t="s">
        <v>43</v>
      </c>
      <c r="C49" s="191" t="s">
        <v>44</v>
      </c>
      <c r="D49" s="190" t="s">
        <v>255</v>
      </c>
      <c r="E49" s="192">
        <f>+SUM(E50:E52)</f>
        <v>0</v>
      </c>
      <c r="F49" s="193"/>
      <c r="G49" s="193">
        <f>+SUM(G50:G52)</f>
        <v>0</v>
      </c>
      <c r="H49" s="210"/>
      <c r="I49" s="192"/>
      <c r="J49" s="205"/>
    </row>
    <row r="50" spans="1:10" ht="15.75" x14ac:dyDescent="0.25">
      <c r="A50" s="197" t="s">
        <v>256</v>
      </c>
      <c r="B50" s="197" t="s">
        <v>257</v>
      </c>
      <c r="C50" s="198" t="s">
        <v>258</v>
      </c>
      <c r="D50" s="197" t="s">
        <v>255</v>
      </c>
      <c r="E50" s="199">
        <f>+SUM(F50:G50)</f>
        <v>0</v>
      </c>
      <c r="F50" s="200"/>
      <c r="G50" s="200"/>
      <c r="H50" s="201"/>
      <c r="I50" s="192"/>
      <c r="J50" s="205"/>
    </row>
    <row r="51" spans="1:10" ht="15.75" x14ac:dyDescent="0.25">
      <c r="A51" s="197" t="s">
        <v>259</v>
      </c>
      <c r="B51" s="197" t="s">
        <v>260</v>
      </c>
      <c r="C51" s="198" t="s">
        <v>261</v>
      </c>
      <c r="D51" s="197" t="s">
        <v>255</v>
      </c>
      <c r="E51" s="199">
        <f>+SUM(F51:G51)</f>
        <v>0</v>
      </c>
      <c r="F51" s="200"/>
      <c r="G51" s="200"/>
      <c r="H51" s="201"/>
      <c r="I51" s="192"/>
      <c r="J51" s="205"/>
    </row>
    <row r="52" spans="1:10" ht="15.75" x14ac:dyDescent="0.25">
      <c r="A52" s="197" t="s">
        <v>262</v>
      </c>
      <c r="B52" s="197" t="s">
        <v>263</v>
      </c>
      <c r="C52" s="198" t="s">
        <v>264</v>
      </c>
      <c r="D52" s="197" t="s">
        <v>255</v>
      </c>
      <c r="E52" s="199"/>
      <c r="F52" s="200"/>
      <c r="G52" s="200"/>
      <c r="H52" s="201"/>
      <c r="I52" s="192"/>
      <c r="J52" s="205"/>
    </row>
    <row r="53" spans="1:10" ht="15.75" x14ac:dyDescent="0.25">
      <c r="A53" s="190" t="s">
        <v>1027</v>
      </c>
      <c r="B53" s="190" t="s">
        <v>45</v>
      </c>
      <c r="C53" s="191" t="s">
        <v>46</v>
      </c>
      <c r="D53" s="190" t="s">
        <v>47</v>
      </c>
      <c r="E53" s="192">
        <f>+SUM(F53:G53)</f>
        <v>0</v>
      </c>
      <c r="F53" s="200"/>
      <c r="G53" s="193"/>
      <c r="H53" s="201"/>
      <c r="I53" s="192"/>
      <c r="J53" s="205"/>
    </row>
    <row r="54" spans="1:10" ht="15.75" x14ac:dyDescent="0.25">
      <c r="A54" s="190" t="s">
        <v>1030</v>
      </c>
      <c r="B54" s="190" t="s">
        <v>48</v>
      </c>
      <c r="C54" s="191" t="s">
        <v>49</v>
      </c>
      <c r="D54" s="190" t="s">
        <v>212</v>
      </c>
      <c r="E54" s="195" t="s">
        <v>178</v>
      </c>
      <c r="F54" s="193">
        <f>+F55</f>
        <v>10</v>
      </c>
      <c r="G54" s="193"/>
      <c r="H54" s="194"/>
      <c r="I54" s="192">
        <f>+I55</f>
        <v>10</v>
      </c>
      <c r="J54" s="205"/>
    </row>
    <row r="55" spans="1:10" ht="15.75" x14ac:dyDescent="0.25">
      <c r="A55" s="190"/>
      <c r="B55" s="190"/>
      <c r="C55" s="198" t="s">
        <v>1519</v>
      </c>
      <c r="D55" s="197" t="s">
        <v>212</v>
      </c>
      <c r="E55" s="202" t="s">
        <v>178</v>
      </c>
      <c r="F55" s="200">
        <v>10</v>
      </c>
      <c r="G55" s="193"/>
      <c r="H55" s="194"/>
      <c r="I55" s="199">
        <f>+SUM(F55:G55)</f>
        <v>10</v>
      </c>
      <c r="J55" s="205"/>
    </row>
    <row r="56" spans="1:10" ht="15.75" x14ac:dyDescent="0.25">
      <c r="A56" s="186">
        <v>3</v>
      </c>
      <c r="B56" s="186" t="s">
        <v>265</v>
      </c>
      <c r="C56" s="187" t="s">
        <v>266</v>
      </c>
      <c r="D56" s="186" t="s">
        <v>212</v>
      </c>
      <c r="E56" s="203" t="s">
        <v>178</v>
      </c>
      <c r="F56" s="193"/>
      <c r="G56" s="193"/>
      <c r="H56" s="194"/>
      <c r="I56" s="204">
        <f>+I58+I63+I67+I68</f>
        <v>15</v>
      </c>
      <c r="J56" s="186"/>
    </row>
    <row r="57" spans="1:10" ht="15.75" x14ac:dyDescent="0.25">
      <c r="A57" s="190" t="s">
        <v>1050</v>
      </c>
      <c r="B57" s="190" t="s">
        <v>267</v>
      </c>
      <c r="C57" s="191" t="s">
        <v>268</v>
      </c>
      <c r="D57" s="190" t="s">
        <v>269</v>
      </c>
      <c r="E57" s="211">
        <f>+SUM(F57:G57)</f>
        <v>0</v>
      </c>
      <c r="F57" s="212"/>
      <c r="G57" s="213"/>
      <c r="H57" s="194"/>
      <c r="I57" s="195" t="s">
        <v>178</v>
      </c>
      <c r="J57" s="190"/>
    </row>
    <row r="58" spans="1:10" ht="31.5" x14ac:dyDescent="0.25">
      <c r="A58" s="190" t="s">
        <v>1052</v>
      </c>
      <c r="B58" s="214" t="s">
        <v>270</v>
      </c>
      <c r="C58" s="191" t="s">
        <v>271</v>
      </c>
      <c r="D58" s="190" t="s">
        <v>47</v>
      </c>
      <c r="E58" s="192">
        <f>+SUM(E59:E62)</f>
        <v>0</v>
      </c>
      <c r="F58" s="215">
        <f>+SUM(F59:F62)</f>
        <v>0</v>
      </c>
      <c r="G58" s="215">
        <f>+SUM(G59:G62)</f>
        <v>0</v>
      </c>
      <c r="H58" s="206"/>
      <c r="I58" s="192"/>
      <c r="J58" s="196"/>
    </row>
    <row r="59" spans="1:10" ht="15.75" x14ac:dyDescent="0.25">
      <c r="A59" s="196" t="s">
        <v>272</v>
      </c>
      <c r="B59" s="197" t="s">
        <v>273</v>
      </c>
      <c r="C59" s="198" t="s">
        <v>126</v>
      </c>
      <c r="D59" s="196" t="s">
        <v>47</v>
      </c>
      <c r="E59" s="199">
        <f>+SUM(F59:G59)</f>
        <v>0</v>
      </c>
      <c r="F59" s="200"/>
      <c r="G59" s="200"/>
      <c r="H59" s="206"/>
      <c r="I59" s="199"/>
      <c r="J59" s="196"/>
    </row>
    <row r="60" spans="1:10" ht="15.75" x14ac:dyDescent="0.25">
      <c r="A60" s="196" t="s">
        <v>274</v>
      </c>
      <c r="B60" s="197" t="s">
        <v>275</v>
      </c>
      <c r="C60" s="198" t="s">
        <v>128</v>
      </c>
      <c r="D60" s="196" t="s">
        <v>47</v>
      </c>
      <c r="E60" s="199">
        <f>+SUM(F60:G60)</f>
        <v>0</v>
      </c>
      <c r="F60" s="200"/>
      <c r="G60" s="200"/>
      <c r="H60" s="206"/>
      <c r="I60" s="199"/>
      <c r="J60" s="196"/>
    </row>
    <row r="61" spans="1:10" ht="15.75" x14ac:dyDescent="0.25">
      <c r="A61" s="196" t="s">
        <v>1520</v>
      </c>
      <c r="B61" s="197" t="s">
        <v>277</v>
      </c>
      <c r="C61" s="198" t="s">
        <v>130</v>
      </c>
      <c r="D61" s="196" t="s">
        <v>47</v>
      </c>
      <c r="E61" s="199">
        <f>+SUM(F61:G61)</f>
        <v>0</v>
      </c>
      <c r="F61" s="200"/>
      <c r="G61" s="200"/>
      <c r="H61" s="206"/>
      <c r="I61" s="199"/>
      <c r="J61" s="196"/>
    </row>
    <row r="62" spans="1:10" ht="15.75" x14ac:dyDescent="0.25">
      <c r="A62" s="196" t="s">
        <v>278</v>
      </c>
      <c r="B62" s="197" t="s">
        <v>279</v>
      </c>
      <c r="C62" s="198" t="s">
        <v>132</v>
      </c>
      <c r="D62" s="196" t="s">
        <v>47</v>
      </c>
      <c r="E62" s="199">
        <f>+SUM(F62:G62)</f>
        <v>0</v>
      </c>
      <c r="F62" s="200"/>
      <c r="G62" s="200"/>
      <c r="H62" s="216"/>
      <c r="I62" s="199"/>
      <c r="J62" s="196"/>
    </row>
    <row r="63" spans="1:10" ht="31.5" x14ac:dyDescent="0.25">
      <c r="A63" s="190" t="s">
        <v>1055</v>
      </c>
      <c r="B63" s="190" t="s">
        <v>280</v>
      </c>
      <c r="C63" s="191" t="s">
        <v>281</v>
      </c>
      <c r="D63" s="190" t="s">
        <v>47</v>
      </c>
      <c r="E63" s="192">
        <f>+SUM(E64:E66)</f>
        <v>0</v>
      </c>
      <c r="F63" s="200"/>
      <c r="G63" s="215">
        <f>+SUM(G64:G66)</f>
        <v>0</v>
      </c>
      <c r="H63" s="206"/>
      <c r="I63" s="192"/>
      <c r="J63" s="196"/>
    </row>
    <row r="64" spans="1:10" ht="15.75" x14ac:dyDescent="0.25">
      <c r="A64" s="196" t="s">
        <v>282</v>
      </c>
      <c r="B64" s="197" t="s">
        <v>283</v>
      </c>
      <c r="C64" s="198" t="s">
        <v>258</v>
      </c>
      <c r="D64" s="197" t="s">
        <v>47</v>
      </c>
      <c r="E64" s="199">
        <f>+SUM(F64:G64)</f>
        <v>0</v>
      </c>
      <c r="F64" s="200"/>
      <c r="G64" s="200"/>
      <c r="H64" s="206"/>
      <c r="I64" s="199"/>
      <c r="J64" s="196"/>
    </row>
    <row r="65" spans="1:10" ht="15.75" x14ac:dyDescent="0.25">
      <c r="A65" s="196" t="s">
        <v>284</v>
      </c>
      <c r="B65" s="197" t="s">
        <v>285</v>
      </c>
      <c r="C65" s="198" t="s">
        <v>261</v>
      </c>
      <c r="D65" s="197" t="s">
        <v>47</v>
      </c>
      <c r="E65" s="199"/>
      <c r="F65" s="200"/>
      <c r="G65" s="200"/>
      <c r="H65" s="206"/>
      <c r="I65" s="199"/>
      <c r="J65" s="196"/>
    </row>
    <row r="66" spans="1:10" ht="15.75" x14ac:dyDescent="0.25">
      <c r="A66" s="196" t="s">
        <v>286</v>
      </c>
      <c r="B66" s="197" t="s">
        <v>287</v>
      </c>
      <c r="C66" s="198" t="s">
        <v>264</v>
      </c>
      <c r="D66" s="197" t="s">
        <v>47</v>
      </c>
      <c r="E66" s="199"/>
      <c r="F66" s="200"/>
      <c r="G66" s="200"/>
      <c r="H66" s="206"/>
      <c r="I66" s="199"/>
      <c r="J66" s="196"/>
    </row>
    <row r="67" spans="1:10" ht="15.75" x14ac:dyDescent="0.25">
      <c r="A67" s="190" t="s">
        <v>1057</v>
      </c>
      <c r="B67" s="190" t="s">
        <v>288</v>
      </c>
      <c r="C67" s="191" t="s">
        <v>289</v>
      </c>
      <c r="D67" s="190" t="s">
        <v>212</v>
      </c>
      <c r="E67" s="195" t="s">
        <v>178</v>
      </c>
      <c r="F67" s="200"/>
      <c r="G67" s="200"/>
      <c r="H67" s="217"/>
      <c r="I67" s="192">
        <f>+SUM(F67:G67)</f>
        <v>0</v>
      </c>
      <c r="J67" s="190"/>
    </row>
    <row r="68" spans="1:10" ht="15.75" x14ac:dyDescent="0.25">
      <c r="A68" s="190" t="s">
        <v>1059</v>
      </c>
      <c r="B68" s="190" t="s">
        <v>290</v>
      </c>
      <c r="C68" s="191" t="s">
        <v>1521</v>
      </c>
      <c r="D68" s="190" t="s">
        <v>212</v>
      </c>
      <c r="E68" s="195" t="s">
        <v>178</v>
      </c>
      <c r="F68" s="200">
        <v>15</v>
      </c>
      <c r="G68" s="200"/>
      <c r="H68" s="194"/>
      <c r="I68" s="192">
        <f>+SUM(F68:G68)</f>
        <v>15</v>
      </c>
      <c r="J68" s="190"/>
    </row>
    <row r="69" spans="1:10" ht="15.75" x14ac:dyDescent="0.25">
      <c r="A69" s="186">
        <v>4</v>
      </c>
      <c r="B69" s="186" t="s">
        <v>292</v>
      </c>
      <c r="C69" s="187" t="s">
        <v>293</v>
      </c>
      <c r="D69" s="186" t="s">
        <v>212</v>
      </c>
      <c r="E69" s="203" t="s">
        <v>178</v>
      </c>
      <c r="F69" s="193"/>
      <c r="G69" s="193"/>
      <c r="H69" s="194"/>
      <c r="I69" s="204">
        <f>+I70+I75+I79+I80+I81</f>
        <v>0</v>
      </c>
      <c r="J69" s="186"/>
    </row>
    <row r="70" spans="1:10" ht="15.75" x14ac:dyDescent="0.25">
      <c r="A70" s="190" t="s">
        <v>1522</v>
      </c>
      <c r="B70" s="190" t="s">
        <v>294</v>
      </c>
      <c r="C70" s="191" t="s">
        <v>295</v>
      </c>
      <c r="D70" s="190" t="s">
        <v>47</v>
      </c>
      <c r="E70" s="192"/>
      <c r="F70" s="193"/>
      <c r="G70" s="193"/>
      <c r="H70" s="194"/>
      <c r="I70" s="192"/>
      <c r="J70" s="190"/>
    </row>
    <row r="71" spans="1:10" ht="15.75" x14ac:dyDescent="0.25">
      <c r="A71" s="196" t="s">
        <v>296</v>
      </c>
      <c r="B71" s="197" t="s">
        <v>297</v>
      </c>
      <c r="C71" s="198" t="s">
        <v>126</v>
      </c>
      <c r="D71" s="196" t="s">
        <v>47</v>
      </c>
      <c r="E71" s="199"/>
      <c r="F71" s="200"/>
      <c r="G71" s="200"/>
      <c r="H71" s="201"/>
      <c r="I71" s="199"/>
      <c r="J71" s="196"/>
    </row>
    <row r="72" spans="1:10" ht="15.75" x14ac:dyDescent="0.25">
      <c r="A72" s="196" t="s">
        <v>298</v>
      </c>
      <c r="B72" s="197" t="s">
        <v>299</v>
      </c>
      <c r="C72" s="198" t="s">
        <v>324</v>
      </c>
      <c r="D72" s="196" t="s">
        <v>47</v>
      </c>
      <c r="E72" s="199"/>
      <c r="F72" s="200"/>
      <c r="G72" s="200"/>
      <c r="H72" s="201"/>
      <c r="I72" s="199"/>
      <c r="J72" s="196"/>
    </row>
    <row r="73" spans="1:10" ht="15.75" x14ac:dyDescent="0.25">
      <c r="A73" s="196" t="s">
        <v>300</v>
      </c>
      <c r="B73" s="197" t="s">
        <v>301</v>
      </c>
      <c r="C73" s="198" t="s">
        <v>130</v>
      </c>
      <c r="D73" s="196" t="s">
        <v>47</v>
      </c>
      <c r="E73" s="199"/>
      <c r="F73" s="200"/>
      <c r="G73" s="200"/>
      <c r="H73" s="201"/>
      <c r="I73" s="199"/>
      <c r="J73" s="196"/>
    </row>
    <row r="74" spans="1:10" ht="15.75" x14ac:dyDescent="0.25">
      <c r="A74" s="196" t="s">
        <v>302</v>
      </c>
      <c r="B74" s="197" t="s">
        <v>303</v>
      </c>
      <c r="C74" s="198" t="s">
        <v>132</v>
      </c>
      <c r="D74" s="196" t="s">
        <v>47</v>
      </c>
      <c r="E74" s="199"/>
      <c r="F74" s="200"/>
      <c r="G74" s="200"/>
      <c r="H74" s="206"/>
      <c r="I74" s="199"/>
      <c r="J74" s="196"/>
    </row>
    <row r="75" spans="1:10" ht="31.5" x14ac:dyDescent="0.25">
      <c r="A75" s="190" t="s">
        <v>1523</v>
      </c>
      <c r="B75" s="190" t="s">
        <v>299</v>
      </c>
      <c r="C75" s="191" t="s">
        <v>304</v>
      </c>
      <c r="D75" s="190" t="s">
        <v>47</v>
      </c>
      <c r="E75" s="199"/>
      <c r="F75" s="200"/>
      <c r="G75" s="200"/>
      <c r="H75" s="217"/>
      <c r="I75" s="199"/>
      <c r="J75" s="196"/>
    </row>
    <row r="76" spans="1:10" ht="15.75" x14ac:dyDescent="0.25">
      <c r="A76" s="196" t="s">
        <v>305</v>
      </c>
      <c r="B76" s="197" t="s">
        <v>306</v>
      </c>
      <c r="C76" s="198" t="s">
        <v>258</v>
      </c>
      <c r="D76" s="197" t="s">
        <v>47</v>
      </c>
      <c r="E76" s="199"/>
      <c r="F76" s="200"/>
      <c r="G76" s="200"/>
      <c r="H76" s="206"/>
      <c r="I76" s="199"/>
      <c r="J76" s="196"/>
    </row>
    <row r="77" spans="1:10" ht="15.75" x14ac:dyDescent="0.25">
      <c r="A77" s="196" t="s">
        <v>307</v>
      </c>
      <c r="B77" s="197" t="s">
        <v>308</v>
      </c>
      <c r="C77" s="198" t="s">
        <v>261</v>
      </c>
      <c r="D77" s="197" t="s">
        <v>47</v>
      </c>
      <c r="E77" s="199"/>
      <c r="F77" s="200"/>
      <c r="G77" s="200"/>
      <c r="H77" s="206"/>
      <c r="I77" s="199"/>
      <c r="J77" s="196"/>
    </row>
    <row r="78" spans="1:10" ht="15.75" x14ac:dyDescent="0.25">
      <c r="A78" s="196" t="s">
        <v>309</v>
      </c>
      <c r="B78" s="197" t="s">
        <v>310</v>
      </c>
      <c r="C78" s="198" t="s">
        <v>264</v>
      </c>
      <c r="D78" s="197" t="s">
        <v>47</v>
      </c>
      <c r="E78" s="199"/>
      <c r="F78" s="200"/>
      <c r="G78" s="200"/>
      <c r="H78" s="206"/>
      <c r="I78" s="199"/>
      <c r="J78" s="196"/>
    </row>
    <row r="79" spans="1:10" ht="15.75" x14ac:dyDescent="0.25">
      <c r="A79" s="190" t="s">
        <v>1524</v>
      </c>
      <c r="B79" s="190" t="s">
        <v>311</v>
      </c>
      <c r="C79" s="191" t="s">
        <v>312</v>
      </c>
      <c r="D79" s="190" t="s">
        <v>212</v>
      </c>
      <c r="E79" s="195" t="s">
        <v>178</v>
      </c>
      <c r="F79" s="193"/>
      <c r="G79" s="193"/>
      <c r="H79" s="217"/>
      <c r="I79" s="192"/>
      <c r="J79" s="190"/>
    </row>
    <row r="80" spans="1:10" ht="15.75" x14ac:dyDescent="0.25">
      <c r="A80" s="190" t="s">
        <v>1525</v>
      </c>
      <c r="B80" s="190" t="s">
        <v>313</v>
      </c>
      <c r="C80" s="191" t="s">
        <v>314</v>
      </c>
      <c r="D80" s="190" t="s">
        <v>212</v>
      </c>
      <c r="E80" s="195" t="s">
        <v>178</v>
      </c>
      <c r="F80" s="193"/>
      <c r="G80" s="193"/>
      <c r="H80" s="217"/>
      <c r="I80" s="192"/>
      <c r="J80" s="190"/>
    </row>
    <row r="81" spans="1:10" ht="15.75" x14ac:dyDescent="0.25">
      <c r="A81" s="190" t="s">
        <v>1526</v>
      </c>
      <c r="B81" s="190" t="s">
        <v>315</v>
      </c>
      <c r="C81" s="191" t="s">
        <v>967</v>
      </c>
      <c r="D81" s="190" t="s">
        <v>212</v>
      </c>
      <c r="E81" s="195" t="s">
        <v>178</v>
      </c>
      <c r="F81" s="193"/>
      <c r="G81" s="193"/>
      <c r="H81" s="194"/>
      <c r="I81" s="192"/>
      <c r="J81" s="190"/>
    </row>
    <row r="82" spans="1:10" ht="15.75" x14ac:dyDescent="0.25">
      <c r="A82" s="186">
        <v>5</v>
      </c>
      <c r="B82" s="186" t="s">
        <v>317</v>
      </c>
      <c r="C82" s="187" t="s">
        <v>318</v>
      </c>
      <c r="D82" s="186" t="s">
        <v>212</v>
      </c>
      <c r="E82" s="203" t="s">
        <v>178</v>
      </c>
      <c r="F82" s="193"/>
      <c r="G82" s="193"/>
      <c r="H82" s="194"/>
      <c r="I82" s="204">
        <f>+I83+I88+I93+I94</f>
        <v>0</v>
      </c>
      <c r="J82" s="186"/>
    </row>
    <row r="83" spans="1:10" ht="15.75" x14ac:dyDescent="0.25">
      <c r="A83" s="190" t="s">
        <v>1527</v>
      </c>
      <c r="B83" s="190" t="s">
        <v>319</v>
      </c>
      <c r="C83" s="191" t="s">
        <v>320</v>
      </c>
      <c r="D83" s="190" t="s">
        <v>47</v>
      </c>
      <c r="E83" s="192">
        <f>+SUM(E84:E87)</f>
        <v>0</v>
      </c>
      <c r="F83" s="215">
        <f>+SUM(F84:F87)</f>
        <v>0</v>
      </c>
      <c r="G83" s="200"/>
      <c r="H83" s="216"/>
      <c r="I83" s="192"/>
      <c r="J83" s="196"/>
    </row>
    <row r="84" spans="1:10" ht="15.75" x14ac:dyDescent="0.25">
      <c r="A84" s="196" t="s">
        <v>321</v>
      </c>
      <c r="B84" s="196" t="s">
        <v>319</v>
      </c>
      <c r="C84" s="198" t="s">
        <v>126</v>
      </c>
      <c r="D84" s="196" t="s">
        <v>47</v>
      </c>
      <c r="E84" s="199">
        <f>+SUM(F84:G84)</f>
        <v>0</v>
      </c>
      <c r="F84" s="200"/>
      <c r="G84" s="200"/>
      <c r="H84" s="206"/>
      <c r="I84" s="199"/>
      <c r="J84" s="196"/>
    </row>
    <row r="85" spans="1:10" ht="15.75" x14ac:dyDescent="0.25">
      <c r="A85" s="196" t="s">
        <v>322</v>
      </c>
      <c r="B85" s="196" t="s">
        <v>323</v>
      </c>
      <c r="C85" s="198" t="s">
        <v>128</v>
      </c>
      <c r="D85" s="196" t="s">
        <v>47</v>
      </c>
      <c r="E85" s="199">
        <f>+SUM(F85:G85)</f>
        <v>0</v>
      </c>
      <c r="F85" s="200"/>
      <c r="G85" s="200"/>
      <c r="H85" s="206"/>
      <c r="I85" s="199"/>
      <c r="J85" s="196"/>
    </row>
    <row r="86" spans="1:10" ht="15.75" x14ac:dyDescent="0.25">
      <c r="A86" s="196" t="s">
        <v>325</v>
      </c>
      <c r="B86" s="196" t="s">
        <v>326</v>
      </c>
      <c r="C86" s="198" t="s">
        <v>130</v>
      </c>
      <c r="D86" s="196" t="s">
        <v>47</v>
      </c>
      <c r="E86" s="199">
        <f>+SUM(F86:G86)</f>
        <v>0</v>
      </c>
      <c r="F86" s="200"/>
      <c r="G86" s="200"/>
      <c r="H86" s="206"/>
      <c r="I86" s="199"/>
      <c r="J86" s="196"/>
    </row>
    <row r="87" spans="1:10" ht="15.75" x14ac:dyDescent="0.25">
      <c r="A87" s="196" t="s">
        <v>327</v>
      </c>
      <c r="B87" s="196" t="s">
        <v>328</v>
      </c>
      <c r="C87" s="198" t="s">
        <v>132</v>
      </c>
      <c r="D87" s="196" t="s">
        <v>47</v>
      </c>
      <c r="E87" s="199">
        <f>+SUM(F87:G87)</f>
        <v>0</v>
      </c>
      <c r="F87" s="200"/>
      <c r="G87" s="200"/>
      <c r="H87" s="206"/>
      <c r="I87" s="199"/>
      <c r="J87" s="196"/>
    </row>
    <row r="88" spans="1:10" ht="15.75" x14ac:dyDescent="0.25">
      <c r="A88" s="190" t="s">
        <v>1528</v>
      </c>
      <c r="B88" s="190" t="s">
        <v>323</v>
      </c>
      <c r="C88" s="191" t="s">
        <v>329</v>
      </c>
      <c r="D88" s="196"/>
      <c r="E88" s="199"/>
      <c r="F88" s="200"/>
      <c r="G88" s="200"/>
      <c r="H88" s="201"/>
      <c r="I88" s="199"/>
      <c r="J88" s="196"/>
    </row>
    <row r="89" spans="1:10" ht="15.75" x14ac:dyDescent="0.25">
      <c r="A89" s="196" t="s">
        <v>330</v>
      </c>
      <c r="B89" s="196" t="s">
        <v>331</v>
      </c>
      <c r="C89" s="198" t="s">
        <v>126</v>
      </c>
      <c r="D89" s="196" t="s">
        <v>47</v>
      </c>
      <c r="E89" s="199">
        <f>+SUM(F89:G89)</f>
        <v>0</v>
      </c>
      <c r="F89" s="200"/>
      <c r="G89" s="200"/>
      <c r="H89" s="201"/>
      <c r="I89" s="199"/>
      <c r="J89" s="196"/>
    </row>
    <row r="90" spans="1:10" ht="15.75" x14ac:dyDescent="0.25">
      <c r="A90" s="196" t="s">
        <v>332</v>
      </c>
      <c r="B90" s="196" t="s">
        <v>333</v>
      </c>
      <c r="C90" s="198" t="s">
        <v>128</v>
      </c>
      <c r="D90" s="196" t="s">
        <v>47</v>
      </c>
      <c r="E90" s="199">
        <f>+SUM(F90:G90)</f>
        <v>0</v>
      </c>
      <c r="F90" s="200"/>
      <c r="G90" s="200"/>
      <c r="H90" s="201"/>
      <c r="I90" s="199"/>
      <c r="J90" s="196"/>
    </row>
    <row r="91" spans="1:10" ht="15.75" x14ac:dyDescent="0.25">
      <c r="A91" s="196" t="s">
        <v>334</v>
      </c>
      <c r="B91" s="196" t="s">
        <v>335</v>
      </c>
      <c r="C91" s="198" t="s">
        <v>130</v>
      </c>
      <c r="D91" s="196" t="s">
        <v>47</v>
      </c>
      <c r="E91" s="199">
        <f>+SUM(F91:G91)</f>
        <v>0</v>
      </c>
      <c r="F91" s="200"/>
      <c r="G91" s="200"/>
      <c r="H91" s="201"/>
      <c r="I91" s="199"/>
      <c r="J91" s="196"/>
    </row>
    <row r="92" spans="1:10" ht="15.75" x14ac:dyDescent="0.25">
      <c r="A92" s="196" t="s">
        <v>337</v>
      </c>
      <c r="B92" s="196" t="s">
        <v>338</v>
      </c>
      <c r="C92" s="198" t="s">
        <v>132</v>
      </c>
      <c r="D92" s="196" t="s">
        <v>47</v>
      </c>
      <c r="E92" s="199">
        <f>+SUM(F92:G92)</f>
        <v>0</v>
      </c>
      <c r="F92" s="200"/>
      <c r="G92" s="200"/>
      <c r="H92" s="201"/>
      <c r="I92" s="199"/>
      <c r="J92" s="196"/>
    </row>
    <row r="93" spans="1:10" ht="15.75" x14ac:dyDescent="0.25">
      <c r="A93" s="190" t="s">
        <v>1529</v>
      </c>
      <c r="B93" s="190" t="s">
        <v>326</v>
      </c>
      <c r="C93" s="191" t="s">
        <v>970</v>
      </c>
      <c r="D93" s="190" t="s">
        <v>212</v>
      </c>
      <c r="E93" s="195" t="s">
        <v>178</v>
      </c>
      <c r="F93" s="200"/>
      <c r="G93" s="200"/>
      <c r="H93" s="201"/>
      <c r="I93" s="199"/>
      <c r="J93" s="196"/>
    </row>
    <row r="94" spans="1:10" ht="15.75" x14ac:dyDescent="0.25">
      <c r="A94" s="190" t="s">
        <v>1530</v>
      </c>
      <c r="B94" s="190" t="s">
        <v>328</v>
      </c>
      <c r="C94" s="191" t="s">
        <v>340</v>
      </c>
      <c r="D94" s="190" t="s">
        <v>212</v>
      </c>
      <c r="E94" s="195" t="s">
        <v>178</v>
      </c>
      <c r="F94" s="200"/>
      <c r="G94" s="200"/>
      <c r="H94" s="201"/>
      <c r="I94" s="192"/>
      <c r="J94" s="196"/>
    </row>
    <row r="95" spans="1:10" ht="15.75" x14ac:dyDescent="0.25">
      <c r="A95" s="186">
        <v>6</v>
      </c>
      <c r="B95" s="186" t="s">
        <v>51</v>
      </c>
      <c r="C95" s="187" t="s">
        <v>1531</v>
      </c>
      <c r="D95" s="186" t="s">
        <v>212</v>
      </c>
      <c r="E95" s="203" t="s">
        <v>178</v>
      </c>
      <c r="F95" s="200"/>
      <c r="G95" s="200"/>
      <c r="H95" s="201"/>
      <c r="I95" s="204">
        <f>+I97+I102+I118+I123+I128+I133+I138+I143+I148+I149+I150+I151+I152+I153+I154+I155+I156</f>
        <v>606.5</v>
      </c>
      <c r="J95" s="218"/>
    </row>
    <row r="96" spans="1:10" ht="15.75" x14ac:dyDescent="0.25">
      <c r="A96" s="190" t="s">
        <v>1532</v>
      </c>
      <c r="B96" s="190" t="s">
        <v>53</v>
      </c>
      <c r="C96" s="191" t="s">
        <v>54</v>
      </c>
      <c r="D96" s="190" t="s">
        <v>55</v>
      </c>
      <c r="E96" s="199"/>
      <c r="F96" s="200"/>
      <c r="G96" s="200"/>
      <c r="H96" s="201"/>
      <c r="I96" s="199"/>
      <c r="J96" s="196"/>
    </row>
    <row r="97" spans="1:10" ht="15.75" x14ac:dyDescent="0.25">
      <c r="A97" s="214" t="s">
        <v>341</v>
      </c>
      <c r="B97" s="214" t="s">
        <v>342</v>
      </c>
      <c r="C97" s="219" t="s">
        <v>343</v>
      </c>
      <c r="D97" s="214" t="s">
        <v>55</v>
      </c>
      <c r="E97" s="192">
        <f>+SUM(E98:E101)</f>
        <v>0</v>
      </c>
      <c r="F97" s="193">
        <f>+SUM(F98:F101)</f>
        <v>0</v>
      </c>
      <c r="G97" s="193">
        <f>+SUM(G98:G101)</f>
        <v>0</v>
      </c>
      <c r="H97" s="194"/>
      <c r="I97" s="192">
        <f>+SUM(I98:I101)</f>
        <v>0</v>
      </c>
      <c r="J97" s="190"/>
    </row>
    <row r="98" spans="1:10" ht="15.75" x14ac:dyDescent="0.25">
      <c r="A98" s="197" t="s">
        <v>344</v>
      </c>
      <c r="B98" s="197" t="s">
        <v>345</v>
      </c>
      <c r="C98" s="198" t="s">
        <v>126</v>
      </c>
      <c r="D98" s="197" t="s">
        <v>55</v>
      </c>
      <c r="E98" s="199">
        <f>+SUM(F98:G98)</f>
        <v>0</v>
      </c>
      <c r="F98" s="200"/>
      <c r="G98" s="200"/>
      <c r="H98" s="206"/>
      <c r="I98" s="199"/>
      <c r="J98" s="196"/>
    </row>
    <row r="99" spans="1:10" ht="15.75" x14ac:dyDescent="0.25">
      <c r="A99" s="197" t="s">
        <v>346</v>
      </c>
      <c r="B99" s="197" t="s">
        <v>347</v>
      </c>
      <c r="C99" s="198" t="s">
        <v>348</v>
      </c>
      <c r="D99" s="197" t="s">
        <v>55</v>
      </c>
      <c r="E99" s="199">
        <f>+SUM(F99:G99)</f>
        <v>0</v>
      </c>
      <c r="F99" s="200"/>
      <c r="G99" s="200"/>
      <c r="H99" s="206"/>
      <c r="I99" s="199"/>
      <c r="J99" s="196"/>
    </row>
    <row r="100" spans="1:10" ht="15.75" x14ac:dyDescent="0.25">
      <c r="A100" s="197" t="s">
        <v>349</v>
      </c>
      <c r="B100" s="197" t="s">
        <v>350</v>
      </c>
      <c r="C100" s="198" t="s">
        <v>336</v>
      </c>
      <c r="D100" s="197" t="s">
        <v>55</v>
      </c>
      <c r="E100" s="199">
        <f>+SUM(F100:G100)</f>
        <v>0</v>
      </c>
      <c r="F100" s="200"/>
      <c r="G100" s="200"/>
      <c r="H100" s="206">
        <v>10</v>
      </c>
      <c r="I100" s="199">
        <f>+H100*E100</f>
        <v>0</v>
      </c>
      <c r="J100" s="196"/>
    </row>
    <row r="101" spans="1:10" ht="15.75" x14ac:dyDescent="0.25">
      <c r="A101" s="197" t="s">
        <v>351</v>
      </c>
      <c r="B101" s="197" t="s">
        <v>352</v>
      </c>
      <c r="C101" s="198" t="s">
        <v>132</v>
      </c>
      <c r="D101" s="197" t="s">
        <v>55</v>
      </c>
      <c r="E101" s="199">
        <f>+SUM(F101:G101)</f>
        <v>0</v>
      </c>
      <c r="F101" s="200"/>
      <c r="G101" s="200"/>
      <c r="H101" s="206"/>
      <c r="I101" s="199"/>
      <c r="J101" s="196"/>
    </row>
    <row r="102" spans="1:10" ht="15.75" x14ac:dyDescent="0.25">
      <c r="A102" s="214" t="s">
        <v>353</v>
      </c>
      <c r="B102" s="214" t="s">
        <v>354</v>
      </c>
      <c r="C102" s="219" t="s">
        <v>355</v>
      </c>
      <c r="D102" s="214" t="s">
        <v>55</v>
      </c>
      <c r="E102" s="192"/>
      <c r="F102" s="193"/>
      <c r="G102" s="193"/>
      <c r="H102" s="194"/>
      <c r="I102" s="192"/>
      <c r="J102" s="190"/>
    </row>
    <row r="103" spans="1:10" ht="15.75" x14ac:dyDescent="0.25">
      <c r="A103" s="197" t="s">
        <v>356</v>
      </c>
      <c r="B103" s="197" t="s">
        <v>357</v>
      </c>
      <c r="C103" s="198" t="s">
        <v>126</v>
      </c>
      <c r="D103" s="197" t="s">
        <v>55</v>
      </c>
      <c r="E103" s="199"/>
      <c r="F103" s="200"/>
      <c r="G103" s="200"/>
      <c r="H103" s="201"/>
      <c r="I103" s="199"/>
      <c r="J103" s="196"/>
    </row>
    <row r="104" spans="1:10" ht="15.75" x14ac:dyDescent="0.25">
      <c r="A104" s="197" t="s">
        <v>358</v>
      </c>
      <c r="B104" s="197" t="s">
        <v>359</v>
      </c>
      <c r="C104" s="198" t="s">
        <v>128</v>
      </c>
      <c r="D104" s="197" t="s">
        <v>55</v>
      </c>
      <c r="E104" s="199"/>
      <c r="F104" s="200"/>
      <c r="G104" s="200"/>
      <c r="H104" s="201"/>
      <c r="I104" s="199"/>
      <c r="J104" s="196"/>
    </row>
    <row r="105" spans="1:10" ht="15.75" x14ac:dyDescent="0.25">
      <c r="A105" s="197" t="s">
        <v>360</v>
      </c>
      <c r="B105" s="197" t="s">
        <v>361</v>
      </c>
      <c r="C105" s="198" t="s">
        <v>336</v>
      </c>
      <c r="D105" s="197" t="s">
        <v>55</v>
      </c>
      <c r="E105" s="199"/>
      <c r="F105" s="200"/>
      <c r="G105" s="200"/>
      <c r="H105" s="201"/>
      <c r="I105" s="199"/>
      <c r="J105" s="196"/>
    </row>
    <row r="106" spans="1:10" ht="15.75" x14ac:dyDescent="0.25">
      <c r="A106" s="197" t="s">
        <v>362</v>
      </c>
      <c r="B106" s="197" t="s">
        <v>363</v>
      </c>
      <c r="C106" s="198" t="s">
        <v>132</v>
      </c>
      <c r="D106" s="197" t="s">
        <v>55</v>
      </c>
      <c r="E106" s="199"/>
      <c r="F106" s="200"/>
      <c r="G106" s="200"/>
      <c r="H106" s="201"/>
      <c r="I106" s="199"/>
      <c r="J106" s="196"/>
    </row>
    <row r="107" spans="1:10" ht="15.75" x14ac:dyDescent="0.25">
      <c r="A107" s="190" t="s">
        <v>1533</v>
      </c>
      <c r="B107" s="190" t="s">
        <v>364</v>
      </c>
      <c r="C107" s="191" t="s">
        <v>365</v>
      </c>
      <c r="D107" s="197" t="s">
        <v>55</v>
      </c>
      <c r="E107" s="199"/>
      <c r="F107" s="200"/>
      <c r="G107" s="200"/>
      <c r="H107" s="201"/>
      <c r="I107" s="199"/>
      <c r="J107" s="196"/>
    </row>
    <row r="108" spans="1:10" ht="15.75" x14ac:dyDescent="0.25">
      <c r="A108" s="214" t="s">
        <v>366</v>
      </c>
      <c r="B108" s="214" t="s">
        <v>367</v>
      </c>
      <c r="C108" s="219" t="s">
        <v>368</v>
      </c>
      <c r="D108" s="214" t="s">
        <v>55</v>
      </c>
      <c r="E108" s="199"/>
      <c r="F108" s="200"/>
      <c r="G108" s="200"/>
      <c r="H108" s="201"/>
      <c r="I108" s="199"/>
      <c r="J108" s="196"/>
    </row>
    <row r="109" spans="1:10" ht="15.75" x14ac:dyDescent="0.25">
      <c r="A109" s="197" t="s">
        <v>369</v>
      </c>
      <c r="B109" s="197" t="s">
        <v>370</v>
      </c>
      <c r="C109" s="198" t="s">
        <v>126</v>
      </c>
      <c r="D109" s="197" t="s">
        <v>55</v>
      </c>
      <c r="E109" s="220"/>
      <c r="F109" s="200"/>
      <c r="G109" s="200"/>
      <c r="H109" s="221"/>
      <c r="I109" s="220"/>
      <c r="J109" s="197"/>
    </row>
    <row r="110" spans="1:10" ht="15.75" x14ac:dyDescent="0.25">
      <c r="A110" s="197" t="s">
        <v>371</v>
      </c>
      <c r="B110" s="197" t="s">
        <v>372</v>
      </c>
      <c r="C110" s="198" t="s">
        <v>128</v>
      </c>
      <c r="D110" s="197" t="s">
        <v>55</v>
      </c>
      <c r="E110" s="220"/>
      <c r="F110" s="200"/>
      <c r="G110" s="200"/>
      <c r="H110" s="221"/>
      <c r="I110" s="220"/>
      <c r="J110" s="197"/>
    </row>
    <row r="111" spans="1:10" ht="15.75" x14ac:dyDescent="0.25">
      <c r="A111" s="197" t="s">
        <v>349</v>
      </c>
      <c r="B111" s="197" t="s">
        <v>374</v>
      </c>
      <c r="C111" s="198" t="s">
        <v>130</v>
      </c>
      <c r="D111" s="197" t="s">
        <v>55</v>
      </c>
      <c r="E111" s="220"/>
      <c r="F111" s="200"/>
      <c r="G111" s="200"/>
      <c r="H111" s="221"/>
      <c r="I111" s="220"/>
      <c r="J111" s="197"/>
    </row>
    <row r="112" spans="1:10" ht="15.75" x14ac:dyDescent="0.25">
      <c r="A112" s="197" t="s">
        <v>351</v>
      </c>
      <c r="B112" s="197" t="s">
        <v>376</v>
      </c>
      <c r="C112" s="198" t="s">
        <v>132</v>
      </c>
      <c r="D112" s="197" t="s">
        <v>55</v>
      </c>
      <c r="E112" s="220"/>
      <c r="F112" s="200"/>
      <c r="G112" s="200"/>
      <c r="H112" s="221"/>
      <c r="I112" s="220"/>
      <c r="J112" s="197"/>
    </row>
    <row r="113" spans="1:12" ht="15.75" x14ac:dyDescent="0.25">
      <c r="A113" s="214" t="s">
        <v>377</v>
      </c>
      <c r="B113" s="214" t="s">
        <v>378</v>
      </c>
      <c r="C113" s="219" t="s">
        <v>379</v>
      </c>
      <c r="D113" s="214" t="s">
        <v>55</v>
      </c>
      <c r="E113" s="199"/>
      <c r="F113" s="200"/>
      <c r="G113" s="200"/>
      <c r="H113" s="201"/>
      <c r="I113" s="199"/>
      <c r="J113" s="196"/>
    </row>
    <row r="114" spans="1:12" ht="15.75" x14ac:dyDescent="0.25">
      <c r="A114" s="197" t="s">
        <v>380</v>
      </c>
      <c r="B114" s="197" t="s">
        <v>381</v>
      </c>
      <c r="C114" s="198" t="s">
        <v>126</v>
      </c>
      <c r="D114" s="197" t="s">
        <v>55</v>
      </c>
      <c r="E114" s="199"/>
      <c r="F114" s="200"/>
      <c r="G114" s="200"/>
      <c r="H114" s="201"/>
      <c r="I114" s="199"/>
      <c r="J114" s="196"/>
    </row>
    <row r="115" spans="1:12" ht="15.75" x14ac:dyDescent="0.25">
      <c r="A115" s="197" t="s">
        <v>382</v>
      </c>
      <c r="B115" s="197" t="s">
        <v>383</v>
      </c>
      <c r="C115" s="198" t="s">
        <v>128</v>
      </c>
      <c r="D115" s="197" t="s">
        <v>55</v>
      </c>
      <c r="E115" s="199"/>
      <c r="F115" s="200"/>
      <c r="G115" s="200"/>
      <c r="H115" s="201"/>
      <c r="I115" s="199"/>
      <c r="J115" s="196"/>
    </row>
    <row r="116" spans="1:12" ht="15.75" x14ac:dyDescent="0.25">
      <c r="A116" s="197" t="s">
        <v>384</v>
      </c>
      <c r="B116" s="197" t="s">
        <v>385</v>
      </c>
      <c r="C116" s="198" t="s">
        <v>130</v>
      </c>
      <c r="D116" s="197" t="s">
        <v>55</v>
      </c>
      <c r="E116" s="199"/>
      <c r="F116" s="200"/>
      <c r="G116" s="200"/>
      <c r="H116" s="201"/>
      <c r="I116" s="199"/>
      <c r="J116" s="196"/>
    </row>
    <row r="117" spans="1:12" ht="15.75" x14ac:dyDescent="0.25">
      <c r="A117" s="197" t="s">
        <v>386</v>
      </c>
      <c r="B117" s="197" t="s">
        <v>387</v>
      </c>
      <c r="C117" s="198" t="s">
        <v>132</v>
      </c>
      <c r="D117" s="197" t="s">
        <v>55</v>
      </c>
      <c r="E117" s="199"/>
      <c r="F117" s="200"/>
      <c r="G117" s="200"/>
      <c r="H117" s="201"/>
      <c r="I117" s="199"/>
      <c r="J117" s="196"/>
    </row>
    <row r="118" spans="1:12" ht="15.75" x14ac:dyDescent="0.25">
      <c r="A118" s="190" t="s">
        <v>1534</v>
      </c>
      <c r="B118" s="190" t="s">
        <v>56</v>
      </c>
      <c r="C118" s="191" t="s">
        <v>57</v>
      </c>
      <c r="D118" s="190" t="s">
        <v>55</v>
      </c>
      <c r="E118" s="192">
        <f>+SUM(E119:E122)</f>
        <v>71.3</v>
      </c>
      <c r="F118" s="215">
        <f>+SUM(F119:F122)</f>
        <v>71.3</v>
      </c>
      <c r="G118" s="215">
        <f>+SUM(G119:G122)</f>
        <v>0</v>
      </c>
      <c r="I118" s="192">
        <f>+SUM(I119:I122)</f>
        <v>350</v>
      </c>
      <c r="J118" s="196"/>
    </row>
    <row r="119" spans="1:12" ht="15.75" x14ac:dyDescent="0.25">
      <c r="A119" s="196" t="s">
        <v>388</v>
      </c>
      <c r="B119" s="197" t="s">
        <v>389</v>
      </c>
      <c r="C119" s="198" t="s">
        <v>126</v>
      </c>
      <c r="D119" s="197" t="s">
        <v>55</v>
      </c>
      <c r="E119" s="199">
        <f>+SUM(F119:G119)</f>
        <v>0</v>
      </c>
      <c r="F119" s="200"/>
      <c r="G119" s="200"/>
      <c r="H119" s="206">
        <v>15</v>
      </c>
      <c r="I119" s="199">
        <f>+H119*E119</f>
        <v>0</v>
      </c>
      <c r="J119" s="222"/>
    </row>
    <row r="120" spans="1:12" ht="15.75" x14ac:dyDescent="0.25">
      <c r="A120" s="196" t="s">
        <v>390</v>
      </c>
      <c r="B120" s="197" t="s">
        <v>391</v>
      </c>
      <c r="C120" s="198" t="s">
        <v>128</v>
      </c>
      <c r="D120" s="197" t="s">
        <v>55</v>
      </c>
      <c r="E120" s="199">
        <f>+SUM(F120:G120)</f>
        <v>0</v>
      </c>
      <c r="F120" s="200"/>
      <c r="G120" s="200"/>
      <c r="H120" s="206">
        <f>+H119*0.6</f>
        <v>9</v>
      </c>
      <c r="I120" s="199">
        <f>+H120*E120</f>
        <v>0</v>
      </c>
      <c r="J120" s="222"/>
      <c r="L120" s="223"/>
    </row>
    <row r="121" spans="1:12" ht="15.75" x14ac:dyDescent="0.25">
      <c r="A121" s="196" t="s">
        <v>392</v>
      </c>
      <c r="B121" s="197" t="s">
        <v>393</v>
      </c>
      <c r="C121" s="198" t="s">
        <v>130</v>
      </c>
      <c r="D121" s="197" t="s">
        <v>55</v>
      </c>
      <c r="E121" s="199">
        <f>+SUM(F121:G121)</f>
        <v>71.3</v>
      </c>
      <c r="F121" s="200">
        <v>71.3</v>
      </c>
      <c r="G121" s="200"/>
      <c r="H121" s="206">
        <f>+H119*0.4</f>
        <v>6</v>
      </c>
      <c r="I121" s="199">
        <v>350</v>
      </c>
      <c r="J121" s="222"/>
    </row>
    <row r="122" spans="1:12" ht="15.75" x14ac:dyDescent="0.25">
      <c r="A122" s="196" t="s">
        <v>394</v>
      </c>
      <c r="B122" s="197" t="s">
        <v>395</v>
      </c>
      <c r="C122" s="198" t="s">
        <v>132</v>
      </c>
      <c r="D122" s="197" t="s">
        <v>55</v>
      </c>
      <c r="E122" s="199">
        <f>+SUM(F122:G122)</f>
        <v>0</v>
      </c>
      <c r="F122" s="200"/>
      <c r="G122" s="200"/>
      <c r="H122" s="206"/>
      <c r="I122" s="199">
        <f>+H122*E122</f>
        <v>0</v>
      </c>
      <c r="J122" s="222"/>
    </row>
    <row r="123" spans="1:12" ht="15.75" x14ac:dyDescent="0.25">
      <c r="A123" s="190" t="s">
        <v>1535</v>
      </c>
      <c r="B123" s="214" t="s">
        <v>396</v>
      </c>
      <c r="C123" s="191" t="s">
        <v>397</v>
      </c>
      <c r="D123" s="190" t="s">
        <v>398</v>
      </c>
      <c r="E123" s="192">
        <f>+SUM(E124:E127)</f>
        <v>0</v>
      </c>
      <c r="F123" s="200"/>
      <c r="G123" s="215"/>
      <c r="H123" s="217"/>
      <c r="I123" s="192"/>
      <c r="J123" s="196"/>
    </row>
    <row r="124" spans="1:12" ht="15.75" x14ac:dyDescent="0.25">
      <c r="A124" s="196" t="s">
        <v>399</v>
      </c>
      <c r="B124" s="197" t="s">
        <v>400</v>
      </c>
      <c r="C124" s="198" t="s">
        <v>126</v>
      </c>
      <c r="D124" s="197" t="s">
        <v>398</v>
      </c>
      <c r="E124" s="199">
        <f>+SUM(F124:G124)</f>
        <v>0</v>
      </c>
      <c r="F124" s="200"/>
      <c r="G124" s="200"/>
      <c r="H124" s="206"/>
      <c r="I124" s="199"/>
      <c r="J124" s="196"/>
    </row>
    <row r="125" spans="1:12" ht="15.75" x14ac:dyDescent="0.25">
      <c r="A125" s="196" t="s">
        <v>401</v>
      </c>
      <c r="B125" s="197" t="s">
        <v>402</v>
      </c>
      <c r="C125" s="198" t="s">
        <v>128</v>
      </c>
      <c r="D125" s="197" t="s">
        <v>398</v>
      </c>
      <c r="E125" s="199">
        <f>+SUM(F125:G125)</f>
        <v>0</v>
      </c>
      <c r="F125" s="200"/>
      <c r="G125" s="200"/>
      <c r="H125" s="201"/>
      <c r="I125" s="199"/>
      <c r="J125" s="196"/>
    </row>
    <row r="126" spans="1:12" ht="15.75" x14ac:dyDescent="0.25">
      <c r="A126" s="196" t="s">
        <v>403</v>
      </c>
      <c r="B126" s="197" t="s">
        <v>404</v>
      </c>
      <c r="C126" s="198" t="s">
        <v>336</v>
      </c>
      <c r="D126" s="197" t="s">
        <v>398</v>
      </c>
      <c r="E126" s="199">
        <f>+SUM(F126:G126)</f>
        <v>0</v>
      </c>
      <c r="F126" s="200"/>
      <c r="G126" s="200"/>
      <c r="H126" s="201"/>
      <c r="I126" s="199"/>
      <c r="J126" s="196"/>
    </row>
    <row r="127" spans="1:12" ht="15.75" x14ac:dyDescent="0.25">
      <c r="A127" s="196" t="s">
        <v>405</v>
      </c>
      <c r="B127" s="197" t="s">
        <v>406</v>
      </c>
      <c r="C127" s="198" t="s">
        <v>132</v>
      </c>
      <c r="D127" s="197" t="s">
        <v>398</v>
      </c>
      <c r="E127" s="199">
        <f>+SUM(F127:G127)</f>
        <v>0</v>
      </c>
      <c r="F127" s="200"/>
      <c r="G127" s="200"/>
      <c r="H127" s="201"/>
      <c r="I127" s="199"/>
      <c r="J127" s="196"/>
    </row>
    <row r="128" spans="1:12" ht="15.75" x14ac:dyDescent="0.25">
      <c r="A128" s="190" t="s">
        <v>1536</v>
      </c>
      <c r="B128" s="190" t="s">
        <v>58</v>
      </c>
      <c r="C128" s="191" t="s">
        <v>59</v>
      </c>
      <c r="D128" s="190" t="s">
        <v>55</v>
      </c>
      <c r="E128" s="192">
        <f>+SUM(E129:E132)</f>
        <v>0.09</v>
      </c>
      <c r="F128" s="215">
        <f>+SUM(F129:F132)</f>
        <v>0.09</v>
      </c>
      <c r="G128" s="215">
        <f>+SUM(G129:G132)</f>
        <v>0</v>
      </c>
      <c r="H128" s="201"/>
      <c r="I128" s="192">
        <f>+SUM(I129:I132)</f>
        <v>5</v>
      </c>
      <c r="J128" s="196"/>
    </row>
    <row r="129" spans="1:10" ht="15.75" x14ac:dyDescent="0.25">
      <c r="A129" s="196" t="s">
        <v>407</v>
      </c>
      <c r="B129" s="197" t="s">
        <v>408</v>
      </c>
      <c r="C129" s="198" t="s">
        <v>126</v>
      </c>
      <c r="D129" s="197" t="s">
        <v>55</v>
      </c>
      <c r="E129" s="199">
        <f>+SUM(F129:G129)</f>
        <v>0</v>
      </c>
      <c r="F129" s="200"/>
      <c r="G129" s="200"/>
      <c r="H129" s="206"/>
      <c r="I129" s="199">
        <f>+H129*E129</f>
        <v>0</v>
      </c>
      <c r="J129" s="196"/>
    </row>
    <row r="130" spans="1:10" ht="15.75" x14ac:dyDescent="0.25">
      <c r="A130" s="196" t="s">
        <v>409</v>
      </c>
      <c r="B130" s="197" t="s">
        <v>410</v>
      </c>
      <c r="C130" s="198" t="s">
        <v>128</v>
      </c>
      <c r="D130" s="197" t="s">
        <v>55</v>
      </c>
      <c r="E130" s="199">
        <f>+SUM(F130:G130)</f>
        <v>0</v>
      </c>
      <c r="F130" s="200"/>
      <c r="G130" s="200"/>
      <c r="H130" s="206">
        <f>+H129*0.6</f>
        <v>0</v>
      </c>
      <c r="I130" s="199">
        <f>+H130*E130</f>
        <v>0</v>
      </c>
      <c r="J130" s="196"/>
    </row>
    <row r="131" spans="1:10" ht="15.75" x14ac:dyDescent="0.25">
      <c r="A131" s="196" t="s">
        <v>411</v>
      </c>
      <c r="B131" s="197" t="s">
        <v>412</v>
      </c>
      <c r="C131" s="198" t="s">
        <v>130</v>
      </c>
      <c r="D131" s="197" t="s">
        <v>55</v>
      </c>
      <c r="E131" s="199">
        <f>+SUM(F131:G131)</f>
        <v>0.09</v>
      </c>
      <c r="F131" s="200">
        <v>0.09</v>
      </c>
      <c r="G131" s="200"/>
      <c r="H131" s="206">
        <v>60</v>
      </c>
      <c r="I131" s="199">
        <v>5</v>
      </c>
      <c r="J131" s="196"/>
    </row>
    <row r="132" spans="1:10" ht="15.75" x14ac:dyDescent="0.25">
      <c r="A132" s="196" t="s">
        <v>413</v>
      </c>
      <c r="B132" s="197" t="s">
        <v>414</v>
      </c>
      <c r="C132" s="198" t="s">
        <v>132</v>
      </c>
      <c r="D132" s="197" t="s">
        <v>55</v>
      </c>
      <c r="E132" s="199">
        <f>+SUM(F132:G132)</f>
        <v>0</v>
      </c>
      <c r="F132" s="200"/>
      <c r="G132" s="200"/>
      <c r="H132" s="206"/>
      <c r="I132" s="199">
        <f>+H132*E132</f>
        <v>0</v>
      </c>
      <c r="J132" s="196"/>
    </row>
    <row r="133" spans="1:10" ht="15.75" x14ac:dyDescent="0.25">
      <c r="A133" s="190" t="s">
        <v>1537</v>
      </c>
      <c r="B133" s="190" t="s">
        <v>60</v>
      </c>
      <c r="C133" s="191" t="s">
        <v>61</v>
      </c>
      <c r="D133" s="190" t="s">
        <v>55</v>
      </c>
      <c r="E133" s="192">
        <f>+SUM(E134:E137)</f>
        <v>0</v>
      </c>
      <c r="F133" s="215">
        <f>+SUM(F134:F137)</f>
        <v>0</v>
      </c>
      <c r="G133" s="200"/>
      <c r="H133" s="217"/>
      <c r="I133" s="192"/>
      <c r="J133" s="196"/>
    </row>
    <row r="134" spans="1:10" ht="15.75" x14ac:dyDescent="0.25">
      <c r="A134" s="196" t="s">
        <v>415</v>
      </c>
      <c r="B134" s="197" t="s">
        <v>416</v>
      </c>
      <c r="C134" s="198" t="s">
        <v>126</v>
      </c>
      <c r="D134" s="197" t="s">
        <v>55</v>
      </c>
      <c r="E134" s="199">
        <f>+SUM(F134:G134)</f>
        <v>0</v>
      </c>
      <c r="F134" s="200"/>
      <c r="G134" s="200"/>
      <c r="H134" s="206"/>
      <c r="I134" s="199"/>
      <c r="J134" s="196"/>
    </row>
    <row r="135" spans="1:10" ht="15.75" x14ac:dyDescent="0.25">
      <c r="A135" s="196" t="s">
        <v>417</v>
      </c>
      <c r="B135" s="197" t="s">
        <v>418</v>
      </c>
      <c r="C135" s="198" t="s">
        <v>324</v>
      </c>
      <c r="D135" s="197" t="s">
        <v>55</v>
      </c>
      <c r="E135" s="199">
        <f>+SUM(F135:G135)</f>
        <v>0</v>
      </c>
      <c r="F135" s="200"/>
      <c r="G135" s="200"/>
      <c r="H135" s="206"/>
      <c r="I135" s="199"/>
      <c r="J135" s="196"/>
    </row>
    <row r="136" spans="1:10" ht="15.75" x14ac:dyDescent="0.25">
      <c r="A136" s="196" t="s">
        <v>419</v>
      </c>
      <c r="B136" s="197" t="s">
        <v>420</v>
      </c>
      <c r="C136" s="198" t="s">
        <v>130</v>
      </c>
      <c r="D136" s="197" t="s">
        <v>55</v>
      </c>
      <c r="E136" s="199">
        <f>+SUM(F136:G136)</f>
        <v>0</v>
      </c>
      <c r="F136" s="200"/>
      <c r="G136" s="200"/>
      <c r="H136" s="206"/>
      <c r="I136" s="199"/>
      <c r="J136" s="196"/>
    </row>
    <row r="137" spans="1:10" ht="15.75" x14ac:dyDescent="0.25">
      <c r="A137" s="196" t="s">
        <v>1538</v>
      </c>
      <c r="B137" s="197" t="s">
        <v>422</v>
      </c>
      <c r="C137" s="198" t="s">
        <v>132</v>
      </c>
      <c r="D137" s="197" t="s">
        <v>55</v>
      </c>
      <c r="E137" s="199">
        <f>+SUM(F137:G137)</f>
        <v>0</v>
      </c>
      <c r="F137" s="200"/>
      <c r="G137" s="200"/>
      <c r="H137" s="206"/>
      <c r="I137" s="199"/>
      <c r="J137" s="196"/>
    </row>
    <row r="138" spans="1:10" ht="15.75" x14ac:dyDescent="0.25">
      <c r="A138" s="190" t="s">
        <v>1539</v>
      </c>
      <c r="B138" s="190" t="s">
        <v>62</v>
      </c>
      <c r="C138" s="191" t="s">
        <v>63</v>
      </c>
      <c r="D138" s="190" t="s">
        <v>55</v>
      </c>
      <c r="E138" s="192">
        <f>+SUM(E139:E142)</f>
        <v>6.65</v>
      </c>
      <c r="F138" s="215">
        <f>+SUM(F139:F142)</f>
        <v>6.65</v>
      </c>
      <c r="G138" s="215">
        <f>+SUM(G139:G142)</f>
        <v>0</v>
      </c>
      <c r="H138" s="217"/>
      <c r="I138" s="192">
        <f>+SUM(I139:I142)</f>
        <v>199.5</v>
      </c>
      <c r="J138" s="196"/>
    </row>
    <row r="139" spans="1:10" ht="15.75" x14ac:dyDescent="0.25">
      <c r="A139" s="196" t="s">
        <v>423</v>
      </c>
      <c r="B139" s="197" t="s">
        <v>424</v>
      </c>
      <c r="C139" s="198" t="s">
        <v>126</v>
      </c>
      <c r="D139" s="196" t="s">
        <v>55</v>
      </c>
      <c r="E139" s="199">
        <f>+SUM(F139:G139)</f>
        <v>0</v>
      </c>
      <c r="F139" s="200"/>
      <c r="G139" s="200"/>
      <c r="H139" s="206"/>
      <c r="I139" s="199">
        <f>+H139*E139</f>
        <v>0</v>
      </c>
      <c r="J139" s="196"/>
    </row>
    <row r="140" spans="1:10" ht="15.75" x14ac:dyDescent="0.25">
      <c r="A140" s="196" t="s">
        <v>425</v>
      </c>
      <c r="B140" s="197" t="s">
        <v>426</v>
      </c>
      <c r="C140" s="198" t="s">
        <v>128</v>
      </c>
      <c r="D140" s="196" t="s">
        <v>55</v>
      </c>
      <c r="E140" s="199">
        <f>+SUM(F140:G140)</f>
        <v>0</v>
      </c>
      <c r="F140" s="200"/>
      <c r="G140" s="200"/>
      <c r="H140" s="206"/>
      <c r="I140" s="199">
        <f>+H140*E140</f>
        <v>0</v>
      </c>
      <c r="J140" s="196"/>
    </row>
    <row r="141" spans="1:10" ht="15.75" x14ac:dyDescent="0.25">
      <c r="A141" s="196" t="s">
        <v>427</v>
      </c>
      <c r="B141" s="197" t="s">
        <v>428</v>
      </c>
      <c r="C141" s="198" t="s">
        <v>130</v>
      </c>
      <c r="D141" s="196" t="s">
        <v>55</v>
      </c>
      <c r="E141" s="199">
        <f>+SUM(F141:G141)</f>
        <v>6.65</v>
      </c>
      <c r="F141" s="200">
        <v>6.65</v>
      </c>
      <c r="G141" s="200"/>
      <c r="H141" s="206">
        <v>30</v>
      </c>
      <c r="I141" s="199">
        <f>+H141*E141</f>
        <v>199.5</v>
      </c>
      <c r="J141" s="196"/>
    </row>
    <row r="142" spans="1:10" ht="15.75" x14ac:dyDescent="0.25">
      <c r="A142" s="196" t="s">
        <v>429</v>
      </c>
      <c r="B142" s="197" t="s">
        <v>430</v>
      </c>
      <c r="C142" s="198" t="s">
        <v>132</v>
      </c>
      <c r="D142" s="196" t="s">
        <v>55</v>
      </c>
      <c r="E142" s="199">
        <f>+SUM(F142:G142)</f>
        <v>0</v>
      </c>
      <c r="F142" s="200"/>
      <c r="G142" s="200"/>
      <c r="H142" s="206"/>
      <c r="I142" s="199">
        <f>+H142*E142</f>
        <v>0</v>
      </c>
      <c r="J142" s="196"/>
    </row>
    <row r="143" spans="1:10" ht="15.75" x14ac:dyDescent="0.25">
      <c r="A143" s="190" t="s">
        <v>1540</v>
      </c>
      <c r="B143" s="190" t="s">
        <v>64</v>
      </c>
      <c r="C143" s="191" t="s">
        <v>65</v>
      </c>
      <c r="D143" s="190" t="s">
        <v>55</v>
      </c>
      <c r="E143" s="192">
        <f>+SUM(E144:E147)</f>
        <v>0</v>
      </c>
      <c r="F143" s="215">
        <f>+SUM(F144:F147)</f>
        <v>0</v>
      </c>
      <c r="G143" s="200"/>
      <c r="H143" s="217"/>
      <c r="I143" s="215"/>
      <c r="J143" s="196"/>
    </row>
    <row r="144" spans="1:10" ht="15.75" x14ac:dyDescent="0.25">
      <c r="A144" s="196" t="s">
        <v>431</v>
      </c>
      <c r="B144" s="197" t="s">
        <v>432</v>
      </c>
      <c r="C144" s="198" t="s">
        <v>126</v>
      </c>
      <c r="D144" s="197" t="s">
        <v>55</v>
      </c>
      <c r="E144" s="199">
        <f t="shared" ref="E144:E149" si="0">+SUM(F144:G144)</f>
        <v>0</v>
      </c>
      <c r="F144" s="200"/>
      <c r="G144" s="200"/>
      <c r="H144" s="206"/>
      <c r="I144" s="199"/>
      <c r="J144" s="196"/>
    </row>
    <row r="145" spans="1:10" ht="15.75" x14ac:dyDescent="0.25">
      <c r="A145" s="196" t="s">
        <v>433</v>
      </c>
      <c r="B145" s="197" t="s">
        <v>434</v>
      </c>
      <c r="C145" s="198" t="s">
        <v>128</v>
      </c>
      <c r="D145" s="197" t="s">
        <v>55</v>
      </c>
      <c r="E145" s="199">
        <f t="shared" si="0"/>
        <v>0</v>
      </c>
      <c r="F145" s="200"/>
      <c r="G145" s="200"/>
      <c r="H145" s="206"/>
      <c r="I145" s="199"/>
      <c r="J145" s="196"/>
    </row>
    <row r="146" spans="1:10" ht="15.75" x14ac:dyDescent="0.25">
      <c r="A146" s="196" t="s">
        <v>435</v>
      </c>
      <c r="B146" s="197" t="s">
        <v>436</v>
      </c>
      <c r="C146" s="198" t="s">
        <v>130</v>
      </c>
      <c r="D146" s="197" t="s">
        <v>55</v>
      </c>
      <c r="E146" s="199">
        <f t="shared" si="0"/>
        <v>0</v>
      </c>
      <c r="F146" s="200"/>
      <c r="G146" s="200"/>
      <c r="H146" s="206"/>
      <c r="I146" s="199"/>
      <c r="J146" s="196"/>
    </row>
    <row r="147" spans="1:10" ht="15.75" x14ac:dyDescent="0.25">
      <c r="A147" s="196" t="s">
        <v>437</v>
      </c>
      <c r="B147" s="197" t="s">
        <v>438</v>
      </c>
      <c r="C147" s="198" t="s">
        <v>132</v>
      </c>
      <c r="D147" s="197" t="s">
        <v>55</v>
      </c>
      <c r="E147" s="199">
        <f t="shared" si="0"/>
        <v>0</v>
      </c>
      <c r="F147" s="200"/>
      <c r="G147" s="200"/>
      <c r="H147" s="206"/>
      <c r="I147" s="199"/>
      <c r="J147" s="196"/>
    </row>
    <row r="148" spans="1:10" ht="15.75" x14ac:dyDescent="0.25">
      <c r="A148" s="190" t="s">
        <v>1541</v>
      </c>
      <c r="B148" s="190" t="s">
        <v>66</v>
      </c>
      <c r="C148" s="191" t="s">
        <v>67</v>
      </c>
      <c r="D148" s="190" t="s">
        <v>68</v>
      </c>
      <c r="E148" s="192">
        <f t="shared" si="0"/>
        <v>1</v>
      </c>
      <c r="F148" s="193">
        <v>1</v>
      </c>
      <c r="G148" s="200"/>
      <c r="H148" s="206">
        <v>2</v>
      </c>
      <c r="I148" s="192">
        <f>+H148*E148</f>
        <v>2</v>
      </c>
      <c r="J148" s="196"/>
    </row>
    <row r="149" spans="1:10" ht="15.75" x14ac:dyDescent="0.25">
      <c r="A149" s="190" t="s">
        <v>1542</v>
      </c>
      <c r="B149" s="190" t="s">
        <v>69</v>
      </c>
      <c r="C149" s="191" t="s">
        <v>70</v>
      </c>
      <c r="D149" s="190" t="s">
        <v>55</v>
      </c>
      <c r="E149" s="192">
        <f t="shared" si="0"/>
        <v>0</v>
      </c>
      <c r="F149" s="193"/>
      <c r="G149" s="193"/>
      <c r="H149" s="206"/>
      <c r="I149" s="192"/>
      <c r="J149" s="196"/>
    </row>
    <row r="150" spans="1:10" ht="15.75" x14ac:dyDescent="0.25">
      <c r="A150" s="190" t="s">
        <v>1543</v>
      </c>
      <c r="B150" s="190" t="s">
        <v>71</v>
      </c>
      <c r="C150" s="191" t="s">
        <v>72</v>
      </c>
      <c r="D150" s="190" t="s">
        <v>73</v>
      </c>
      <c r="E150" s="199"/>
      <c r="F150" s="200"/>
      <c r="G150" s="200"/>
      <c r="H150" s="206"/>
      <c r="I150" s="199"/>
      <c r="J150" s="196"/>
    </row>
    <row r="151" spans="1:10" ht="15.75" x14ac:dyDescent="0.25">
      <c r="A151" s="190" t="s">
        <v>1544</v>
      </c>
      <c r="B151" s="190" t="s">
        <v>74</v>
      </c>
      <c r="C151" s="191" t="s">
        <v>75</v>
      </c>
      <c r="D151" s="190" t="s">
        <v>73</v>
      </c>
      <c r="E151" s="192">
        <f>+SUM(F151:G151)</f>
        <v>0</v>
      </c>
      <c r="F151" s="193"/>
      <c r="G151" s="193"/>
      <c r="H151" s="206"/>
      <c r="I151" s="192"/>
      <c r="J151" s="196"/>
    </row>
    <row r="152" spans="1:10" ht="15.75" x14ac:dyDescent="0.25">
      <c r="A152" s="190" t="s">
        <v>1545</v>
      </c>
      <c r="B152" s="190" t="s">
        <v>76</v>
      </c>
      <c r="C152" s="191" t="s">
        <v>77</v>
      </c>
      <c r="D152" s="190" t="s">
        <v>55</v>
      </c>
      <c r="E152" s="199"/>
      <c r="F152" s="200"/>
      <c r="G152" s="200"/>
      <c r="H152" s="206"/>
      <c r="I152" s="199"/>
      <c r="J152" s="196"/>
    </row>
    <row r="153" spans="1:10" ht="15.75" x14ac:dyDescent="0.25">
      <c r="A153" s="190" t="s">
        <v>1546</v>
      </c>
      <c r="B153" s="190" t="s">
        <v>78</v>
      </c>
      <c r="C153" s="191" t="s">
        <v>440</v>
      </c>
      <c r="D153" s="190" t="s">
        <v>55</v>
      </c>
      <c r="E153" s="199"/>
      <c r="F153" s="200"/>
      <c r="G153" s="200"/>
      <c r="H153" s="206"/>
      <c r="I153" s="199"/>
      <c r="J153" s="196"/>
    </row>
    <row r="154" spans="1:10" ht="15.75" x14ac:dyDescent="0.25">
      <c r="A154" s="190" t="s">
        <v>1547</v>
      </c>
      <c r="B154" s="190" t="s">
        <v>441</v>
      </c>
      <c r="C154" s="191" t="s">
        <v>442</v>
      </c>
      <c r="D154" s="190" t="s">
        <v>73</v>
      </c>
      <c r="E154" s="199"/>
      <c r="F154" s="200"/>
      <c r="G154" s="200"/>
      <c r="H154" s="224"/>
      <c r="I154" s="199"/>
      <c r="J154" s="196"/>
    </row>
    <row r="155" spans="1:10" ht="15.75" x14ac:dyDescent="0.25">
      <c r="A155" s="190" t="s">
        <v>1548</v>
      </c>
      <c r="B155" s="190" t="s">
        <v>443</v>
      </c>
      <c r="C155" s="191" t="s">
        <v>444</v>
      </c>
      <c r="D155" s="190" t="s">
        <v>55</v>
      </c>
      <c r="E155" s="199"/>
      <c r="F155" s="200"/>
      <c r="G155" s="200"/>
      <c r="H155" s="206"/>
      <c r="I155" s="199"/>
      <c r="J155" s="196"/>
    </row>
    <row r="156" spans="1:10" ht="15.75" x14ac:dyDescent="0.25">
      <c r="A156" s="190" t="s">
        <v>1549</v>
      </c>
      <c r="B156" s="190" t="s">
        <v>1550</v>
      </c>
      <c r="C156" s="191" t="s">
        <v>446</v>
      </c>
      <c r="D156" s="190" t="s">
        <v>212</v>
      </c>
      <c r="E156" s="195" t="s">
        <v>178</v>
      </c>
      <c r="F156" s="193"/>
      <c r="G156" s="193"/>
      <c r="H156" s="217"/>
      <c r="I156" s="192">
        <f>+I157</f>
        <v>50</v>
      </c>
      <c r="J156" s="196"/>
    </row>
    <row r="157" spans="1:10" ht="15.75" x14ac:dyDescent="0.25">
      <c r="A157" s="190"/>
      <c r="B157" s="190"/>
      <c r="C157" s="225" t="s">
        <v>1551</v>
      </c>
      <c r="D157" s="196" t="s">
        <v>212</v>
      </c>
      <c r="E157" s="202" t="s">
        <v>178</v>
      </c>
      <c r="F157" s="193">
        <v>50</v>
      </c>
      <c r="G157" s="193"/>
      <c r="H157" s="217"/>
      <c r="I157" s="199">
        <f>+F157</f>
        <v>50</v>
      </c>
      <c r="J157" s="196"/>
    </row>
    <row r="158" spans="1:10" ht="15.75" x14ac:dyDescent="0.25">
      <c r="A158" s="186">
        <v>7</v>
      </c>
      <c r="B158" s="186" t="s">
        <v>81</v>
      </c>
      <c r="C158" s="187" t="s">
        <v>82</v>
      </c>
      <c r="D158" s="186" t="s">
        <v>212</v>
      </c>
      <c r="E158" s="203" t="s">
        <v>178</v>
      </c>
      <c r="F158" s="193"/>
      <c r="G158" s="193"/>
      <c r="H158" s="217"/>
      <c r="I158" s="204">
        <f>+I159+I164+I167+I168+I169+I170+I171+I172</f>
        <v>0</v>
      </c>
      <c r="J158" s="186"/>
    </row>
    <row r="159" spans="1:10" ht="15.75" x14ac:dyDescent="0.25">
      <c r="A159" s="190" t="s">
        <v>1552</v>
      </c>
      <c r="B159" s="190" t="s">
        <v>83</v>
      </c>
      <c r="C159" s="191" t="s">
        <v>84</v>
      </c>
      <c r="D159" s="190" t="s">
        <v>85</v>
      </c>
      <c r="E159" s="211">
        <f>+SUM(E160:E163)</f>
        <v>0</v>
      </c>
      <c r="F159" s="226">
        <f>+SUM(F160:F163)</f>
        <v>0</v>
      </c>
      <c r="G159" s="226">
        <f>+SUM(G160:G163)</f>
        <v>0</v>
      </c>
      <c r="H159" s="217"/>
      <c r="I159" s="192">
        <f>+SUM(I160:I163)</f>
        <v>0</v>
      </c>
      <c r="J159" s="190"/>
    </row>
    <row r="160" spans="1:10" ht="15.75" x14ac:dyDescent="0.25">
      <c r="A160" s="197" t="s">
        <v>447</v>
      </c>
      <c r="B160" s="197" t="s">
        <v>448</v>
      </c>
      <c r="C160" s="198" t="s">
        <v>449</v>
      </c>
      <c r="D160" s="197" t="s">
        <v>85</v>
      </c>
      <c r="E160" s="227">
        <f>+SUM(F160:G160)</f>
        <v>0</v>
      </c>
      <c r="F160" s="200"/>
      <c r="G160" s="200"/>
      <c r="H160" s="206"/>
      <c r="I160" s="199">
        <f>+H160*E160</f>
        <v>0</v>
      </c>
      <c r="J160" s="196"/>
    </row>
    <row r="161" spans="1:10" ht="15.75" x14ac:dyDescent="0.25">
      <c r="A161" s="197" t="s">
        <v>450</v>
      </c>
      <c r="B161" s="197" t="s">
        <v>86</v>
      </c>
      <c r="C161" s="198" t="s">
        <v>451</v>
      </c>
      <c r="D161" s="197" t="s">
        <v>85</v>
      </c>
      <c r="E161" s="227">
        <f>+SUM(F161:G161)</f>
        <v>0</v>
      </c>
      <c r="F161" s="200"/>
      <c r="G161" s="200"/>
      <c r="H161" s="206">
        <v>10</v>
      </c>
      <c r="I161" s="199">
        <f>+H161*E161</f>
        <v>0</v>
      </c>
      <c r="J161" s="196"/>
    </row>
    <row r="162" spans="1:10" ht="15.75" x14ac:dyDescent="0.25">
      <c r="A162" s="197" t="s">
        <v>452</v>
      </c>
      <c r="B162" s="197" t="s">
        <v>88</v>
      </c>
      <c r="C162" s="198" t="s">
        <v>453</v>
      </c>
      <c r="D162" s="197" t="s">
        <v>85</v>
      </c>
      <c r="E162" s="227">
        <f>+SUM(F162:G162)</f>
        <v>0</v>
      </c>
      <c r="F162" s="200"/>
      <c r="G162" s="200"/>
      <c r="H162" s="206"/>
      <c r="I162" s="199">
        <f>+H162*E162</f>
        <v>0</v>
      </c>
      <c r="J162" s="196"/>
    </row>
    <row r="163" spans="1:10" ht="15.75" x14ac:dyDescent="0.25">
      <c r="A163" s="197" t="s">
        <v>454</v>
      </c>
      <c r="B163" s="197" t="s">
        <v>90</v>
      </c>
      <c r="C163" s="198" t="s">
        <v>455</v>
      </c>
      <c r="D163" s="197" t="s">
        <v>85</v>
      </c>
      <c r="E163" s="227">
        <f>+SUM(F163:G163)</f>
        <v>0</v>
      </c>
      <c r="F163" s="200"/>
      <c r="G163" s="200"/>
      <c r="H163" s="206"/>
      <c r="I163" s="199">
        <f>+H163*E163</f>
        <v>0</v>
      </c>
      <c r="J163" s="196"/>
    </row>
    <row r="164" spans="1:10" ht="15.75" x14ac:dyDescent="0.25">
      <c r="A164" s="190" t="s">
        <v>1553</v>
      </c>
      <c r="B164" s="190" t="s">
        <v>86</v>
      </c>
      <c r="C164" s="191" t="s">
        <v>87</v>
      </c>
      <c r="D164" s="190" t="s">
        <v>85</v>
      </c>
      <c r="E164" s="211">
        <f>+SUM(E165:E166)</f>
        <v>0</v>
      </c>
      <c r="F164" s="226">
        <f>+SUM(F165:F166)</f>
        <v>0</v>
      </c>
      <c r="G164" s="226">
        <f>+SUM(G165:G166)</f>
        <v>0</v>
      </c>
      <c r="H164" s="217"/>
      <c r="I164" s="192">
        <f>+SUM(I165:I166)</f>
        <v>0</v>
      </c>
      <c r="J164" s="196"/>
    </row>
    <row r="165" spans="1:10" ht="15.75" x14ac:dyDescent="0.25">
      <c r="A165" s="197" t="s">
        <v>456</v>
      </c>
      <c r="B165" s="197" t="s">
        <v>457</v>
      </c>
      <c r="C165" s="198" t="s">
        <v>458</v>
      </c>
      <c r="D165" s="197" t="s">
        <v>85</v>
      </c>
      <c r="E165" s="227">
        <f>+SUM(F165:G165)</f>
        <v>0</v>
      </c>
      <c r="F165" s="200"/>
      <c r="G165" s="200"/>
      <c r="H165" s="206">
        <v>0.1</v>
      </c>
      <c r="I165" s="199">
        <f>+H165*E165</f>
        <v>0</v>
      </c>
      <c r="J165" s="196"/>
    </row>
    <row r="166" spans="1:10" ht="15.75" x14ac:dyDescent="0.25">
      <c r="A166" s="197" t="s">
        <v>459</v>
      </c>
      <c r="B166" s="197" t="s">
        <v>460</v>
      </c>
      <c r="C166" s="198" t="s">
        <v>461</v>
      </c>
      <c r="D166" s="197" t="s">
        <v>85</v>
      </c>
      <c r="E166" s="227">
        <f>+SUM(F166:G166)</f>
        <v>0</v>
      </c>
      <c r="F166" s="200"/>
      <c r="G166" s="200"/>
      <c r="H166" s="206"/>
      <c r="I166" s="199">
        <f>+H166*E166</f>
        <v>0</v>
      </c>
      <c r="J166" s="196"/>
    </row>
    <row r="167" spans="1:10" ht="15.75" x14ac:dyDescent="0.25">
      <c r="A167" s="190" t="s">
        <v>1554</v>
      </c>
      <c r="B167" s="190" t="s">
        <v>88</v>
      </c>
      <c r="C167" s="191" t="s">
        <v>89</v>
      </c>
      <c r="D167" s="190" t="s">
        <v>85</v>
      </c>
      <c r="E167" s="199"/>
      <c r="F167" s="200"/>
      <c r="G167" s="200"/>
      <c r="H167" s="206"/>
      <c r="I167" s="199"/>
      <c r="J167" s="196"/>
    </row>
    <row r="168" spans="1:10" ht="15.75" x14ac:dyDescent="0.25">
      <c r="A168" s="190" t="s">
        <v>1555</v>
      </c>
      <c r="B168" s="190" t="s">
        <v>90</v>
      </c>
      <c r="C168" s="191" t="s">
        <v>91</v>
      </c>
      <c r="D168" s="190" t="s">
        <v>73</v>
      </c>
      <c r="E168" s="199"/>
      <c r="F168" s="200"/>
      <c r="G168" s="200"/>
      <c r="H168" s="206"/>
      <c r="I168" s="199"/>
      <c r="J168" s="196"/>
    </row>
    <row r="169" spans="1:10" ht="15.75" x14ac:dyDescent="0.25">
      <c r="A169" s="190" t="s">
        <v>1556</v>
      </c>
      <c r="B169" s="190" t="s">
        <v>463</v>
      </c>
      <c r="C169" s="191" t="s">
        <v>464</v>
      </c>
      <c r="D169" s="190" t="s">
        <v>212</v>
      </c>
      <c r="E169" s="195" t="s">
        <v>178</v>
      </c>
      <c r="F169" s="200"/>
      <c r="G169" s="200"/>
      <c r="H169" s="206"/>
      <c r="I169" s="199"/>
      <c r="J169" s="196"/>
    </row>
    <row r="170" spans="1:10" ht="15.75" x14ac:dyDescent="0.25">
      <c r="A170" s="190" t="s">
        <v>1557</v>
      </c>
      <c r="B170" s="190" t="s">
        <v>465</v>
      </c>
      <c r="C170" s="191" t="s">
        <v>466</v>
      </c>
      <c r="D170" s="190" t="s">
        <v>212</v>
      </c>
      <c r="E170" s="195" t="s">
        <v>178</v>
      </c>
      <c r="F170" s="193"/>
      <c r="G170" s="200"/>
      <c r="H170" s="206"/>
      <c r="I170" s="192">
        <f>+SUM(F170:G170)</f>
        <v>0</v>
      </c>
      <c r="J170" s="196"/>
    </row>
    <row r="171" spans="1:10" ht="15.75" x14ac:dyDescent="0.25">
      <c r="A171" s="190" t="s">
        <v>1558</v>
      </c>
      <c r="B171" s="190" t="s">
        <v>467</v>
      </c>
      <c r="C171" s="191" t="s">
        <v>468</v>
      </c>
      <c r="D171" s="190" t="s">
        <v>1213</v>
      </c>
      <c r="E171" s="195"/>
      <c r="F171" s="200"/>
      <c r="G171" s="200"/>
      <c r="H171" s="217"/>
      <c r="I171" s="199"/>
      <c r="J171" s="196"/>
    </row>
    <row r="172" spans="1:10" ht="15.75" x14ac:dyDescent="0.25">
      <c r="A172" s="190" t="s">
        <v>1559</v>
      </c>
      <c r="B172" s="190" t="s">
        <v>467</v>
      </c>
      <c r="C172" s="191" t="s">
        <v>470</v>
      </c>
      <c r="D172" s="190" t="s">
        <v>212</v>
      </c>
      <c r="E172" s="195" t="s">
        <v>178</v>
      </c>
      <c r="F172" s="200"/>
      <c r="G172" s="200"/>
      <c r="H172" s="201"/>
      <c r="I172" s="199"/>
      <c r="J172" s="196"/>
    </row>
    <row r="173" spans="1:10" ht="15.75" x14ac:dyDescent="0.25">
      <c r="A173" s="186">
        <v>8</v>
      </c>
      <c r="B173" s="186" t="s">
        <v>93</v>
      </c>
      <c r="C173" s="187" t="s">
        <v>94</v>
      </c>
      <c r="D173" s="186" t="s">
        <v>212</v>
      </c>
      <c r="E173" s="203" t="s">
        <v>178</v>
      </c>
      <c r="F173" s="200"/>
      <c r="G173" s="200"/>
      <c r="H173" s="201"/>
      <c r="I173" s="204">
        <f>+I178+I182+I187+I191+I195+I198+I201+I202+I205</f>
        <v>0</v>
      </c>
      <c r="J173" s="218"/>
    </row>
    <row r="174" spans="1:10" ht="15.75" x14ac:dyDescent="0.25">
      <c r="A174" s="190" t="s">
        <v>1560</v>
      </c>
      <c r="B174" s="190" t="s">
        <v>471</v>
      </c>
      <c r="C174" s="191" t="s">
        <v>472</v>
      </c>
      <c r="D174" s="196"/>
      <c r="E174" s="199"/>
      <c r="F174" s="200"/>
      <c r="G174" s="200"/>
      <c r="H174" s="201"/>
      <c r="I174" s="199"/>
      <c r="J174" s="196"/>
    </row>
    <row r="175" spans="1:10" ht="15.75" x14ac:dyDescent="0.25">
      <c r="A175" s="197" t="s">
        <v>473</v>
      </c>
      <c r="B175" s="197" t="s">
        <v>474</v>
      </c>
      <c r="C175" s="198" t="s">
        <v>475</v>
      </c>
      <c r="D175" s="197" t="s">
        <v>97</v>
      </c>
      <c r="E175" s="199"/>
      <c r="F175" s="200"/>
      <c r="G175" s="200"/>
      <c r="H175" s="201"/>
      <c r="I175" s="199"/>
      <c r="J175" s="196"/>
    </row>
    <row r="176" spans="1:10" ht="15.75" x14ac:dyDescent="0.25">
      <c r="A176" s="197" t="s">
        <v>476</v>
      </c>
      <c r="B176" s="197" t="s">
        <v>477</v>
      </c>
      <c r="C176" s="198" t="s">
        <v>478</v>
      </c>
      <c r="D176" s="197" t="s">
        <v>47</v>
      </c>
      <c r="E176" s="199"/>
      <c r="F176" s="200"/>
      <c r="G176" s="200"/>
      <c r="H176" s="201"/>
      <c r="I176" s="199"/>
      <c r="J176" s="196"/>
    </row>
    <row r="177" spans="1:10" ht="15.75" x14ac:dyDescent="0.25">
      <c r="A177" s="197" t="s">
        <v>479</v>
      </c>
      <c r="B177" s="197" t="s">
        <v>480</v>
      </c>
      <c r="C177" s="198" t="s">
        <v>481</v>
      </c>
      <c r="D177" s="197" t="s">
        <v>482</v>
      </c>
      <c r="E177" s="199"/>
      <c r="F177" s="200"/>
      <c r="G177" s="200"/>
      <c r="H177" s="201"/>
      <c r="I177" s="199"/>
      <c r="J177" s="196"/>
    </row>
    <row r="178" spans="1:10" ht="15.75" x14ac:dyDescent="0.25">
      <c r="A178" s="190" t="s">
        <v>1561</v>
      </c>
      <c r="B178" s="190" t="s">
        <v>95</v>
      </c>
      <c r="C178" s="191" t="s">
        <v>96</v>
      </c>
      <c r="D178" s="196"/>
      <c r="E178" s="199"/>
      <c r="F178" s="200"/>
      <c r="G178" s="200"/>
      <c r="H178" s="201"/>
      <c r="I178" s="228"/>
      <c r="J178" s="196"/>
    </row>
    <row r="179" spans="1:10" ht="15.75" x14ac:dyDescent="0.25">
      <c r="A179" s="197" t="s">
        <v>483</v>
      </c>
      <c r="B179" s="197" t="s">
        <v>484</v>
      </c>
      <c r="C179" s="198" t="s">
        <v>475</v>
      </c>
      <c r="D179" s="197" t="s">
        <v>97</v>
      </c>
      <c r="E179" s="199">
        <f>+SUM(F179:G179)</f>
        <v>0</v>
      </c>
      <c r="F179" s="200"/>
      <c r="G179" s="200"/>
      <c r="H179" s="206"/>
      <c r="I179" s="199"/>
      <c r="J179" s="196"/>
    </row>
    <row r="180" spans="1:10" ht="15.75" x14ac:dyDescent="0.25">
      <c r="A180" s="197" t="s">
        <v>485</v>
      </c>
      <c r="B180" s="197" t="s">
        <v>486</v>
      </c>
      <c r="C180" s="198" t="s">
        <v>478</v>
      </c>
      <c r="D180" s="197" t="s">
        <v>47</v>
      </c>
      <c r="E180" s="199"/>
      <c r="F180" s="200"/>
      <c r="G180" s="200"/>
      <c r="H180" s="201"/>
      <c r="I180" s="199"/>
      <c r="J180" s="196"/>
    </row>
    <row r="181" spans="1:10" ht="15.75" x14ac:dyDescent="0.25">
      <c r="A181" s="197" t="s">
        <v>487</v>
      </c>
      <c r="B181" s="197" t="s">
        <v>488</v>
      </c>
      <c r="C181" s="198" t="s">
        <v>481</v>
      </c>
      <c r="D181" s="197" t="s">
        <v>482</v>
      </c>
      <c r="E181" s="45">
        <f>+SUM(F181:G181)</f>
        <v>0</v>
      </c>
      <c r="F181" s="229"/>
      <c r="G181" s="229"/>
      <c r="H181" s="201"/>
      <c r="I181" s="199"/>
      <c r="J181" s="196"/>
    </row>
    <row r="182" spans="1:10" ht="15.75" x14ac:dyDescent="0.25">
      <c r="A182" s="190" t="s">
        <v>1562</v>
      </c>
      <c r="B182" s="190" t="s">
        <v>98</v>
      </c>
      <c r="C182" s="191" t="s">
        <v>99</v>
      </c>
      <c r="D182" s="196"/>
      <c r="E182" s="45"/>
      <c r="F182" s="229"/>
      <c r="G182" s="229"/>
      <c r="H182" s="201"/>
      <c r="I182" s="230"/>
      <c r="J182" s="196"/>
    </row>
    <row r="183" spans="1:10" ht="15.75" x14ac:dyDescent="0.25">
      <c r="A183" s="197" t="s">
        <v>489</v>
      </c>
      <c r="B183" s="197" t="s">
        <v>490</v>
      </c>
      <c r="C183" s="198" t="s">
        <v>491</v>
      </c>
      <c r="D183" s="197" t="s">
        <v>97</v>
      </c>
      <c r="E183" s="45">
        <f>+SUM(F183:G183)</f>
        <v>0</v>
      </c>
      <c r="F183" s="229"/>
      <c r="G183" s="229"/>
      <c r="H183" s="206"/>
      <c r="I183" s="231" t="s">
        <v>178</v>
      </c>
      <c r="J183" s="196"/>
    </row>
    <row r="184" spans="1:10" ht="15.75" x14ac:dyDescent="0.25">
      <c r="A184" s="197" t="s">
        <v>492</v>
      </c>
      <c r="B184" s="197" t="s">
        <v>493</v>
      </c>
      <c r="C184" s="198" t="s">
        <v>494</v>
      </c>
      <c r="D184" s="197" t="s">
        <v>482</v>
      </c>
      <c r="E184" s="45">
        <f>+SUM(F184:G184)</f>
        <v>0</v>
      </c>
      <c r="F184" s="229"/>
      <c r="G184" s="229"/>
      <c r="H184" s="201"/>
      <c r="I184" s="231" t="s">
        <v>178</v>
      </c>
      <c r="J184" s="196"/>
    </row>
    <row r="185" spans="1:10" ht="15.75" x14ac:dyDescent="0.25">
      <c r="A185" s="232" t="s">
        <v>492</v>
      </c>
      <c r="B185" s="232" t="s">
        <v>493</v>
      </c>
      <c r="C185" s="233" t="s">
        <v>495</v>
      </c>
      <c r="D185" s="232" t="s">
        <v>496</v>
      </c>
      <c r="E185" s="45">
        <f>+SUM(F185:G185)</f>
        <v>0</v>
      </c>
      <c r="F185" s="229"/>
      <c r="G185" s="229"/>
      <c r="H185" s="201"/>
      <c r="I185" s="231" t="s">
        <v>178</v>
      </c>
      <c r="J185" s="196"/>
    </row>
    <row r="186" spans="1:10" ht="15.75" x14ac:dyDescent="0.25">
      <c r="A186" s="232" t="s">
        <v>497</v>
      </c>
      <c r="B186" s="232" t="s">
        <v>498</v>
      </c>
      <c r="C186" s="233" t="s">
        <v>499</v>
      </c>
      <c r="D186" s="232" t="s">
        <v>496</v>
      </c>
      <c r="E186" s="45">
        <f>+SUM(F186:G186)</f>
        <v>0</v>
      </c>
      <c r="F186" s="229"/>
      <c r="G186" s="229"/>
      <c r="H186" s="201"/>
      <c r="I186" s="231"/>
      <c r="J186" s="196"/>
    </row>
    <row r="187" spans="1:10" ht="15.75" x14ac:dyDescent="0.25">
      <c r="A187" s="190" t="s">
        <v>1563</v>
      </c>
      <c r="B187" s="190" t="s">
        <v>100</v>
      </c>
      <c r="C187" s="191" t="s">
        <v>101</v>
      </c>
      <c r="D187" s="196"/>
      <c r="E187" s="45"/>
      <c r="F187" s="229"/>
      <c r="G187" s="229"/>
      <c r="H187" s="201"/>
      <c r="I187" s="230"/>
      <c r="J187" s="196"/>
    </row>
    <row r="188" spans="1:10" ht="15.75" x14ac:dyDescent="0.25">
      <c r="A188" s="197" t="s">
        <v>500</v>
      </c>
      <c r="B188" s="197" t="s">
        <v>501</v>
      </c>
      <c r="C188" s="198" t="s">
        <v>1564</v>
      </c>
      <c r="D188" s="197" t="s">
        <v>97</v>
      </c>
      <c r="E188" s="45">
        <f>+SUM(F188:G188)</f>
        <v>0</v>
      </c>
      <c r="F188" s="229"/>
      <c r="G188" s="229"/>
      <c r="H188" s="206"/>
      <c r="I188" s="45"/>
      <c r="J188" s="196"/>
    </row>
    <row r="189" spans="1:10" ht="15.75" x14ac:dyDescent="0.25">
      <c r="A189" s="197" t="s">
        <v>503</v>
      </c>
      <c r="B189" s="197" t="s">
        <v>504</v>
      </c>
      <c r="C189" s="198" t="s">
        <v>1565</v>
      </c>
      <c r="D189" s="197" t="s">
        <v>469</v>
      </c>
      <c r="E189" s="45">
        <f>+SUM(F189:G189)</f>
        <v>0</v>
      </c>
      <c r="F189" s="229"/>
      <c r="G189" s="229"/>
      <c r="H189" s="201"/>
      <c r="I189" s="234" t="s">
        <v>178</v>
      </c>
      <c r="J189" s="196"/>
    </row>
    <row r="190" spans="1:10" ht="15.75" x14ac:dyDescent="0.25">
      <c r="A190" s="197" t="s">
        <v>505</v>
      </c>
      <c r="B190" s="197" t="s">
        <v>506</v>
      </c>
      <c r="C190" s="198" t="s">
        <v>1566</v>
      </c>
      <c r="D190" s="197" t="s">
        <v>469</v>
      </c>
      <c r="E190" s="45">
        <f>+SUM(F190:G190)</f>
        <v>0</v>
      </c>
      <c r="F190" s="229"/>
      <c r="G190" s="229"/>
      <c r="H190" s="201"/>
      <c r="I190" s="234" t="s">
        <v>178</v>
      </c>
      <c r="J190" s="196"/>
    </row>
    <row r="191" spans="1:10" ht="15.75" x14ac:dyDescent="0.25">
      <c r="A191" s="190" t="s">
        <v>1563</v>
      </c>
      <c r="B191" s="190" t="s">
        <v>100</v>
      </c>
      <c r="C191" s="191" t="s">
        <v>102</v>
      </c>
      <c r="D191" s="196"/>
      <c r="E191" s="230">
        <f>+SUM(E192:E194)</f>
        <v>0</v>
      </c>
      <c r="F191" s="229"/>
      <c r="G191" s="235">
        <f>+SUM(G192:G194)</f>
        <v>0</v>
      </c>
      <c r="H191" s="201"/>
      <c r="I191" s="235"/>
      <c r="J191" s="196"/>
    </row>
    <row r="192" spans="1:10" ht="15.75" x14ac:dyDescent="0.25">
      <c r="A192" s="197" t="s">
        <v>500</v>
      </c>
      <c r="B192" s="197" t="s">
        <v>501</v>
      </c>
      <c r="C192" s="198" t="s">
        <v>507</v>
      </c>
      <c r="D192" s="197" t="s">
        <v>47</v>
      </c>
      <c r="E192" s="45">
        <f>+SUM(F192:G192)</f>
        <v>0</v>
      </c>
      <c r="F192" s="229"/>
      <c r="G192" s="229"/>
      <c r="H192" s="206"/>
      <c r="I192" s="45"/>
      <c r="J192" s="196"/>
    </row>
    <row r="193" spans="1:10" ht="15.75" x14ac:dyDescent="0.25">
      <c r="A193" s="197" t="s">
        <v>503</v>
      </c>
      <c r="B193" s="197" t="s">
        <v>504</v>
      </c>
      <c r="C193" s="198" t="s">
        <v>508</v>
      </c>
      <c r="D193" s="197" t="s">
        <v>47</v>
      </c>
      <c r="E193" s="45"/>
      <c r="F193" s="229"/>
      <c r="G193" s="229"/>
      <c r="H193" s="201"/>
      <c r="I193" s="45"/>
      <c r="J193" s="196"/>
    </row>
    <row r="194" spans="1:10" ht="15.75" x14ac:dyDescent="0.25">
      <c r="A194" s="197" t="s">
        <v>505</v>
      </c>
      <c r="B194" s="197" t="s">
        <v>506</v>
      </c>
      <c r="C194" s="198" t="s">
        <v>509</v>
      </c>
      <c r="D194" s="197" t="s">
        <v>47</v>
      </c>
      <c r="E194" s="199">
        <f>+SUM(F194:G194)</f>
        <v>0</v>
      </c>
      <c r="F194" s="200"/>
      <c r="G194" s="200"/>
      <c r="H194" s="201"/>
      <c r="I194" s="45"/>
      <c r="J194" s="196"/>
    </row>
    <row r="195" spans="1:10" ht="15.75" x14ac:dyDescent="0.25">
      <c r="A195" s="83" t="s">
        <v>1567</v>
      </c>
      <c r="B195" s="83" t="s">
        <v>510</v>
      </c>
      <c r="C195" s="84" t="s">
        <v>511</v>
      </c>
      <c r="D195" s="44"/>
      <c r="E195" s="230">
        <f>+SUM(E196:E197)</f>
        <v>0</v>
      </c>
      <c r="F195" s="229"/>
      <c r="G195" s="235">
        <f>+SUM(G196:G197)</f>
        <v>0</v>
      </c>
      <c r="H195" s="201"/>
      <c r="I195" s="228"/>
      <c r="J195" s="44"/>
    </row>
    <row r="196" spans="1:10" ht="15.75" x14ac:dyDescent="0.25">
      <c r="A196" s="197" t="s">
        <v>512</v>
      </c>
      <c r="B196" s="197" t="s">
        <v>513</v>
      </c>
      <c r="C196" s="198" t="s">
        <v>517</v>
      </c>
      <c r="D196" s="197" t="s">
        <v>47</v>
      </c>
      <c r="E196" s="199">
        <f>+SUM(F196:G196)</f>
        <v>0</v>
      </c>
      <c r="F196" s="200"/>
      <c r="G196" s="200"/>
      <c r="H196" s="201"/>
      <c r="I196" s="45"/>
      <c r="J196" s="196"/>
    </row>
    <row r="197" spans="1:10" ht="15.75" x14ac:dyDescent="0.25">
      <c r="A197" s="197" t="s">
        <v>515</v>
      </c>
      <c r="B197" s="197" t="s">
        <v>516</v>
      </c>
      <c r="C197" s="198" t="s">
        <v>514</v>
      </c>
      <c r="D197" s="197" t="s">
        <v>47</v>
      </c>
      <c r="E197" s="199">
        <f>+SUM(F197:G197)</f>
        <v>0</v>
      </c>
      <c r="F197" s="200"/>
      <c r="G197" s="200"/>
      <c r="H197" s="206"/>
      <c r="I197" s="45"/>
      <c r="J197" s="196"/>
    </row>
    <row r="198" spans="1:10" ht="15.75" x14ac:dyDescent="0.25">
      <c r="A198" s="190" t="s">
        <v>1568</v>
      </c>
      <c r="B198" s="190" t="s">
        <v>518</v>
      </c>
      <c r="C198" s="191" t="s">
        <v>519</v>
      </c>
      <c r="D198" s="196" t="s">
        <v>47</v>
      </c>
      <c r="E198" s="192">
        <f>+SUM(E199:E200)</f>
        <v>0</v>
      </c>
      <c r="F198" s="200"/>
      <c r="G198" s="215">
        <f>+SUM(G199:G200)</f>
        <v>0</v>
      </c>
      <c r="H198" s="201"/>
      <c r="I198" s="228"/>
      <c r="J198" s="196"/>
    </row>
    <row r="199" spans="1:10" ht="15.75" x14ac:dyDescent="0.25">
      <c r="A199" s="197" t="s">
        <v>520</v>
      </c>
      <c r="B199" s="197" t="s">
        <v>521</v>
      </c>
      <c r="C199" s="198" t="s">
        <v>522</v>
      </c>
      <c r="D199" s="197" t="s">
        <v>47</v>
      </c>
      <c r="E199" s="199">
        <f>+SUM(F199:G199)</f>
        <v>0</v>
      </c>
      <c r="F199" s="200"/>
      <c r="G199" s="200"/>
      <c r="H199" s="206"/>
      <c r="I199" s="45"/>
      <c r="J199" s="196"/>
    </row>
    <row r="200" spans="1:10" ht="15.75" x14ac:dyDescent="0.25">
      <c r="A200" s="197" t="s">
        <v>523</v>
      </c>
      <c r="B200" s="197" t="s">
        <v>524</v>
      </c>
      <c r="C200" s="198" t="s">
        <v>1569</v>
      </c>
      <c r="D200" s="197" t="s">
        <v>47</v>
      </c>
      <c r="E200" s="199">
        <f>+SUM(F200:G200)</f>
        <v>0</v>
      </c>
      <c r="F200" s="200"/>
      <c r="G200" s="200"/>
      <c r="H200" s="201"/>
      <c r="I200" s="45"/>
      <c r="J200" s="196"/>
    </row>
    <row r="201" spans="1:10" ht="15.75" x14ac:dyDescent="0.25">
      <c r="A201" s="190" t="s">
        <v>1570</v>
      </c>
      <c r="B201" s="190" t="s">
        <v>526</v>
      </c>
      <c r="C201" s="191" t="s">
        <v>527</v>
      </c>
      <c r="D201" s="190" t="s">
        <v>47</v>
      </c>
      <c r="E201" s="199"/>
      <c r="F201" s="200"/>
      <c r="G201" s="200"/>
      <c r="H201" s="201"/>
      <c r="I201" s="199"/>
      <c r="J201" s="196"/>
    </row>
    <row r="202" spans="1:10" ht="15.75" x14ac:dyDescent="0.25">
      <c r="A202" s="190" t="s">
        <v>1571</v>
      </c>
      <c r="B202" s="190" t="s">
        <v>103</v>
      </c>
      <c r="C202" s="191" t="s">
        <v>104</v>
      </c>
      <c r="D202" s="196"/>
      <c r="E202" s="199"/>
      <c r="F202" s="200"/>
      <c r="G202" s="200"/>
      <c r="H202" s="201"/>
      <c r="I202" s="192"/>
      <c r="J202" s="196"/>
    </row>
    <row r="203" spans="1:10" ht="15.75" x14ac:dyDescent="0.25">
      <c r="A203" s="196" t="s">
        <v>528</v>
      </c>
      <c r="B203" s="197" t="s">
        <v>529</v>
      </c>
      <c r="C203" s="198" t="s">
        <v>502</v>
      </c>
      <c r="D203" s="197" t="s">
        <v>97</v>
      </c>
      <c r="E203" s="199">
        <f>+SUM(F203:G203)</f>
        <v>0</v>
      </c>
      <c r="F203" s="200"/>
      <c r="G203" s="200"/>
      <c r="H203" s="206"/>
      <c r="I203" s="45"/>
      <c r="J203" s="196"/>
    </row>
    <row r="204" spans="1:10" ht="15.75" x14ac:dyDescent="0.25">
      <c r="A204" s="196" t="s">
        <v>1572</v>
      </c>
      <c r="B204" s="197" t="s">
        <v>1573</v>
      </c>
      <c r="C204" s="198" t="s">
        <v>533</v>
      </c>
      <c r="D204" s="197" t="s">
        <v>534</v>
      </c>
      <c r="E204" s="199">
        <f>+SUM(F204:G204)</f>
        <v>0</v>
      </c>
      <c r="F204" s="200"/>
      <c r="G204" s="200"/>
      <c r="H204" s="206"/>
      <c r="I204" s="202" t="s">
        <v>178</v>
      </c>
      <c r="J204" s="196"/>
    </row>
    <row r="205" spans="1:10" ht="15.75" x14ac:dyDescent="0.25">
      <c r="A205" s="190" t="s">
        <v>1574</v>
      </c>
      <c r="B205" s="190" t="s">
        <v>105</v>
      </c>
      <c r="C205" s="191" t="s">
        <v>106</v>
      </c>
      <c r="D205" s="190" t="s">
        <v>212</v>
      </c>
      <c r="E205" s="195" t="s">
        <v>178</v>
      </c>
      <c r="F205" s="200"/>
      <c r="G205" s="200"/>
      <c r="H205" s="201"/>
      <c r="I205" s="192"/>
      <c r="J205" s="196"/>
    </row>
    <row r="206" spans="1:10" ht="15.75" x14ac:dyDescent="0.25">
      <c r="A206" s="190"/>
      <c r="B206" s="190"/>
      <c r="C206" s="225" t="s">
        <v>1575</v>
      </c>
      <c r="D206" s="196" t="s">
        <v>212</v>
      </c>
      <c r="E206" s="202" t="s">
        <v>178</v>
      </c>
      <c r="F206" s="200"/>
      <c r="G206" s="200"/>
      <c r="H206" s="201"/>
      <c r="I206" s="45"/>
      <c r="J206" s="196"/>
    </row>
    <row r="207" spans="1:10" ht="15.75" x14ac:dyDescent="0.25">
      <c r="A207" s="190"/>
      <c r="B207" s="190"/>
      <c r="C207" s="225" t="s">
        <v>1576</v>
      </c>
      <c r="D207" s="196" t="s">
        <v>212</v>
      </c>
      <c r="E207" s="202" t="s">
        <v>178</v>
      </c>
      <c r="F207" s="200"/>
      <c r="G207" s="200"/>
      <c r="H207" s="201"/>
      <c r="I207" s="45"/>
      <c r="J207" s="196"/>
    </row>
    <row r="208" spans="1:10" ht="15.75" x14ac:dyDescent="0.25">
      <c r="A208" s="186">
        <v>9</v>
      </c>
      <c r="B208" s="186" t="s">
        <v>108</v>
      </c>
      <c r="C208" s="187" t="s">
        <v>109</v>
      </c>
      <c r="D208" s="186" t="s">
        <v>212</v>
      </c>
      <c r="E208" s="203" t="s">
        <v>178</v>
      </c>
      <c r="F208" s="200"/>
      <c r="G208" s="200"/>
      <c r="H208" s="201"/>
      <c r="I208" s="204">
        <f>+I209+I219+I263</f>
        <v>0</v>
      </c>
      <c r="J208" s="218"/>
    </row>
    <row r="209" spans="1:10" ht="15.75" x14ac:dyDescent="0.25">
      <c r="A209" s="190" t="s">
        <v>1577</v>
      </c>
      <c r="B209" s="190" t="s">
        <v>110</v>
      </c>
      <c r="C209" s="191" t="s">
        <v>111</v>
      </c>
      <c r="D209" s="196"/>
      <c r="E209" s="199"/>
      <c r="F209" s="200"/>
      <c r="G209" s="200"/>
      <c r="H209" s="201"/>
      <c r="I209" s="192"/>
      <c r="J209" s="196"/>
    </row>
    <row r="210" spans="1:10" ht="15.75" x14ac:dyDescent="0.25">
      <c r="A210" s="197" t="s">
        <v>535</v>
      </c>
      <c r="B210" s="197" t="s">
        <v>536</v>
      </c>
      <c r="C210" s="198" t="s">
        <v>491</v>
      </c>
      <c r="D210" s="197" t="s">
        <v>97</v>
      </c>
      <c r="E210" s="45">
        <f>+SUM(F210:G210)</f>
        <v>0</v>
      </c>
      <c r="F210" s="200"/>
      <c r="G210" s="200"/>
      <c r="H210" s="201"/>
      <c r="I210" s="45"/>
      <c r="J210" s="196"/>
    </row>
    <row r="211" spans="1:10" ht="15.75" x14ac:dyDescent="0.25">
      <c r="A211" s="197" t="s">
        <v>537</v>
      </c>
      <c r="B211" s="197" t="s">
        <v>538</v>
      </c>
      <c r="C211" s="198" t="s">
        <v>539</v>
      </c>
      <c r="D211" s="197" t="s">
        <v>97</v>
      </c>
      <c r="E211" s="199"/>
      <c r="F211" s="200"/>
      <c r="G211" s="200"/>
      <c r="H211" s="201"/>
      <c r="I211" s="45"/>
      <c r="J211" s="196"/>
    </row>
    <row r="212" spans="1:10" ht="15.75" x14ac:dyDescent="0.25">
      <c r="A212" s="197" t="s">
        <v>540</v>
      </c>
      <c r="B212" s="197" t="s">
        <v>541</v>
      </c>
      <c r="C212" s="198" t="s">
        <v>1578</v>
      </c>
      <c r="D212" s="197" t="s">
        <v>496</v>
      </c>
      <c r="E212" s="45">
        <f>+SUM(F212:G212)</f>
        <v>0</v>
      </c>
      <c r="F212" s="200"/>
      <c r="G212" s="200"/>
      <c r="H212" s="201"/>
      <c r="I212" s="202" t="s">
        <v>178</v>
      </c>
      <c r="J212" s="196"/>
    </row>
    <row r="213" spans="1:10" ht="15.75" x14ac:dyDescent="0.25">
      <c r="A213" s="197" t="s">
        <v>542</v>
      </c>
      <c r="B213" s="197" t="s">
        <v>543</v>
      </c>
      <c r="C213" s="198" t="s">
        <v>1579</v>
      </c>
      <c r="D213" s="197" t="s">
        <v>496</v>
      </c>
      <c r="E213" s="199"/>
      <c r="F213" s="200"/>
      <c r="G213" s="200"/>
      <c r="H213" s="201"/>
      <c r="I213" s="202" t="s">
        <v>178</v>
      </c>
      <c r="J213" s="196"/>
    </row>
    <row r="214" spans="1:10" ht="15.75" x14ac:dyDescent="0.25">
      <c r="A214" s="197" t="s">
        <v>545</v>
      </c>
      <c r="B214" s="197" t="s">
        <v>546</v>
      </c>
      <c r="C214" s="198" t="s">
        <v>547</v>
      </c>
      <c r="D214" s="197" t="s">
        <v>47</v>
      </c>
      <c r="E214" s="199"/>
      <c r="F214" s="200"/>
      <c r="G214" s="200"/>
      <c r="H214" s="201"/>
      <c r="I214" s="199"/>
      <c r="J214" s="196"/>
    </row>
    <row r="215" spans="1:10" ht="15.75" x14ac:dyDescent="0.25">
      <c r="A215" s="197" t="s">
        <v>548</v>
      </c>
      <c r="B215" s="197" t="s">
        <v>549</v>
      </c>
      <c r="C215" s="198" t="s">
        <v>550</v>
      </c>
      <c r="D215" s="197" t="s">
        <v>47</v>
      </c>
      <c r="E215" s="45">
        <f>+SUM(F215:G215)</f>
        <v>0</v>
      </c>
      <c r="F215" s="200"/>
      <c r="G215" s="200"/>
      <c r="H215" s="201"/>
      <c r="I215" s="45"/>
      <c r="J215" s="196"/>
    </row>
    <row r="216" spans="1:10" ht="15.75" x14ac:dyDescent="0.25">
      <c r="A216" s="197" t="s">
        <v>551</v>
      </c>
      <c r="B216" s="197" t="s">
        <v>552</v>
      </c>
      <c r="C216" s="198" t="s">
        <v>553</v>
      </c>
      <c r="D216" s="197" t="s">
        <v>269</v>
      </c>
      <c r="E216" s="199"/>
      <c r="F216" s="200"/>
      <c r="G216" s="200"/>
      <c r="H216" s="201"/>
      <c r="I216" s="202" t="s">
        <v>178</v>
      </c>
      <c r="J216" s="196"/>
    </row>
    <row r="217" spans="1:10" ht="15.75" x14ac:dyDescent="0.25">
      <c r="A217" s="197" t="s">
        <v>554</v>
      </c>
      <c r="B217" s="197" t="s">
        <v>555</v>
      </c>
      <c r="C217" s="198" t="s">
        <v>556</v>
      </c>
      <c r="D217" s="197" t="s">
        <v>212</v>
      </c>
      <c r="E217" s="202" t="s">
        <v>178</v>
      </c>
      <c r="F217" s="200"/>
      <c r="G217" s="200"/>
      <c r="H217" s="201"/>
      <c r="I217" s="199"/>
      <c r="J217" s="196"/>
    </row>
    <row r="218" spans="1:10" ht="15.75" x14ac:dyDescent="0.25">
      <c r="A218" s="197" t="s">
        <v>557</v>
      </c>
      <c r="B218" s="197" t="s">
        <v>558</v>
      </c>
      <c r="C218" s="198" t="s">
        <v>559</v>
      </c>
      <c r="D218" s="197" t="s">
        <v>47</v>
      </c>
      <c r="E218" s="199"/>
      <c r="F218" s="200"/>
      <c r="G218" s="200"/>
      <c r="H218" s="201"/>
      <c r="I218" s="199"/>
      <c r="J218" s="196"/>
    </row>
    <row r="219" spans="1:10" ht="31.5" x14ac:dyDescent="0.25">
      <c r="A219" s="190" t="s">
        <v>1580</v>
      </c>
      <c r="B219" s="190" t="s">
        <v>112</v>
      </c>
      <c r="C219" s="191" t="s">
        <v>113</v>
      </c>
      <c r="D219" s="196"/>
      <c r="E219" s="199"/>
      <c r="F219" s="200"/>
      <c r="G219" s="200"/>
      <c r="H219" s="201"/>
      <c r="I219" s="192"/>
      <c r="J219" s="196"/>
    </row>
    <row r="220" spans="1:10" ht="15.75" x14ac:dyDescent="0.25">
      <c r="A220" s="197" t="s">
        <v>560</v>
      </c>
      <c r="B220" s="197" t="s">
        <v>561</v>
      </c>
      <c r="C220" s="198" t="s">
        <v>491</v>
      </c>
      <c r="D220" s="197" t="s">
        <v>97</v>
      </c>
      <c r="E220" s="45">
        <f t="shared" ref="E220:E225" si="1">+SUM(F220:G220)</f>
        <v>0</v>
      </c>
      <c r="F220" s="229"/>
      <c r="G220" s="229"/>
      <c r="H220" s="206"/>
      <c r="I220" s="45"/>
      <c r="J220" s="196"/>
    </row>
    <row r="221" spans="1:10" ht="15.75" x14ac:dyDescent="0.25">
      <c r="A221" s="197" t="s">
        <v>562</v>
      </c>
      <c r="B221" s="197" t="s">
        <v>563</v>
      </c>
      <c r="C221" s="198" t="s">
        <v>539</v>
      </c>
      <c r="D221" s="197" t="s">
        <v>97</v>
      </c>
      <c r="E221" s="45">
        <f t="shared" si="1"/>
        <v>0</v>
      </c>
      <c r="F221" s="229"/>
      <c r="G221" s="229"/>
      <c r="H221" s="206"/>
      <c r="I221" s="234" t="s">
        <v>178</v>
      </c>
      <c r="J221" s="196"/>
    </row>
    <row r="222" spans="1:10" ht="15.75" x14ac:dyDescent="0.25">
      <c r="A222" s="197" t="s">
        <v>564</v>
      </c>
      <c r="B222" s="197" t="s">
        <v>565</v>
      </c>
      <c r="C222" s="198" t="s">
        <v>1578</v>
      </c>
      <c r="D222" s="197" t="s">
        <v>496</v>
      </c>
      <c r="E222" s="45">
        <f t="shared" si="1"/>
        <v>0</v>
      </c>
      <c r="F222" s="229"/>
      <c r="G222" s="229"/>
      <c r="H222" s="206"/>
      <c r="I222" s="234" t="s">
        <v>178</v>
      </c>
      <c r="J222" s="196"/>
    </row>
    <row r="223" spans="1:10" ht="15.75" x14ac:dyDescent="0.25">
      <c r="A223" s="197" t="s">
        <v>566</v>
      </c>
      <c r="B223" s="197" t="s">
        <v>567</v>
      </c>
      <c r="C223" s="198" t="s">
        <v>1579</v>
      </c>
      <c r="D223" s="197" t="s">
        <v>496</v>
      </c>
      <c r="E223" s="45">
        <f t="shared" si="1"/>
        <v>0</v>
      </c>
      <c r="F223" s="229"/>
      <c r="G223" s="229"/>
      <c r="H223" s="201"/>
      <c r="I223" s="234" t="s">
        <v>178</v>
      </c>
      <c r="J223" s="196"/>
    </row>
    <row r="224" spans="1:10" ht="15.75" x14ac:dyDescent="0.25">
      <c r="A224" s="197" t="s">
        <v>568</v>
      </c>
      <c r="B224" s="197" t="s">
        <v>569</v>
      </c>
      <c r="C224" s="198" t="s">
        <v>547</v>
      </c>
      <c r="D224" s="197" t="s">
        <v>47</v>
      </c>
      <c r="E224" s="199">
        <f t="shared" si="1"/>
        <v>0</v>
      </c>
      <c r="F224" s="200"/>
      <c r="G224" s="200"/>
      <c r="H224" s="206"/>
      <c r="I224" s="45"/>
      <c r="J224" s="196"/>
    </row>
    <row r="225" spans="1:10" ht="15.75" x14ac:dyDescent="0.25">
      <c r="A225" s="197" t="s">
        <v>570</v>
      </c>
      <c r="B225" s="197" t="s">
        <v>571</v>
      </c>
      <c r="C225" s="198" t="s">
        <v>550</v>
      </c>
      <c r="D225" s="197" t="s">
        <v>47</v>
      </c>
      <c r="E225" s="199">
        <f t="shared" si="1"/>
        <v>0</v>
      </c>
      <c r="F225" s="200"/>
      <c r="G225" s="200"/>
      <c r="H225" s="206"/>
      <c r="I225" s="45"/>
      <c r="J225" s="196"/>
    </row>
    <row r="226" spans="1:10" ht="15.75" x14ac:dyDescent="0.25">
      <c r="A226" s="197" t="s">
        <v>572</v>
      </c>
      <c r="B226" s="197" t="s">
        <v>573</v>
      </c>
      <c r="C226" s="198" t="s">
        <v>553</v>
      </c>
      <c r="D226" s="197" t="s">
        <v>269</v>
      </c>
      <c r="E226" s="199"/>
      <c r="F226" s="200"/>
      <c r="G226" s="200"/>
      <c r="H226" s="206"/>
      <c r="I226" s="202" t="s">
        <v>178</v>
      </c>
      <c r="J226" s="196"/>
    </row>
    <row r="227" spans="1:10" ht="15.75" x14ac:dyDescent="0.25">
      <c r="A227" s="197" t="s">
        <v>574</v>
      </c>
      <c r="B227" s="197" t="s">
        <v>575</v>
      </c>
      <c r="C227" s="198" t="s">
        <v>556</v>
      </c>
      <c r="D227" s="197" t="s">
        <v>212</v>
      </c>
      <c r="E227" s="202" t="s">
        <v>178</v>
      </c>
      <c r="F227" s="200"/>
      <c r="G227" s="200" t="s">
        <v>178</v>
      </c>
      <c r="H227" s="201"/>
      <c r="I227" s="199"/>
      <c r="J227" s="196"/>
    </row>
    <row r="228" spans="1:10" ht="15.75" x14ac:dyDescent="0.25">
      <c r="A228" s="197" t="s">
        <v>576</v>
      </c>
      <c r="B228" s="197" t="s">
        <v>577</v>
      </c>
      <c r="C228" s="198" t="s">
        <v>559</v>
      </c>
      <c r="D228" s="197" t="s">
        <v>47</v>
      </c>
      <c r="E228" s="199"/>
      <c r="F228" s="200"/>
      <c r="G228" s="200"/>
      <c r="H228" s="201"/>
      <c r="I228" s="199"/>
      <c r="J228" s="196"/>
    </row>
    <row r="229" spans="1:10" ht="15.75" x14ac:dyDescent="0.25">
      <c r="A229" s="190" t="s">
        <v>1581</v>
      </c>
      <c r="B229" s="190" t="s">
        <v>578</v>
      </c>
      <c r="C229" s="191" t="s">
        <v>579</v>
      </c>
      <c r="D229" s="196"/>
      <c r="E229" s="199"/>
      <c r="F229" s="200"/>
      <c r="G229" s="200"/>
      <c r="H229" s="201"/>
      <c r="I229" s="199"/>
      <c r="J229" s="196"/>
    </row>
    <row r="230" spans="1:10" ht="15.75" x14ac:dyDescent="0.25">
      <c r="A230" s="197" t="s">
        <v>580</v>
      </c>
      <c r="B230" s="197" t="s">
        <v>581</v>
      </c>
      <c r="C230" s="198" t="s">
        <v>582</v>
      </c>
      <c r="D230" s="197" t="s">
        <v>97</v>
      </c>
      <c r="E230" s="199"/>
      <c r="F230" s="200"/>
      <c r="G230" s="200"/>
      <c r="H230" s="201"/>
      <c r="I230" s="199"/>
      <c r="J230" s="196"/>
    </row>
    <row r="231" spans="1:10" ht="15.75" x14ac:dyDescent="0.25">
      <c r="A231" s="197" t="s">
        <v>583</v>
      </c>
      <c r="B231" s="197" t="s">
        <v>584</v>
      </c>
      <c r="C231" s="198" t="s">
        <v>585</v>
      </c>
      <c r="D231" s="197" t="s">
        <v>97</v>
      </c>
      <c r="E231" s="199"/>
      <c r="F231" s="200"/>
      <c r="G231" s="200"/>
      <c r="H231" s="201"/>
      <c r="I231" s="202"/>
      <c r="J231" s="196"/>
    </row>
    <row r="232" spans="1:10" ht="15.75" x14ac:dyDescent="0.25">
      <c r="A232" s="197" t="s">
        <v>586</v>
      </c>
      <c r="B232" s="197" t="s">
        <v>587</v>
      </c>
      <c r="C232" s="198" t="s">
        <v>588</v>
      </c>
      <c r="D232" s="197" t="s">
        <v>469</v>
      </c>
      <c r="E232" s="199"/>
      <c r="F232" s="200"/>
      <c r="G232" s="200"/>
      <c r="H232" s="201"/>
      <c r="I232" s="199"/>
      <c r="J232" s="196"/>
    </row>
    <row r="233" spans="1:10" ht="15.75" x14ac:dyDescent="0.25">
      <c r="A233" s="197" t="s">
        <v>589</v>
      </c>
      <c r="B233" s="197" t="s">
        <v>590</v>
      </c>
      <c r="C233" s="198" t="s">
        <v>591</v>
      </c>
      <c r="D233" s="197" t="s">
        <v>469</v>
      </c>
      <c r="E233" s="199"/>
      <c r="F233" s="200"/>
      <c r="G233" s="200"/>
      <c r="H233" s="201"/>
      <c r="I233" s="199"/>
      <c r="J233" s="196"/>
    </row>
    <row r="234" spans="1:10" ht="15.75" x14ac:dyDescent="0.25">
      <c r="A234" s="197" t="s">
        <v>592</v>
      </c>
      <c r="B234" s="197" t="s">
        <v>593</v>
      </c>
      <c r="C234" s="198" t="s">
        <v>594</v>
      </c>
      <c r="D234" s="197" t="s">
        <v>47</v>
      </c>
      <c r="E234" s="199"/>
      <c r="F234" s="200"/>
      <c r="G234" s="200"/>
      <c r="H234" s="201"/>
      <c r="I234" s="199"/>
      <c r="J234" s="196"/>
    </row>
    <row r="235" spans="1:10" ht="15.75" x14ac:dyDescent="0.25">
      <c r="A235" s="197" t="s">
        <v>595</v>
      </c>
      <c r="B235" s="197" t="s">
        <v>596</v>
      </c>
      <c r="C235" s="198" t="s">
        <v>597</v>
      </c>
      <c r="D235" s="197" t="s">
        <v>47</v>
      </c>
      <c r="E235" s="199"/>
      <c r="F235" s="200"/>
      <c r="G235" s="200"/>
      <c r="H235" s="201"/>
      <c r="I235" s="199"/>
      <c r="J235" s="196"/>
    </row>
    <row r="236" spans="1:10" ht="15.75" x14ac:dyDescent="0.25">
      <c r="A236" s="197" t="s">
        <v>598</v>
      </c>
      <c r="B236" s="197" t="s">
        <v>599</v>
      </c>
      <c r="C236" s="198" t="s">
        <v>600</v>
      </c>
      <c r="D236" s="197" t="s">
        <v>212</v>
      </c>
      <c r="E236" s="202" t="s">
        <v>178</v>
      </c>
      <c r="F236" s="200"/>
      <c r="G236" s="200"/>
      <c r="H236" s="201"/>
      <c r="I236" s="199"/>
      <c r="J236" s="196"/>
    </row>
    <row r="237" spans="1:10" ht="15.75" x14ac:dyDescent="0.25">
      <c r="A237" s="197" t="s">
        <v>601</v>
      </c>
      <c r="B237" s="197" t="s">
        <v>602</v>
      </c>
      <c r="C237" s="198" t="s">
        <v>603</v>
      </c>
      <c r="D237" s="197" t="s">
        <v>269</v>
      </c>
      <c r="E237" s="199"/>
      <c r="F237" s="200"/>
      <c r="G237" s="200"/>
      <c r="H237" s="201"/>
      <c r="I237" s="202"/>
      <c r="J237" s="196"/>
    </row>
    <row r="238" spans="1:10" ht="15.75" x14ac:dyDescent="0.25">
      <c r="A238" s="197" t="s">
        <v>604</v>
      </c>
      <c r="B238" s="197" t="s">
        <v>605</v>
      </c>
      <c r="C238" s="198" t="s">
        <v>559</v>
      </c>
      <c r="D238" s="197" t="s">
        <v>47</v>
      </c>
      <c r="E238" s="199"/>
      <c r="F238" s="200"/>
      <c r="G238" s="200"/>
      <c r="H238" s="201"/>
      <c r="I238" s="199"/>
      <c r="J238" s="196"/>
    </row>
    <row r="239" spans="1:10" ht="15.75" x14ac:dyDescent="0.25">
      <c r="A239" s="190" t="s">
        <v>1582</v>
      </c>
      <c r="B239" s="190" t="s">
        <v>606</v>
      </c>
      <c r="C239" s="191" t="s">
        <v>607</v>
      </c>
      <c r="D239" s="196"/>
      <c r="E239" s="199"/>
      <c r="F239" s="200"/>
      <c r="G239" s="200"/>
      <c r="H239" s="201"/>
      <c r="I239" s="199"/>
      <c r="J239" s="196"/>
    </row>
    <row r="240" spans="1:10" ht="15.75" x14ac:dyDescent="0.25">
      <c r="A240" s="197" t="s">
        <v>608</v>
      </c>
      <c r="B240" s="197" t="s">
        <v>609</v>
      </c>
      <c r="C240" s="198" t="s">
        <v>610</v>
      </c>
      <c r="D240" s="197" t="s">
        <v>47</v>
      </c>
      <c r="E240" s="199"/>
      <c r="F240" s="200"/>
      <c r="G240" s="200"/>
      <c r="H240" s="201"/>
      <c r="I240" s="199"/>
      <c r="J240" s="196"/>
    </row>
    <row r="241" spans="1:10" ht="15.75" x14ac:dyDescent="0.25">
      <c r="A241" s="197" t="s">
        <v>611</v>
      </c>
      <c r="B241" s="197" t="s">
        <v>612</v>
      </c>
      <c r="C241" s="198" t="s">
        <v>613</v>
      </c>
      <c r="D241" s="197" t="s">
        <v>47</v>
      </c>
      <c r="E241" s="199"/>
      <c r="F241" s="200"/>
      <c r="G241" s="200"/>
      <c r="H241" s="201"/>
      <c r="I241" s="199"/>
      <c r="J241" s="196"/>
    </row>
    <row r="242" spans="1:10" ht="15.75" x14ac:dyDescent="0.25">
      <c r="A242" s="197" t="s">
        <v>614</v>
      </c>
      <c r="B242" s="197" t="s">
        <v>615</v>
      </c>
      <c r="C242" s="198" t="s">
        <v>556</v>
      </c>
      <c r="D242" s="197" t="s">
        <v>212</v>
      </c>
      <c r="E242" s="199"/>
      <c r="F242" s="200"/>
      <c r="G242" s="200"/>
      <c r="H242" s="201"/>
      <c r="I242" s="199"/>
      <c r="J242" s="196"/>
    </row>
    <row r="243" spans="1:10" ht="15.75" x14ac:dyDescent="0.25">
      <c r="A243" s="197" t="s">
        <v>616</v>
      </c>
      <c r="B243" s="197" t="s">
        <v>617</v>
      </c>
      <c r="C243" s="198" t="s">
        <v>618</v>
      </c>
      <c r="D243" s="197" t="s">
        <v>47</v>
      </c>
      <c r="E243" s="199"/>
      <c r="F243" s="200"/>
      <c r="G243" s="200"/>
      <c r="H243" s="201"/>
      <c r="I243" s="199"/>
      <c r="J243" s="196"/>
    </row>
    <row r="244" spans="1:10" ht="15.75" x14ac:dyDescent="0.25">
      <c r="A244" s="197" t="s">
        <v>619</v>
      </c>
      <c r="B244" s="197" t="s">
        <v>620</v>
      </c>
      <c r="C244" s="198" t="s">
        <v>621</v>
      </c>
      <c r="D244" s="197" t="s">
        <v>469</v>
      </c>
      <c r="E244" s="199"/>
      <c r="F244" s="200"/>
      <c r="G244" s="200"/>
      <c r="H244" s="201"/>
      <c r="I244" s="199"/>
      <c r="J244" s="196"/>
    </row>
    <row r="245" spans="1:10" ht="15.75" x14ac:dyDescent="0.25">
      <c r="A245" s="197" t="s">
        <v>622</v>
      </c>
      <c r="B245" s="197" t="s">
        <v>623</v>
      </c>
      <c r="C245" s="198" t="s">
        <v>559</v>
      </c>
      <c r="D245" s="197" t="s">
        <v>47</v>
      </c>
      <c r="E245" s="199"/>
      <c r="F245" s="200"/>
      <c r="G245" s="200"/>
      <c r="H245" s="201"/>
      <c r="I245" s="199"/>
      <c r="J245" s="196"/>
    </row>
    <row r="246" spans="1:10" ht="15.75" x14ac:dyDescent="0.25">
      <c r="A246" s="190" t="s">
        <v>1583</v>
      </c>
      <c r="B246" s="190" t="s">
        <v>624</v>
      </c>
      <c r="C246" s="191" t="s">
        <v>625</v>
      </c>
      <c r="D246" s="196"/>
      <c r="E246" s="199"/>
      <c r="F246" s="200"/>
      <c r="G246" s="200"/>
      <c r="H246" s="201"/>
      <c r="I246" s="199"/>
      <c r="J246" s="196"/>
    </row>
    <row r="247" spans="1:10" ht="15.75" x14ac:dyDescent="0.25">
      <c r="A247" s="197" t="s">
        <v>626</v>
      </c>
      <c r="B247" s="197" t="s">
        <v>627</v>
      </c>
      <c r="C247" s="198" t="s">
        <v>610</v>
      </c>
      <c r="D247" s="197" t="s">
        <v>47</v>
      </c>
      <c r="E247" s="199"/>
      <c r="F247" s="200"/>
      <c r="G247" s="200"/>
      <c r="H247" s="201"/>
      <c r="I247" s="199"/>
      <c r="J247" s="196"/>
    </row>
    <row r="248" spans="1:10" ht="15.75" x14ac:dyDescent="0.25">
      <c r="A248" s="197" t="s">
        <v>628</v>
      </c>
      <c r="B248" s="197" t="s">
        <v>629</v>
      </c>
      <c r="C248" s="198" t="s">
        <v>556</v>
      </c>
      <c r="D248" s="197" t="s">
        <v>212</v>
      </c>
      <c r="E248" s="202" t="s">
        <v>178</v>
      </c>
      <c r="F248" s="200"/>
      <c r="G248" s="200"/>
      <c r="H248" s="201"/>
      <c r="I248" s="199"/>
      <c r="J248" s="196"/>
    </row>
    <row r="249" spans="1:10" ht="15.75" x14ac:dyDescent="0.25">
      <c r="A249" s="197" t="s">
        <v>630</v>
      </c>
      <c r="B249" s="197" t="s">
        <v>631</v>
      </c>
      <c r="C249" s="198" t="s">
        <v>618</v>
      </c>
      <c r="D249" s="197" t="s">
        <v>47</v>
      </c>
      <c r="E249" s="199"/>
      <c r="F249" s="200"/>
      <c r="G249" s="200"/>
      <c r="H249" s="206"/>
      <c r="I249" s="199"/>
      <c r="J249" s="196"/>
    </row>
    <row r="250" spans="1:10" ht="15.75" x14ac:dyDescent="0.25">
      <c r="A250" s="197" t="s">
        <v>632</v>
      </c>
      <c r="B250" s="197" t="s">
        <v>633</v>
      </c>
      <c r="C250" s="198" t="s">
        <v>621</v>
      </c>
      <c r="D250" s="197" t="s">
        <v>496</v>
      </c>
      <c r="E250" s="199"/>
      <c r="F250" s="200"/>
      <c r="G250" s="200"/>
      <c r="H250" s="201"/>
      <c r="I250" s="199"/>
      <c r="J250" s="196"/>
    </row>
    <row r="251" spans="1:10" ht="15.75" x14ac:dyDescent="0.25">
      <c r="A251" s="197" t="s">
        <v>634</v>
      </c>
      <c r="B251" s="197" t="s">
        <v>635</v>
      </c>
      <c r="C251" s="198" t="s">
        <v>559</v>
      </c>
      <c r="D251" s="197" t="s">
        <v>47</v>
      </c>
      <c r="E251" s="199"/>
      <c r="F251" s="200"/>
      <c r="G251" s="200"/>
      <c r="H251" s="201"/>
      <c r="I251" s="199"/>
      <c r="J251" s="196"/>
    </row>
    <row r="252" spans="1:10" ht="15.75" x14ac:dyDescent="0.25">
      <c r="A252" s="190" t="s">
        <v>1584</v>
      </c>
      <c r="B252" s="190" t="s">
        <v>636</v>
      </c>
      <c r="C252" s="191" t="s">
        <v>637</v>
      </c>
      <c r="D252" s="196"/>
      <c r="E252" s="199"/>
      <c r="F252" s="200"/>
      <c r="G252" s="200"/>
      <c r="H252" s="201"/>
      <c r="I252" s="199"/>
      <c r="J252" s="196"/>
    </row>
    <row r="253" spans="1:10" ht="15.75" x14ac:dyDescent="0.25">
      <c r="A253" s="197" t="s">
        <v>638</v>
      </c>
      <c r="B253" s="197" t="s">
        <v>639</v>
      </c>
      <c r="C253" s="198" t="s">
        <v>640</v>
      </c>
      <c r="D253" s="197" t="s">
        <v>47</v>
      </c>
      <c r="E253" s="199"/>
      <c r="F253" s="200"/>
      <c r="G253" s="200"/>
      <c r="H253" s="206"/>
      <c r="I253" s="199"/>
      <c r="J253" s="196"/>
    </row>
    <row r="254" spans="1:10" ht="15.75" x14ac:dyDescent="0.25">
      <c r="A254" s="197" t="s">
        <v>641</v>
      </c>
      <c r="B254" s="197" t="s">
        <v>642</v>
      </c>
      <c r="C254" s="198" t="s">
        <v>618</v>
      </c>
      <c r="D254" s="197" t="s">
        <v>47</v>
      </c>
      <c r="E254" s="199"/>
      <c r="F254" s="200"/>
      <c r="G254" s="200"/>
      <c r="H254" s="206"/>
      <c r="I254" s="199"/>
      <c r="J254" s="196"/>
    </row>
    <row r="255" spans="1:10" ht="15.75" x14ac:dyDescent="0.25">
      <c r="A255" s="197" t="s">
        <v>643</v>
      </c>
      <c r="B255" s="197" t="s">
        <v>644</v>
      </c>
      <c r="C255" s="198" t="s">
        <v>645</v>
      </c>
      <c r="D255" s="197" t="s">
        <v>212</v>
      </c>
      <c r="E255" s="202" t="s">
        <v>178</v>
      </c>
      <c r="F255" s="200"/>
      <c r="G255" s="200"/>
      <c r="H255" s="206"/>
      <c r="I255" s="199"/>
      <c r="J255" s="196"/>
    </row>
    <row r="256" spans="1:10" ht="15.75" x14ac:dyDescent="0.25">
      <c r="A256" s="197" t="s">
        <v>646</v>
      </c>
      <c r="B256" s="197" t="s">
        <v>647</v>
      </c>
      <c r="C256" s="198" t="s">
        <v>1585</v>
      </c>
      <c r="D256" s="197" t="s">
        <v>469</v>
      </c>
      <c r="E256" s="199"/>
      <c r="F256" s="200"/>
      <c r="G256" s="200"/>
      <c r="H256" s="201"/>
      <c r="I256" s="199"/>
      <c r="J256" s="196"/>
    </row>
    <row r="257" spans="1:12" ht="15.75" x14ac:dyDescent="0.25">
      <c r="A257" s="197" t="s">
        <v>649</v>
      </c>
      <c r="B257" s="197" t="s">
        <v>650</v>
      </c>
      <c r="C257" s="198" t="s">
        <v>559</v>
      </c>
      <c r="D257" s="197" t="s">
        <v>47</v>
      </c>
      <c r="E257" s="199"/>
      <c r="F257" s="200"/>
      <c r="G257" s="200"/>
      <c r="H257" s="201"/>
      <c r="I257" s="199"/>
      <c r="J257" s="196"/>
    </row>
    <row r="258" spans="1:12" ht="15.75" x14ac:dyDescent="0.25">
      <c r="A258" s="190" t="s">
        <v>1586</v>
      </c>
      <c r="B258" s="190" t="s">
        <v>651</v>
      </c>
      <c r="C258" s="191" t="s">
        <v>652</v>
      </c>
      <c r="D258" s="196"/>
      <c r="E258" s="199"/>
      <c r="F258" s="200"/>
      <c r="G258" s="200"/>
      <c r="H258" s="201"/>
      <c r="I258" s="199"/>
      <c r="J258" s="196"/>
    </row>
    <row r="259" spans="1:12" ht="15.75" x14ac:dyDescent="0.25">
      <c r="A259" s="197" t="s">
        <v>653</v>
      </c>
      <c r="B259" s="197" t="s">
        <v>654</v>
      </c>
      <c r="C259" s="198" t="s">
        <v>655</v>
      </c>
      <c r="D259" s="197" t="s">
        <v>47</v>
      </c>
      <c r="E259" s="199"/>
      <c r="F259" s="200"/>
      <c r="G259" s="200"/>
      <c r="H259" s="201"/>
      <c r="I259" s="199"/>
      <c r="J259" s="196"/>
    </row>
    <row r="260" spans="1:12" ht="15.75" x14ac:dyDescent="0.25">
      <c r="A260" s="197" t="s">
        <v>656</v>
      </c>
      <c r="B260" s="197" t="s">
        <v>657</v>
      </c>
      <c r="C260" s="198" t="s">
        <v>658</v>
      </c>
      <c r="D260" s="197" t="s">
        <v>212</v>
      </c>
      <c r="E260" s="202" t="s">
        <v>178</v>
      </c>
      <c r="F260" s="200"/>
      <c r="G260" s="200"/>
      <c r="H260" s="201"/>
      <c r="I260" s="199"/>
      <c r="J260" s="196"/>
    </row>
    <row r="261" spans="1:12" ht="15.75" x14ac:dyDescent="0.25">
      <c r="A261" s="197" t="s">
        <v>659</v>
      </c>
      <c r="B261" s="197" t="s">
        <v>660</v>
      </c>
      <c r="C261" s="198" t="s">
        <v>618</v>
      </c>
      <c r="D261" s="197" t="s">
        <v>47</v>
      </c>
      <c r="E261" s="199"/>
      <c r="F261" s="200"/>
      <c r="G261" s="200"/>
      <c r="H261" s="201"/>
      <c r="I261" s="199"/>
      <c r="J261" s="196"/>
    </row>
    <row r="262" spans="1:12" ht="15.75" x14ac:dyDescent="0.25">
      <c r="A262" s="197" t="s">
        <v>661</v>
      </c>
      <c r="B262" s="197" t="s">
        <v>662</v>
      </c>
      <c r="C262" s="198" t="s">
        <v>559</v>
      </c>
      <c r="D262" s="197" t="s">
        <v>47</v>
      </c>
      <c r="E262" s="199"/>
      <c r="F262" s="200"/>
      <c r="G262" s="200"/>
      <c r="H262" s="201"/>
      <c r="I262" s="199"/>
      <c r="J262" s="196"/>
    </row>
    <row r="263" spans="1:12" ht="15.75" x14ac:dyDescent="0.25">
      <c r="A263" s="190" t="s">
        <v>1587</v>
      </c>
      <c r="B263" s="190" t="s">
        <v>114</v>
      </c>
      <c r="C263" s="191" t="s">
        <v>115</v>
      </c>
      <c r="D263" s="190" t="s">
        <v>212</v>
      </c>
      <c r="E263" s="195" t="s">
        <v>178</v>
      </c>
      <c r="F263" s="200"/>
      <c r="G263" s="200"/>
      <c r="H263" s="201"/>
      <c r="I263" s="199"/>
      <c r="J263" s="196"/>
    </row>
    <row r="264" spans="1:12" ht="15.75" x14ac:dyDescent="0.25">
      <c r="A264" s="186">
        <v>10</v>
      </c>
      <c r="B264" s="186" t="s">
        <v>117</v>
      </c>
      <c r="C264" s="187" t="s">
        <v>118</v>
      </c>
      <c r="D264" s="186" t="s">
        <v>212</v>
      </c>
      <c r="E264" s="203" t="s">
        <v>178</v>
      </c>
      <c r="F264" s="200"/>
      <c r="G264" s="200"/>
      <c r="H264" s="201"/>
      <c r="I264" s="204">
        <f>+I266+I271+I313+I318+I323+I328+I333+I334</f>
        <v>0</v>
      </c>
      <c r="J264" s="218"/>
    </row>
    <row r="265" spans="1:12" ht="15.75" x14ac:dyDescent="0.25">
      <c r="A265" s="190" t="s">
        <v>1588</v>
      </c>
      <c r="B265" s="190" t="s">
        <v>663</v>
      </c>
      <c r="C265" s="191" t="s">
        <v>664</v>
      </c>
      <c r="D265" s="190"/>
      <c r="E265" s="199"/>
      <c r="F265" s="200"/>
      <c r="G265" s="200"/>
      <c r="H265" s="201"/>
      <c r="I265" s="199"/>
      <c r="J265" s="196"/>
    </row>
    <row r="266" spans="1:12" ht="15.75" x14ac:dyDescent="0.25">
      <c r="A266" s="214" t="s">
        <v>665</v>
      </c>
      <c r="B266" s="214" t="s">
        <v>119</v>
      </c>
      <c r="C266" s="219" t="s">
        <v>120</v>
      </c>
      <c r="D266" s="214" t="s">
        <v>55</v>
      </c>
      <c r="E266" s="192">
        <f>+SUM(E267:E270)</f>
        <v>0</v>
      </c>
      <c r="F266" s="200"/>
      <c r="G266" s="215">
        <f>+SUM(G267:G270)</f>
        <v>0</v>
      </c>
      <c r="H266" s="194"/>
      <c r="I266" s="192"/>
      <c r="J266" s="190"/>
    </row>
    <row r="267" spans="1:12" ht="18.75" x14ac:dyDescent="0.25">
      <c r="A267" s="197" t="s">
        <v>666</v>
      </c>
      <c r="B267" s="197" t="s">
        <v>667</v>
      </c>
      <c r="C267" s="198" t="s">
        <v>126</v>
      </c>
      <c r="D267" s="197" t="s">
        <v>55</v>
      </c>
      <c r="E267" s="236">
        <f>+SUM(F267:G267)</f>
        <v>0</v>
      </c>
      <c r="F267" s="200"/>
      <c r="G267" s="200"/>
      <c r="H267" s="206"/>
      <c r="I267" s="199"/>
      <c r="J267" s="196"/>
    </row>
    <row r="268" spans="1:12" ht="18.75" x14ac:dyDescent="0.25">
      <c r="A268" s="197" t="s">
        <v>668</v>
      </c>
      <c r="B268" s="197" t="s">
        <v>669</v>
      </c>
      <c r="C268" s="198" t="s">
        <v>128</v>
      </c>
      <c r="D268" s="197" t="s">
        <v>55</v>
      </c>
      <c r="E268" s="236">
        <f>+SUM(F268:G268)</f>
        <v>0</v>
      </c>
      <c r="F268" s="200"/>
      <c r="G268" s="200"/>
      <c r="H268" s="206"/>
      <c r="I268" s="199"/>
      <c r="J268" s="196"/>
      <c r="L268" s="223"/>
    </row>
    <row r="269" spans="1:12" ht="18.75" x14ac:dyDescent="0.25">
      <c r="A269" s="197" t="s">
        <v>670</v>
      </c>
      <c r="B269" s="197" t="s">
        <v>671</v>
      </c>
      <c r="C269" s="198" t="s">
        <v>130</v>
      </c>
      <c r="D269" s="197" t="s">
        <v>55</v>
      </c>
      <c r="E269" s="236">
        <f>+SUM(F269:G269)</f>
        <v>0</v>
      </c>
      <c r="F269" s="200"/>
      <c r="G269" s="200"/>
      <c r="H269" s="206"/>
      <c r="I269" s="199"/>
      <c r="J269" s="196"/>
    </row>
    <row r="270" spans="1:12" ht="18.75" x14ac:dyDescent="0.25">
      <c r="A270" s="197" t="s">
        <v>672</v>
      </c>
      <c r="B270" s="197" t="s">
        <v>673</v>
      </c>
      <c r="C270" s="198" t="s">
        <v>132</v>
      </c>
      <c r="D270" s="197" t="s">
        <v>55</v>
      </c>
      <c r="E270" s="236">
        <f>+SUM(F270:G270)</f>
        <v>0</v>
      </c>
      <c r="F270" s="200"/>
      <c r="G270" s="200"/>
      <c r="H270" s="206"/>
      <c r="I270" s="199"/>
      <c r="J270" s="196"/>
    </row>
    <row r="271" spans="1:12" ht="15.75" x14ac:dyDescent="0.25">
      <c r="A271" s="214" t="s">
        <v>674</v>
      </c>
      <c r="B271" s="214" t="s">
        <v>121</v>
      </c>
      <c r="C271" s="219" t="s">
        <v>122</v>
      </c>
      <c r="D271" s="214" t="s">
        <v>55</v>
      </c>
      <c r="E271" s="199"/>
      <c r="F271" s="200"/>
      <c r="G271" s="200"/>
      <c r="H271" s="201"/>
      <c r="I271" s="199"/>
      <c r="J271" s="196"/>
    </row>
    <row r="272" spans="1:12" ht="15.75" x14ac:dyDescent="0.25">
      <c r="A272" s="197" t="s">
        <v>675</v>
      </c>
      <c r="B272" s="197" t="s">
        <v>676</v>
      </c>
      <c r="C272" s="198" t="s">
        <v>126</v>
      </c>
      <c r="D272" s="197" t="s">
        <v>55</v>
      </c>
      <c r="E272" s="199"/>
      <c r="F272" s="200"/>
      <c r="G272" s="200"/>
      <c r="H272" s="206"/>
      <c r="I272" s="199"/>
      <c r="J272" s="196"/>
    </row>
    <row r="273" spans="1:10" ht="15.75" x14ac:dyDescent="0.25">
      <c r="A273" s="197" t="s">
        <v>677</v>
      </c>
      <c r="B273" s="197" t="s">
        <v>678</v>
      </c>
      <c r="C273" s="198" t="s">
        <v>128</v>
      </c>
      <c r="D273" s="197" t="s">
        <v>55</v>
      </c>
      <c r="E273" s="199"/>
      <c r="F273" s="200"/>
      <c r="G273" s="200"/>
      <c r="H273" s="201"/>
      <c r="I273" s="199"/>
      <c r="J273" s="196"/>
    </row>
    <row r="274" spans="1:10" ht="15.75" x14ac:dyDescent="0.25">
      <c r="A274" s="197" t="s">
        <v>679</v>
      </c>
      <c r="B274" s="197" t="s">
        <v>680</v>
      </c>
      <c r="C274" s="198" t="s">
        <v>130</v>
      </c>
      <c r="D274" s="197" t="s">
        <v>55</v>
      </c>
      <c r="E274" s="199"/>
      <c r="F274" s="200"/>
      <c r="G274" s="200"/>
      <c r="H274" s="201"/>
      <c r="I274" s="199"/>
      <c r="J274" s="225"/>
    </row>
    <row r="275" spans="1:10" ht="15.75" x14ac:dyDescent="0.25">
      <c r="A275" s="197" t="s">
        <v>681</v>
      </c>
      <c r="B275" s="197" t="s">
        <v>682</v>
      </c>
      <c r="C275" s="198" t="s">
        <v>132</v>
      </c>
      <c r="D275" s="197" t="s">
        <v>55</v>
      </c>
      <c r="E275" s="199"/>
      <c r="F275" s="200"/>
      <c r="G275" s="200"/>
      <c r="H275" s="201"/>
      <c r="I275" s="199"/>
      <c r="J275" s="225"/>
    </row>
    <row r="276" spans="1:10" ht="15.75" x14ac:dyDescent="0.25">
      <c r="A276" s="214" t="s">
        <v>1589</v>
      </c>
      <c r="B276" s="190" t="s">
        <v>123</v>
      </c>
      <c r="C276" s="191" t="s">
        <v>124</v>
      </c>
      <c r="D276" s="214" t="s">
        <v>55</v>
      </c>
      <c r="E276" s="199"/>
      <c r="F276" s="200"/>
      <c r="G276" s="200"/>
      <c r="H276" s="201"/>
      <c r="I276" s="199"/>
      <c r="J276" s="225"/>
    </row>
    <row r="277" spans="1:10" ht="15.75" x14ac:dyDescent="0.25">
      <c r="A277" s="197" t="s">
        <v>684</v>
      </c>
      <c r="B277" s="197" t="s">
        <v>125</v>
      </c>
      <c r="C277" s="198" t="s">
        <v>126</v>
      </c>
      <c r="D277" s="197" t="s">
        <v>55</v>
      </c>
      <c r="E277" s="199"/>
      <c r="F277" s="200"/>
      <c r="G277" s="200"/>
      <c r="H277" s="201"/>
      <c r="I277" s="199"/>
      <c r="J277" s="225"/>
    </row>
    <row r="278" spans="1:10" ht="15.75" x14ac:dyDescent="0.25">
      <c r="A278" s="197" t="s">
        <v>685</v>
      </c>
      <c r="B278" s="197" t="s">
        <v>127</v>
      </c>
      <c r="C278" s="198" t="s">
        <v>128</v>
      </c>
      <c r="D278" s="197" t="s">
        <v>55</v>
      </c>
      <c r="E278" s="199"/>
      <c r="F278" s="200"/>
      <c r="G278" s="200"/>
      <c r="H278" s="201"/>
      <c r="I278" s="199"/>
      <c r="J278" s="225"/>
    </row>
    <row r="279" spans="1:10" ht="15.75" x14ac:dyDescent="0.25">
      <c r="A279" s="197" t="s">
        <v>686</v>
      </c>
      <c r="B279" s="197" t="s">
        <v>129</v>
      </c>
      <c r="C279" s="198" t="s">
        <v>130</v>
      </c>
      <c r="D279" s="197" t="s">
        <v>55</v>
      </c>
      <c r="E279" s="199"/>
      <c r="F279" s="200"/>
      <c r="G279" s="200"/>
      <c r="H279" s="201"/>
      <c r="I279" s="199"/>
      <c r="J279" s="225"/>
    </row>
    <row r="280" spans="1:10" ht="15.75" x14ac:dyDescent="0.25">
      <c r="A280" s="197" t="s">
        <v>687</v>
      </c>
      <c r="B280" s="197" t="s">
        <v>131</v>
      </c>
      <c r="C280" s="198" t="s">
        <v>132</v>
      </c>
      <c r="D280" s="197" t="s">
        <v>55</v>
      </c>
      <c r="E280" s="199"/>
      <c r="F280" s="200"/>
      <c r="G280" s="200"/>
      <c r="H280" s="201"/>
      <c r="I280" s="199"/>
      <c r="J280" s="225"/>
    </row>
    <row r="281" spans="1:10" ht="15.75" x14ac:dyDescent="0.25">
      <c r="A281" s="190" t="s">
        <v>1590</v>
      </c>
      <c r="B281" s="190" t="s">
        <v>688</v>
      </c>
      <c r="C281" s="191" t="s">
        <v>689</v>
      </c>
      <c r="D281" s="190" t="s">
        <v>55</v>
      </c>
      <c r="E281" s="199"/>
      <c r="F281" s="200"/>
      <c r="G281" s="200"/>
      <c r="H281" s="201"/>
      <c r="I281" s="199"/>
      <c r="J281" s="225"/>
    </row>
    <row r="282" spans="1:10" ht="15.75" x14ac:dyDescent="0.25">
      <c r="A282" s="214" t="s">
        <v>690</v>
      </c>
      <c r="B282" s="214" t="s">
        <v>133</v>
      </c>
      <c r="C282" s="219" t="s">
        <v>134</v>
      </c>
      <c r="D282" s="214" t="s">
        <v>55</v>
      </c>
      <c r="E282" s="199"/>
      <c r="F282" s="200"/>
      <c r="G282" s="200"/>
      <c r="H282" s="201"/>
      <c r="I282" s="199"/>
      <c r="J282" s="225"/>
    </row>
    <row r="283" spans="1:10" ht="15.75" x14ac:dyDescent="0.25">
      <c r="A283" s="197" t="s">
        <v>691</v>
      </c>
      <c r="B283" s="197" t="s">
        <v>692</v>
      </c>
      <c r="C283" s="198" t="s">
        <v>126</v>
      </c>
      <c r="D283" s="197" t="s">
        <v>55</v>
      </c>
      <c r="E283" s="199"/>
      <c r="F283" s="200"/>
      <c r="G283" s="200"/>
      <c r="H283" s="206"/>
      <c r="I283" s="199"/>
      <c r="J283" s="225"/>
    </row>
    <row r="284" spans="1:10" ht="15.75" x14ac:dyDescent="0.25">
      <c r="A284" s="197" t="s">
        <v>693</v>
      </c>
      <c r="B284" s="197" t="s">
        <v>694</v>
      </c>
      <c r="C284" s="198" t="s">
        <v>348</v>
      </c>
      <c r="D284" s="197" t="s">
        <v>55</v>
      </c>
      <c r="E284" s="199"/>
      <c r="F284" s="200"/>
      <c r="G284" s="200"/>
      <c r="H284" s="206"/>
      <c r="I284" s="199"/>
      <c r="J284" s="225"/>
    </row>
    <row r="285" spans="1:10" ht="15.75" x14ac:dyDescent="0.25">
      <c r="A285" s="197" t="s">
        <v>695</v>
      </c>
      <c r="B285" s="197" t="s">
        <v>696</v>
      </c>
      <c r="C285" s="198" t="s">
        <v>336</v>
      </c>
      <c r="D285" s="197" t="s">
        <v>55</v>
      </c>
      <c r="E285" s="199"/>
      <c r="F285" s="200"/>
      <c r="G285" s="200"/>
      <c r="H285" s="206"/>
      <c r="I285" s="199"/>
      <c r="J285" s="225"/>
    </row>
    <row r="286" spans="1:10" ht="15.75" x14ac:dyDescent="0.25">
      <c r="A286" s="197" t="s">
        <v>697</v>
      </c>
      <c r="B286" s="197" t="s">
        <v>698</v>
      </c>
      <c r="C286" s="198" t="s">
        <v>132</v>
      </c>
      <c r="D286" s="197" t="s">
        <v>55</v>
      </c>
      <c r="E286" s="199"/>
      <c r="F286" s="200"/>
      <c r="G286" s="200"/>
      <c r="H286" s="206"/>
      <c r="I286" s="199"/>
      <c r="J286" s="225"/>
    </row>
    <row r="287" spans="1:10" ht="15.75" x14ac:dyDescent="0.25">
      <c r="A287" s="190" t="s">
        <v>699</v>
      </c>
      <c r="B287" s="190" t="s">
        <v>135</v>
      </c>
      <c r="C287" s="219" t="s">
        <v>136</v>
      </c>
      <c r="D287" s="190" t="s">
        <v>55</v>
      </c>
      <c r="E287" s="199"/>
      <c r="F287" s="200"/>
      <c r="G287" s="200"/>
      <c r="H287" s="206"/>
      <c r="I287" s="199"/>
      <c r="J287" s="225"/>
    </row>
    <row r="288" spans="1:10" ht="15.75" x14ac:dyDescent="0.25">
      <c r="A288" s="197" t="s">
        <v>700</v>
      </c>
      <c r="B288" s="197" t="s">
        <v>701</v>
      </c>
      <c r="C288" s="198" t="s">
        <v>126</v>
      </c>
      <c r="D288" s="197" t="s">
        <v>55</v>
      </c>
      <c r="E288" s="199"/>
      <c r="F288" s="200"/>
      <c r="G288" s="200"/>
      <c r="H288" s="206"/>
      <c r="I288" s="199"/>
      <c r="J288" s="225"/>
    </row>
    <row r="289" spans="1:10" ht="15.75" x14ac:dyDescent="0.25">
      <c r="A289" s="197" t="s">
        <v>702</v>
      </c>
      <c r="B289" s="197" t="s">
        <v>703</v>
      </c>
      <c r="C289" s="198" t="s">
        <v>128</v>
      </c>
      <c r="D289" s="197" t="s">
        <v>55</v>
      </c>
      <c r="E289" s="199"/>
      <c r="F289" s="200"/>
      <c r="G289" s="200"/>
      <c r="H289" s="206"/>
      <c r="I289" s="199"/>
      <c r="J289" s="225"/>
    </row>
    <row r="290" spans="1:10" ht="15.75" x14ac:dyDescent="0.25">
      <c r="A290" s="197" t="s">
        <v>704</v>
      </c>
      <c r="B290" s="197" t="s">
        <v>705</v>
      </c>
      <c r="C290" s="198" t="s">
        <v>130</v>
      </c>
      <c r="D290" s="197" t="s">
        <v>55</v>
      </c>
      <c r="E290" s="199"/>
      <c r="F290" s="200"/>
      <c r="G290" s="200"/>
      <c r="H290" s="201"/>
      <c r="I290" s="199"/>
      <c r="J290" s="225"/>
    </row>
    <row r="291" spans="1:10" ht="15.75" x14ac:dyDescent="0.25">
      <c r="A291" s="197" t="s">
        <v>706</v>
      </c>
      <c r="B291" s="197" t="s">
        <v>707</v>
      </c>
      <c r="C291" s="198" t="s">
        <v>132</v>
      </c>
      <c r="D291" s="197" t="s">
        <v>55</v>
      </c>
      <c r="E291" s="199"/>
      <c r="F291" s="200"/>
      <c r="G291" s="200"/>
      <c r="H291" s="201"/>
      <c r="I291" s="199"/>
      <c r="J291" s="225"/>
    </row>
    <row r="292" spans="1:10" ht="15.75" x14ac:dyDescent="0.25">
      <c r="A292" s="190" t="s">
        <v>708</v>
      </c>
      <c r="B292" s="190" t="s">
        <v>709</v>
      </c>
      <c r="C292" s="219" t="s">
        <v>710</v>
      </c>
      <c r="D292" s="190" t="s">
        <v>55</v>
      </c>
      <c r="E292" s="199"/>
      <c r="F292" s="200"/>
      <c r="G292" s="200"/>
      <c r="H292" s="201"/>
      <c r="I292" s="199"/>
      <c r="J292" s="225"/>
    </row>
    <row r="293" spans="1:10" ht="15.75" x14ac:dyDescent="0.25">
      <c r="A293" s="197" t="s">
        <v>711</v>
      </c>
      <c r="B293" s="197" t="s">
        <v>712</v>
      </c>
      <c r="C293" s="198" t="s">
        <v>126</v>
      </c>
      <c r="D293" s="197" t="s">
        <v>55</v>
      </c>
      <c r="E293" s="199"/>
      <c r="F293" s="200"/>
      <c r="G293" s="200"/>
      <c r="H293" s="201"/>
      <c r="I293" s="199"/>
      <c r="J293" s="225"/>
    </row>
    <row r="294" spans="1:10" ht="15.75" x14ac:dyDescent="0.25">
      <c r="A294" s="197" t="s">
        <v>713</v>
      </c>
      <c r="B294" s="197" t="s">
        <v>714</v>
      </c>
      <c r="C294" s="198" t="s">
        <v>128</v>
      </c>
      <c r="D294" s="197" t="s">
        <v>55</v>
      </c>
      <c r="E294" s="199"/>
      <c r="F294" s="200"/>
      <c r="G294" s="200"/>
      <c r="H294" s="201"/>
      <c r="I294" s="199"/>
      <c r="J294" s="225"/>
    </row>
    <row r="295" spans="1:10" ht="15.75" x14ac:dyDescent="0.25">
      <c r="A295" s="197" t="s">
        <v>715</v>
      </c>
      <c r="B295" s="197" t="s">
        <v>716</v>
      </c>
      <c r="C295" s="198" t="s">
        <v>130</v>
      </c>
      <c r="D295" s="197" t="s">
        <v>55</v>
      </c>
      <c r="E295" s="199"/>
      <c r="F295" s="200"/>
      <c r="G295" s="200"/>
      <c r="H295" s="201"/>
      <c r="I295" s="199"/>
      <c r="J295" s="225"/>
    </row>
    <row r="296" spans="1:10" ht="15.75" x14ac:dyDescent="0.25">
      <c r="A296" s="197" t="s">
        <v>717</v>
      </c>
      <c r="B296" s="197" t="s">
        <v>718</v>
      </c>
      <c r="C296" s="198" t="s">
        <v>132</v>
      </c>
      <c r="D296" s="197" t="s">
        <v>55</v>
      </c>
      <c r="E296" s="199"/>
      <c r="F296" s="200"/>
      <c r="G296" s="200"/>
      <c r="H296" s="201"/>
      <c r="I296" s="199"/>
      <c r="J296" s="225"/>
    </row>
    <row r="297" spans="1:10" ht="15.75" x14ac:dyDescent="0.25">
      <c r="A297" s="190" t="s">
        <v>1591</v>
      </c>
      <c r="B297" s="190" t="s">
        <v>137</v>
      </c>
      <c r="C297" s="191" t="s">
        <v>138</v>
      </c>
      <c r="D297" s="197" t="s">
        <v>55</v>
      </c>
      <c r="E297" s="199"/>
      <c r="F297" s="200"/>
      <c r="G297" s="200"/>
      <c r="H297" s="201"/>
      <c r="I297" s="199"/>
      <c r="J297" s="225"/>
    </row>
    <row r="298" spans="1:10" ht="15.75" x14ac:dyDescent="0.25">
      <c r="A298" s="197" t="s">
        <v>719</v>
      </c>
      <c r="B298" s="197" t="s">
        <v>720</v>
      </c>
      <c r="C298" s="198" t="s">
        <v>126</v>
      </c>
      <c r="D298" s="197" t="s">
        <v>55</v>
      </c>
      <c r="E298" s="199"/>
      <c r="F298" s="200"/>
      <c r="G298" s="200"/>
      <c r="H298" s="201"/>
      <c r="I298" s="199"/>
      <c r="J298" s="225"/>
    </row>
    <row r="299" spans="1:10" ht="15.75" x14ac:dyDescent="0.25">
      <c r="A299" s="197" t="s">
        <v>721</v>
      </c>
      <c r="B299" s="197" t="s">
        <v>722</v>
      </c>
      <c r="C299" s="198" t="s">
        <v>128</v>
      </c>
      <c r="D299" s="197" t="s">
        <v>55</v>
      </c>
      <c r="E299" s="199"/>
      <c r="F299" s="200"/>
      <c r="G299" s="200"/>
      <c r="H299" s="201"/>
      <c r="I299" s="199"/>
      <c r="J299" s="225"/>
    </row>
    <row r="300" spans="1:10" ht="15.75" x14ac:dyDescent="0.25">
      <c r="A300" s="197" t="s">
        <v>723</v>
      </c>
      <c r="B300" s="197" t="s">
        <v>724</v>
      </c>
      <c r="C300" s="198" t="s">
        <v>336</v>
      </c>
      <c r="D300" s="197" t="s">
        <v>55</v>
      </c>
      <c r="E300" s="199"/>
      <c r="F300" s="200"/>
      <c r="G300" s="200"/>
      <c r="H300" s="201"/>
      <c r="I300" s="199"/>
      <c r="J300" s="225"/>
    </row>
    <row r="301" spans="1:10" ht="15.75" x14ac:dyDescent="0.25">
      <c r="A301" s="197" t="s">
        <v>725</v>
      </c>
      <c r="B301" s="197" t="s">
        <v>726</v>
      </c>
      <c r="C301" s="198" t="s">
        <v>132</v>
      </c>
      <c r="D301" s="197" t="s">
        <v>55</v>
      </c>
      <c r="E301" s="199"/>
      <c r="F301" s="200"/>
      <c r="G301" s="200"/>
      <c r="H301" s="206"/>
      <c r="I301" s="199"/>
      <c r="J301" s="225"/>
    </row>
    <row r="302" spans="1:10" ht="15.75" x14ac:dyDescent="0.25">
      <c r="A302" s="190" t="s">
        <v>1592</v>
      </c>
      <c r="B302" s="190" t="s">
        <v>727</v>
      </c>
      <c r="C302" s="191" t="s">
        <v>728</v>
      </c>
      <c r="D302" s="190" t="s">
        <v>55</v>
      </c>
      <c r="E302" s="199"/>
      <c r="F302" s="200"/>
      <c r="G302" s="200"/>
      <c r="H302" s="201"/>
      <c r="I302" s="199"/>
      <c r="J302" s="225"/>
    </row>
    <row r="303" spans="1:10" ht="15.75" x14ac:dyDescent="0.25">
      <c r="A303" s="197" t="s">
        <v>729</v>
      </c>
      <c r="B303" s="197" t="s">
        <v>730</v>
      </c>
      <c r="C303" s="198" t="s">
        <v>126</v>
      </c>
      <c r="D303" s="197" t="s">
        <v>55</v>
      </c>
      <c r="E303" s="199"/>
      <c r="F303" s="200"/>
      <c r="G303" s="200"/>
      <c r="H303" s="206"/>
      <c r="I303" s="199"/>
      <c r="J303" s="225"/>
    </row>
    <row r="304" spans="1:10" ht="15.75" x14ac:dyDescent="0.25">
      <c r="A304" s="197" t="s">
        <v>731</v>
      </c>
      <c r="B304" s="197" t="s">
        <v>732</v>
      </c>
      <c r="C304" s="198" t="s">
        <v>128</v>
      </c>
      <c r="D304" s="197" t="s">
        <v>55</v>
      </c>
      <c r="E304" s="199"/>
      <c r="F304" s="200"/>
      <c r="G304" s="200"/>
      <c r="H304" s="206"/>
      <c r="I304" s="199"/>
      <c r="J304" s="225"/>
    </row>
    <row r="305" spans="1:10" ht="15.75" x14ac:dyDescent="0.25">
      <c r="A305" s="197" t="s">
        <v>733</v>
      </c>
      <c r="B305" s="197" t="s">
        <v>734</v>
      </c>
      <c r="C305" s="198" t="s">
        <v>336</v>
      </c>
      <c r="D305" s="197" t="s">
        <v>55</v>
      </c>
      <c r="E305" s="199"/>
      <c r="F305" s="200"/>
      <c r="G305" s="200"/>
      <c r="H305" s="206"/>
      <c r="I305" s="199"/>
      <c r="J305" s="225"/>
    </row>
    <row r="306" spans="1:10" ht="15.75" x14ac:dyDescent="0.25">
      <c r="A306" s="197" t="s">
        <v>735</v>
      </c>
      <c r="B306" s="197" t="s">
        <v>736</v>
      </c>
      <c r="C306" s="198" t="s">
        <v>132</v>
      </c>
      <c r="D306" s="197" t="s">
        <v>55</v>
      </c>
      <c r="E306" s="199"/>
      <c r="F306" s="200"/>
      <c r="G306" s="200"/>
      <c r="H306" s="206"/>
      <c r="I306" s="199"/>
      <c r="J306" s="225"/>
    </row>
    <row r="307" spans="1:10" ht="15.75" x14ac:dyDescent="0.25">
      <c r="A307" s="190" t="s">
        <v>1593</v>
      </c>
      <c r="B307" s="190" t="s">
        <v>139</v>
      </c>
      <c r="C307" s="191" t="s">
        <v>140</v>
      </c>
      <c r="D307" s="190" t="s">
        <v>141</v>
      </c>
      <c r="E307" s="199"/>
      <c r="F307" s="200"/>
      <c r="G307" s="200"/>
      <c r="H307" s="201"/>
      <c r="I307" s="199"/>
      <c r="J307" s="225"/>
    </row>
    <row r="308" spans="1:10" ht="18.75" x14ac:dyDescent="0.25">
      <c r="A308" s="197" t="s">
        <v>738</v>
      </c>
      <c r="B308" s="197" t="s">
        <v>739</v>
      </c>
      <c r="C308" s="198" t="s">
        <v>126</v>
      </c>
      <c r="D308" s="197" t="s">
        <v>1594</v>
      </c>
      <c r="E308" s="199"/>
      <c r="F308" s="200"/>
      <c r="G308" s="200"/>
      <c r="H308" s="206"/>
      <c r="I308" s="199"/>
      <c r="J308" s="225"/>
    </row>
    <row r="309" spans="1:10" ht="18.75" x14ac:dyDescent="0.25">
      <c r="A309" s="197" t="s">
        <v>741</v>
      </c>
      <c r="B309" s="197" t="s">
        <v>742</v>
      </c>
      <c r="C309" s="198" t="s">
        <v>128</v>
      </c>
      <c r="D309" s="197" t="s">
        <v>1594</v>
      </c>
      <c r="E309" s="199"/>
      <c r="F309" s="200"/>
      <c r="G309" s="200"/>
      <c r="H309" s="206"/>
      <c r="I309" s="199"/>
      <c r="J309" s="225"/>
    </row>
    <row r="310" spans="1:10" ht="18.75" x14ac:dyDescent="0.25">
      <c r="A310" s="197" t="s">
        <v>743</v>
      </c>
      <c r="B310" s="197" t="s">
        <v>744</v>
      </c>
      <c r="C310" s="198" t="s">
        <v>130</v>
      </c>
      <c r="D310" s="197" t="s">
        <v>1594</v>
      </c>
      <c r="E310" s="199"/>
      <c r="F310" s="200"/>
      <c r="G310" s="200"/>
      <c r="H310" s="206"/>
      <c r="I310" s="199"/>
      <c r="J310" s="225"/>
    </row>
    <row r="311" spans="1:10" ht="18.75" x14ac:dyDescent="0.25">
      <c r="A311" s="197" t="s">
        <v>745</v>
      </c>
      <c r="B311" s="197" t="s">
        <v>746</v>
      </c>
      <c r="C311" s="198" t="s">
        <v>132</v>
      </c>
      <c r="D311" s="197" t="s">
        <v>1594</v>
      </c>
      <c r="E311" s="199"/>
      <c r="F311" s="200"/>
      <c r="G311" s="200"/>
      <c r="H311" s="206"/>
      <c r="I311" s="199"/>
      <c r="J311" s="225"/>
    </row>
    <row r="312" spans="1:10" ht="15.75" x14ac:dyDescent="0.25">
      <c r="A312" s="190" t="s">
        <v>1595</v>
      </c>
      <c r="B312" s="190" t="s">
        <v>142</v>
      </c>
      <c r="C312" s="191" t="s">
        <v>143</v>
      </c>
      <c r="D312" s="190" t="s">
        <v>144</v>
      </c>
      <c r="E312" s="192">
        <f>+E313+E318+E323</f>
        <v>0</v>
      </c>
      <c r="F312" s="200"/>
      <c r="G312" s="200"/>
      <c r="H312" s="217"/>
      <c r="I312" s="192"/>
      <c r="J312" s="225"/>
    </row>
    <row r="313" spans="1:10" ht="15.75" x14ac:dyDescent="0.25">
      <c r="A313" s="214" t="s">
        <v>747</v>
      </c>
      <c r="B313" s="214" t="s">
        <v>748</v>
      </c>
      <c r="C313" s="219" t="s">
        <v>749</v>
      </c>
      <c r="D313" s="214" t="s">
        <v>144</v>
      </c>
      <c r="E313" s="215">
        <f>+SUM(E314:E317)</f>
        <v>0</v>
      </c>
      <c r="F313" s="215">
        <f>+SUM(F314:F317)</f>
        <v>0</v>
      </c>
      <c r="G313" s="215">
        <f>+SUM(G314:G317)</f>
        <v>0</v>
      </c>
      <c r="H313" s="217"/>
      <c r="I313" s="215"/>
      <c r="J313" s="196"/>
    </row>
    <row r="314" spans="1:10" ht="15.75" x14ac:dyDescent="0.25">
      <c r="A314" s="197" t="s">
        <v>750</v>
      </c>
      <c r="B314" s="197" t="s">
        <v>751</v>
      </c>
      <c r="C314" s="198" t="s">
        <v>126</v>
      </c>
      <c r="D314" s="197" t="s">
        <v>144</v>
      </c>
      <c r="E314" s="199"/>
      <c r="F314" s="200"/>
      <c r="G314" s="200"/>
      <c r="H314" s="206"/>
      <c r="I314" s="199"/>
      <c r="J314" s="196"/>
    </row>
    <row r="315" spans="1:10" ht="15.75" x14ac:dyDescent="0.25">
      <c r="A315" s="197" t="s">
        <v>752</v>
      </c>
      <c r="B315" s="197" t="s">
        <v>753</v>
      </c>
      <c r="C315" s="198" t="s">
        <v>128</v>
      </c>
      <c r="D315" s="197" t="s">
        <v>144</v>
      </c>
      <c r="E315" s="199"/>
      <c r="F315" s="200"/>
      <c r="G315" s="200"/>
      <c r="H315" s="206"/>
      <c r="I315" s="199"/>
      <c r="J315" s="196"/>
    </row>
    <row r="316" spans="1:10" ht="15.75" x14ac:dyDescent="0.25">
      <c r="A316" s="197" t="s">
        <v>754</v>
      </c>
      <c r="B316" s="197" t="s">
        <v>755</v>
      </c>
      <c r="C316" s="198" t="s">
        <v>130</v>
      </c>
      <c r="D316" s="197" t="s">
        <v>144</v>
      </c>
      <c r="E316" s="199"/>
      <c r="F316" s="200"/>
      <c r="G316" s="200"/>
      <c r="H316" s="206"/>
      <c r="I316" s="199"/>
      <c r="J316" s="196"/>
    </row>
    <row r="317" spans="1:10" ht="15.75" x14ac:dyDescent="0.25">
      <c r="A317" s="197" t="s">
        <v>756</v>
      </c>
      <c r="B317" s="197" t="s">
        <v>757</v>
      </c>
      <c r="C317" s="198" t="s">
        <v>132</v>
      </c>
      <c r="D317" s="197" t="s">
        <v>144</v>
      </c>
      <c r="E317" s="199">
        <f>+SUM(F317:G317)</f>
        <v>0</v>
      </c>
      <c r="F317" s="200"/>
      <c r="G317" s="200"/>
      <c r="H317" s="206"/>
      <c r="I317" s="199"/>
      <c r="J317" s="196"/>
    </row>
    <row r="318" spans="1:10" ht="15.75" x14ac:dyDescent="0.25">
      <c r="A318" s="214" t="s">
        <v>758</v>
      </c>
      <c r="B318" s="214" t="s">
        <v>759</v>
      </c>
      <c r="C318" s="219" t="s">
        <v>760</v>
      </c>
      <c r="D318" s="214" t="s">
        <v>144</v>
      </c>
      <c r="E318" s="199"/>
      <c r="F318" s="200"/>
      <c r="G318" s="200"/>
      <c r="H318" s="201"/>
      <c r="I318" s="199"/>
      <c r="J318" s="196"/>
    </row>
    <row r="319" spans="1:10" ht="15.75" x14ac:dyDescent="0.25">
      <c r="A319" s="197" t="s">
        <v>761</v>
      </c>
      <c r="B319" s="197" t="s">
        <v>762</v>
      </c>
      <c r="C319" s="198" t="s">
        <v>126</v>
      </c>
      <c r="D319" s="197" t="s">
        <v>144</v>
      </c>
      <c r="E319" s="220"/>
      <c r="F319" s="200"/>
      <c r="G319" s="200"/>
      <c r="H319" s="221"/>
      <c r="I319" s="220"/>
      <c r="J319" s="197"/>
    </row>
    <row r="320" spans="1:10" ht="15.75" x14ac:dyDescent="0.25">
      <c r="A320" s="197" t="s">
        <v>763</v>
      </c>
      <c r="B320" s="197" t="s">
        <v>764</v>
      </c>
      <c r="C320" s="198" t="s">
        <v>324</v>
      </c>
      <c r="D320" s="197" t="s">
        <v>144</v>
      </c>
      <c r="E320" s="220"/>
      <c r="F320" s="200"/>
      <c r="G320" s="200"/>
      <c r="H320" s="221"/>
      <c r="I320" s="220"/>
      <c r="J320" s="197"/>
    </row>
    <row r="321" spans="1:10" ht="15.75" x14ac:dyDescent="0.25">
      <c r="A321" s="197" t="s">
        <v>765</v>
      </c>
      <c r="B321" s="197" t="s">
        <v>766</v>
      </c>
      <c r="C321" s="198" t="s">
        <v>336</v>
      </c>
      <c r="D321" s="197" t="s">
        <v>144</v>
      </c>
      <c r="E321" s="220"/>
      <c r="F321" s="200"/>
      <c r="G321" s="200"/>
      <c r="H321" s="221"/>
      <c r="I321" s="220"/>
      <c r="J321" s="197"/>
    </row>
    <row r="322" spans="1:10" ht="15.75" x14ac:dyDescent="0.25">
      <c r="A322" s="197" t="s">
        <v>767</v>
      </c>
      <c r="B322" s="197" t="s">
        <v>768</v>
      </c>
      <c r="C322" s="198" t="s">
        <v>132</v>
      </c>
      <c r="D322" s="197" t="s">
        <v>144</v>
      </c>
      <c r="E322" s="220"/>
      <c r="F322" s="200"/>
      <c r="G322" s="200"/>
      <c r="H322" s="221"/>
      <c r="I322" s="220"/>
      <c r="J322" s="197"/>
    </row>
    <row r="323" spans="1:10" ht="15.75" x14ac:dyDescent="0.25">
      <c r="A323" s="214" t="s">
        <v>769</v>
      </c>
      <c r="B323" s="214" t="s">
        <v>770</v>
      </c>
      <c r="C323" s="219" t="s">
        <v>771</v>
      </c>
      <c r="D323" s="214" t="s">
        <v>144</v>
      </c>
      <c r="E323" s="199"/>
      <c r="F323" s="200"/>
      <c r="G323" s="200"/>
      <c r="H323" s="201"/>
      <c r="I323" s="199"/>
      <c r="J323" s="196"/>
    </row>
    <row r="324" spans="1:10" ht="15.75" x14ac:dyDescent="0.25">
      <c r="A324" s="197" t="s">
        <v>772</v>
      </c>
      <c r="B324" s="197" t="s">
        <v>748</v>
      </c>
      <c r="C324" s="198" t="s">
        <v>126</v>
      </c>
      <c r="D324" s="197" t="s">
        <v>144</v>
      </c>
      <c r="E324" s="199"/>
      <c r="F324" s="200"/>
      <c r="G324" s="200"/>
      <c r="H324" s="201"/>
      <c r="I324" s="199"/>
      <c r="J324" s="196"/>
    </row>
    <row r="325" spans="1:10" ht="15.75" x14ac:dyDescent="0.25">
      <c r="A325" s="197" t="s">
        <v>773</v>
      </c>
      <c r="B325" s="197" t="s">
        <v>759</v>
      </c>
      <c r="C325" s="198" t="s">
        <v>348</v>
      </c>
      <c r="D325" s="197" t="s">
        <v>144</v>
      </c>
      <c r="E325" s="199"/>
      <c r="F325" s="200"/>
      <c r="G325" s="200"/>
      <c r="H325" s="201"/>
      <c r="I325" s="199"/>
      <c r="J325" s="196"/>
    </row>
    <row r="326" spans="1:10" ht="15.75" x14ac:dyDescent="0.25">
      <c r="A326" s="197" t="s">
        <v>774</v>
      </c>
      <c r="B326" s="197" t="s">
        <v>770</v>
      </c>
      <c r="C326" s="198" t="s">
        <v>336</v>
      </c>
      <c r="D326" s="197" t="s">
        <v>144</v>
      </c>
      <c r="E326" s="199"/>
      <c r="F326" s="200"/>
      <c r="G326" s="200"/>
      <c r="H326" s="201"/>
      <c r="I326" s="199"/>
      <c r="J326" s="196"/>
    </row>
    <row r="327" spans="1:10" ht="15.75" x14ac:dyDescent="0.25">
      <c r="A327" s="197" t="s">
        <v>775</v>
      </c>
      <c r="B327" s="197" t="s">
        <v>776</v>
      </c>
      <c r="C327" s="198" t="s">
        <v>132</v>
      </c>
      <c r="D327" s="197" t="s">
        <v>144</v>
      </c>
      <c r="E327" s="199"/>
      <c r="F327" s="200"/>
      <c r="G327" s="200"/>
      <c r="H327" s="201"/>
      <c r="I327" s="199"/>
      <c r="J327" s="196"/>
    </row>
    <row r="328" spans="1:10" ht="15.75" x14ac:dyDescent="0.25">
      <c r="A328" s="190" t="s">
        <v>1596</v>
      </c>
      <c r="B328" s="190" t="s">
        <v>777</v>
      </c>
      <c r="C328" s="191" t="s">
        <v>778</v>
      </c>
      <c r="D328" s="190" t="s">
        <v>212</v>
      </c>
      <c r="E328" s="195" t="s">
        <v>178</v>
      </c>
      <c r="F328" s="193"/>
      <c r="G328" s="193"/>
      <c r="H328" s="194"/>
      <c r="I328" s="192"/>
      <c r="J328" s="190"/>
    </row>
    <row r="329" spans="1:10" ht="15.75" x14ac:dyDescent="0.25">
      <c r="A329" s="197" t="s">
        <v>779</v>
      </c>
      <c r="B329" s="197" t="s">
        <v>780</v>
      </c>
      <c r="C329" s="198" t="s">
        <v>126</v>
      </c>
      <c r="D329" s="197" t="s">
        <v>212</v>
      </c>
      <c r="E329" s="202" t="s">
        <v>178</v>
      </c>
      <c r="F329" s="200"/>
      <c r="G329" s="200"/>
      <c r="H329" s="201"/>
      <c r="I329" s="199"/>
      <c r="J329" s="196"/>
    </row>
    <row r="330" spans="1:10" ht="15.75" x14ac:dyDescent="0.25">
      <c r="A330" s="197" t="s">
        <v>781</v>
      </c>
      <c r="B330" s="197" t="s">
        <v>782</v>
      </c>
      <c r="C330" s="198" t="s">
        <v>128</v>
      </c>
      <c r="D330" s="197" t="s">
        <v>212</v>
      </c>
      <c r="E330" s="202" t="s">
        <v>178</v>
      </c>
      <c r="F330" s="200"/>
      <c r="G330" s="200"/>
      <c r="H330" s="201"/>
      <c r="I330" s="199"/>
      <c r="J330" s="196"/>
    </row>
    <row r="331" spans="1:10" ht="15.75" x14ac:dyDescent="0.25">
      <c r="A331" s="197" t="s">
        <v>783</v>
      </c>
      <c r="B331" s="197" t="s">
        <v>784</v>
      </c>
      <c r="C331" s="198" t="s">
        <v>130</v>
      </c>
      <c r="D331" s="197" t="s">
        <v>212</v>
      </c>
      <c r="E331" s="202" t="s">
        <v>178</v>
      </c>
      <c r="F331" s="200"/>
      <c r="G331" s="200"/>
      <c r="H331" s="201"/>
      <c r="I331" s="199"/>
      <c r="J331" s="196"/>
    </row>
    <row r="332" spans="1:10" ht="15.75" x14ac:dyDescent="0.25">
      <c r="A332" s="197" t="s">
        <v>785</v>
      </c>
      <c r="B332" s="197" t="s">
        <v>786</v>
      </c>
      <c r="C332" s="198" t="s">
        <v>132</v>
      </c>
      <c r="D332" s="197" t="s">
        <v>212</v>
      </c>
      <c r="E332" s="202" t="s">
        <v>178</v>
      </c>
      <c r="F332" s="200"/>
      <c r="G332" s="200"/>
      <c r="H332" s="201"/>
      <c r="I332" s="199"/>
      <c r="J332" s="196"/>
    </row>
    <row r="333" spans="1:10" ht="15.75" x14ac:dyDescent="0.25">
      <c r="A333" s="190" t="s">
        <v>1597</v>
      </c>
      <c r="B333" s="190" t="s">
        <v>145</v>
      </c>
      <c r="C333" s="191" t="s">
        <v>146</v>
      </c>
      <c r="D333" s="190" t="s">
        <v>147</v>
      </c>
      <c r="E333" s="202"/>
      <c r="F333" s="200"/>
      <c r="G333" s="200"/>
      <c r="H333" s="201"/>
      <c r="I333" s="199"/>
      <c r="J333" s="196"/>
    </row>
    <row r="334" spans="1:10" ht="15.75" x14ac:dyDescent="0.25">
      <c r="A334" s="190" t="s">
        <v>1598</v>
      </c>
      <c r="B334" s="190" t="s">
        <v>787</v>
      </c>
      <c r="C334" s="191" t="s">
        <v>788</v>
      </c>
      <c r="D334" s="190" t="s">
        <v>212</v>
      </c>
      <c r="E334" s="195" t="s">
        <v>178</v>
      </c>
      <c r="F334" s="200"/>
      <c r="G334" s="200"/>
      <c r="H334" s="201"/>
      <c r="I334" s="192"/>
      <c r="J334" s="196"/>
    </row>
    <row r="335" spans="1:10" ht="15.75" x14ac:dyDescent="0.25">
      <c r="A335" s="186">
        <v>11</v>
      </c>
      <c r="B335" s="186" t="s">
        <v>6</v>
      </c>
      <c r="C335" s="187" t="s">
        <v>789</v>
      </c>
      <c r="D335" s="186" t="s">
        <v>212</v>
      </c>
      <c r="E335" s="203" t="s">
        <v>178</v>
      </c>
      <c r="F335" s="200"/>
      <c r="G335" s="200"/>
      <c r="H335" s="201"/>
      <c r="I335" s="237"/>
      <c r="J335" s="218"/>
    </row>
    <row r="336" spans="1:10" ht="15.75" x14ac:dyDescent="0.25">
      <c r="A336" s="190" t="s">
        <v>1599</v>
      </c>
      <c r="B336" s="190" t="s">
        <v>790</v>
      </c>
      <c r="C336" s="191" t="s">
        <v>968</v>
      </c>
      <c r="D336" s="190" t="s">
        <v>47</v>
      </c>
      <c r="E336" s="199"/>
      <c r="F336" s="200"/>
      <c r="G336" s="200"/>
      <c r="H336" s="217"/>
      <c r="I336" s="199"/>
      <c r="J336" s="196"/>
    </row>
    <row r="337" spans="1:10" ht="15.75" x14ac:dyDescent="0.25">
      <c r="A337" s="190" t="s">
        <v>1600</v>
      </c>
      <c r="B337" s="190" t="s">
        <v>792</v>
      </c>
      <c r="C337" s="191" t="s">
        <v>793</v>
      </c>
      <c r="D337" s="190" t="s">
        <v>47</v>
      </c>
      <c r="E337" s="199"/>
      <c r="F337" s="200"/>
      <c r="G337" s="200"/>
      <c r="H337" s="201"/>
      <c r="I337" s="199"/>
      <c r="J337" s="196"/>
    </row>
    <row r="338" spans="1:10" ht="15.75" x14ac:dyDescent="0.25">
      <c r="A338" s="190" t="s">
        <v>1601</v>
      </c>
      <c r="B338" s="190" t="s">
        <v>794</v>
      </c>
      <c r="C338" s="191" t="s">
        <v>795</v>
      </c>
      <c r="D338" s="190" t="s">
        <v>47</v>
      </c>
      <c r="E338" s="199"/>
      <c r="F338" s="200"/>
      <c r="G338" s="200"/>
      <c r="H338" s="201"/>
      <c r="I338" s="199"/>
      <c r="J338" s="196"/>
    </row>
    <row r="339" spans="1:10" ht="15.75" x14ac:dyDescent="0.25">
      <c r="A339" s="197" t="s">
        <v>796</v>
      </c>
      <c r="B339" s="197" t="s">
        <v>797</v>
      </c>
      <c r="C339" s="198" t="s">
        <v>126</v>
      </c>
      <c r="D339" s="197" t="s">
        <v>47</v>
      </c>
      <c r="E339" s="199"/>
      <c r="F339" s="200"/>
      <c r="G339" s="200"/>
      <c r="H339" s="201"/>
      <c r="I339" s="199"/>
      <c r="J339" s="196"/>
    </row>
    <row r="340" spans="1:10" ht="15.75" x14ac:dyDescent="0.25">
      <c r="A340" s="197" t="s">
        <v>798</v>
      </c>
      <c r="B340" s="197" t="s">
        <v>799</v>
      </c>
      <c r="C340" s="198" t="s">
        <v>324</v>
      </c>
      <c r="D340" s="197" t="s">
        <v>47</v>
      </c>
      <c r="E340" s="199"/>
      <c r="F340" s="200"/>
      <c r="G340" s="200"/>
      <c r="H340" s="201"/>
      <c r="I340" s="199"/>
      <c r="J340" s="196"/>
    </row>
    <row r="341" spans="1:10" ht="15.75" x14ac:dyDescent="0.25">
      <c r="A341" s="197" t="s">
        <v>800</v>
      </c>
      <c r="B341" s="197" t="s">
        <v>801</v>
      </c>
      <c r="C341" s="198" t="s">
        <v>130</v>
      </c>
      <c r="D341" s="197" t="s">
        <v>47</v>
      </c>
      <c r="E341" s="199"/>
      <c r="F341" s="200"/>
      <c r="G341" s="200"/>
      <c r="H341" s="201"/>
      <c r="I341" s="199"/>
      <c r="J341" s="196"/>
    </row>
    <row r="342" spans="1:10" ht="15.75" x14ac:dyDescent="0.25">
      <c r="A342" s="197" t="s">
        <v>802</v>
      </c>
      <c r="B342" s="197" t="s">
        <v>803</v>
      </c>
      <c r="C342" s="198" t="s">
        <v>132</v>
      </c>
      <c r="D342" s="197" t="s">
        <v>47</v>
      </c>
      <c r="E342" s="199"/>
      <c r="F342" s="200"/>
      <c r="G342" s="200"/>
      <c r="H342" s="201"/>
      <c r="I342" s="199"/>
      <c r="J342" s="196"/>
    </row>
    <row r="343" spans="1:10" ht="15.75" x14ac:dyDescent="0.25">
      <c r="A343" s="214" t="s">
        <v>1602</v>
      </c>
      <c r="B343" s="214" t="s">
        <v>804</v>
      </c>
      <c r="C343" s="191" t="s">
        <v>805</v>
      </c>
      <c r="D343" s="190" t="s">
        <v>212</v>
      </c>
      <c r="E343" s="195" t="s">
        <v>178</v>
      </c>
      <c r="F343" s="193"/>
      <c r="G343" s="193"/>
      <c r="H343" s="194"/>
      <c r="I343" s="192"/>
      <c r="J343" s="190"/>
    </row>
    <row r="344" spans="1:10" ht="15.75" x14ac:dyDescent="0.25">
      <c r="A344" s="197" t="s">
        <v>806</v>
      </c>
      <c r="B344" s="197" t="s">
        <v>807</v>
      </c>
      <c r="C344" s="198" t="s">
        <v>126</v>
      </c>
      <c r="D344" s="197" t="s">
        <v>212</v>
      </c>
      <c r="E344" s="202" t="s">
        <v>178</v>
      </c>
      <c r="F344" s="200"/>
      <c r="G344" s="200"/>
      <c r="H344" s="201"/>
      <c r="I344" s="199"/>
      <c r="J344" s="196"/>
    </row>
    <row r="345" spans="1:10" ht="15.75" x14ac:dyDescent="0.25">
      <c r="A345" s="197" t="s">
        <v>808</v>
      </c>
      <c r="B345" s="197" t="s">
        <v>809</v>
      </c>
      <c r="C345" s="198" t="s">
        <v>128</v>
      </c>
      <c r="D345" s="197" t="s">
        <v>212</v>
      </c>
      <c r="E345" s="202" t="s">
        <v>178</v>
      </c>
      <c r="F345" s="200"/>
      <c r="G345" s="200"/>
      <c r="H345" s="201"/>
      <c r="I345" s="199"/>
      <c r="J345" s="196"/>
    </row>
    <row r="346" spans="1:10" ht="15.75" x14ac:dyDescent="0.25">
      <c r="A346" s="197" t="s">
        <v>810</v>
      </c>
      <c r="B346" s="197" t="s">
        <v>811</v>
      </c>
      <c r="C346" s="198" t="s">
        <v>130</v>
      </c>
      <c r="D346" s="197" t="s">
        <v>212</v>
      </c>
      <c r="E346" s="202" t="s">
        <v>178</v>
      </c>
      <c r="F346" s="200"/>
      <c r="G346" s="200"/>
      <c r="H346" s="201"/>
      <c r="I346" s="199"/>
      <c r="J346" s="196"/>
    </row>
    <row r="347" spans="1:10" ht="15.75" x14ac:dyDescent="0.25">
      <c r="A347" s="197" t="s">
        <v>812</v>
      </c>
      <c r="B347" s="197" t="s">
        <v>813</v>
      </c>
      <c r="C347" s="198" t="s">
        <v>132</v>
      </c>
      <c r="D347" s="197" t="s">
        <v>212</v>
      </c>
      <c r="E347" s="202" t="s">
        <v>178</v>
      </c>
      <c r="F347" s="200"/>
      <c r="G347" s="200"/>
      <c r="H347" s="201"/>
      <c r="I347" s="199"/>
      <c r="J347" s="196"/>
    </row>
    <row r="348" spans="1:10" ht="15.75" x14ac:dyDescent="0.25">
      <c r="A348" s="190" t="s">
        <v>1603</v>
      </c>
      <c r="B348" s="190" t="s">
        <v>814</v>
      </c>
      <c r="C348" s="191" t="s">
        <v>815</v>
      </c>
      <c r="D348" s="190" t="s">
        <v>212</v>
      </c>
      <c r="E348" s="195" t="s">
        <v>178</v>
      </c>
      <c r="F348" s="200"/>
      <c r="G348" s="200"/>
      <c r="H348" s="201"/>
      <c r="I348" s="199"/>
      <c r="J348" s="196"/>
    </row>
    <row r="349" spans="1:10" ht="15.75" x14ac:dyDescent="0.25">
      <c r="A349" s="190" t="s">
        <v>1604</v>
      </c>
      <c r="B349" s="190" t="s">
        <v>816</v>
      </c>
      <c r="C349" s="191" t="s">
        <v>817</v>
      </c>
      <c r="D349" s="190" t="s">
        <v>212</v>
      </c>
      <c r="E349" s="195" t="s">
        <v>178</v>
      </c>
      <c r="F349" s="200"/>
      <c r="G349" s="200"/>
      <c r="H349" s="201"/>
      <c r="I349" s="199"/>
      <c r="J349" s="196"/>
    </row>
    <row r="350" spans="1:10" ht="15.75" x14ac:dyDescent="0.25">
      <c r="A350" s="186">
        <v>12</v>
      </c>
      <c r="B350" s="186" t="s">
        <v>149</v>
      </c>
      <c r="C350" s="187" t="s">
        <v>150</v>
      </c>
      <c r="D350" s="186" t="s">
        <v>212</v>
      </c>
      <c r="E350" s="203" t="s">
        <v>178</v>
      </c>
      <c r="F350" s="200"/>
      <c r="G350" s="200"/>
      <c r="H350" s="201"/>
      <c r="I350" s="204">
        <f>+I351+I354+I357+I384</f>
        <v>0</v>
      </c>
      <c r="J350" s="218"/>
    </row>
    <row r="351" spans="1:10" ht="15.75" x14ac:dyDescent="0.25">
      <c r="A351" s="190" t="s">
        <v>1605</v>
      </c>
      <c r="B351" s="190" t="s">
        <v>151</v>
      </c>
      <c r="C351" s="191" t="s">
        <v>152</v>
      </c>
      <c r="D351" s="190" t="s">
        <v>47</v>
      </c>
      <c r="E351" s="192">
        <f>+SUM(E352:E353)</f>
        <v>0</v>
      </c>
      <c r="F351" s="215">
        <f>+SUM(F352:F353)</f>
        <v>0</v>
      </c>
      <c r="G351" s="215">
        <f>+SUM(G352:G353)</f>
        <v>0</v>
      </c>
      <c r="H351" s="201"/>
      <c r="I351" s="192"/>
      <c r="J351" s="196"/>
    </row>
    <row r="352" spans="1:10" ht="15.75" x14ac:dyDescent="0.25">
      <c r="A352" s="197" t="s">
        <v>818</v>
      </c>
      <c r="B352" s="197" t="s">
        <v>819</v>
      </c>
      <c r="C352" s="198" t="s">
        <v>820</v>
      </c>
      <c r="D352" s="197" t="s">
        <v>47</v>
      </c>
      <c r="E352" s="199">
        <f>+SUM(F352:G352)</f>
        <v>0</v>
      </c>
      <c r="F352" s="200"/>
      <c r="G352" s="200"/>
      <c r="H352" s="201"/>
      <c r="I352" s="199"/>
      <c r="J352" s="196"/>
    </row>
    <row r="353" spans="1:10" ht="15.75" x14ac:dyDescent="0.25">
      <c r="A353" s="197" t="s">
        <v>821</v>
      </c>
      <c r="B353" s="197" t="s">
        <v>822</v>
      </c>
      <c r="C353" s="198" t="s">
        <v>823</v>
      </c>
      <c r="D353" s="197" t="s">
        <v>47</v>
      </c>
      <c r="E353" s="199">
        <f>+SUM(F353:G353)</f>
        <v>0</v>
      </c>
      <c r="F353" s="200"/>
      <c r="G353" s="200"/>
      <c r="H353" s="206"/>
      <c r="I353" s="199"/>
      <c r="J353" s="196"/>
    </row>
    <row r="354" spans="1:10" ht="15.75" x14ac:dyDescent="0.25">
      <c r="A354" s="190" t="s">
        <v>1606</v>
      </c>
      <c r="B354" s="190" t="s">
        <v>153</v>
      </c>
      <c r="C354" s="191" t="s">
        <v>154</v>
      </c>
      <c r="D354" s="196" t="s">
        <v>97</v>
      </c>
      <c r="E354" s="199"/>
      <c r="F354" s="200"/>
      <c r="G354" s="200"/>
      <c r="H354" s="201"/>
      <c r="I354" s="199"/>
      <c r="J354" s="196"/>
    </row>
    <row r="355" spans="1:10" ht="15.75" x14ac:dyDescent="0.25">
      <c r="A355" s="197" t="s">
        <v>824</v>
      </c>
      <c r="B355" s="197" t="s">
        <v>825</v>
      </c>
      <c r="C355" s="198" t="s">
        <v>820</v>
      </c>
      <c r="D355" s="197" t="s">
        <v>97</v>
      </c>
      <c r="E355" s="199"/>
      <c r="F355" s="200"/>
      <c r="G355" s="200"/>
      <c r="H355" s="201"/>
      <c r="I355" s="199"/>
      <c r="J355" s="196"/>
    </row>
    <row r="356" spans="1:10" ht="15.75" x14ac:dyDescent="0.25">
      <c r="A356" s="197" t="s">
        <v>826</v>
      </c>
      <c r="B356" s="197" t="s">
        <v>827</v>
      </c>
      <c r="C356" s="198" t="s">
        <v>823</v>
      </c>
      <c r="D356" s="197" t="s">
        <v>97</v>
      </c>
      <c r="E356" s="199"/>
      <c r="F356" s="200"/>
      <c r="G356" s="200"/>
      <c r="H356" s="206"/>
      <c r="I356" s="199"/>
      <c r="J356" s="196"/>
    </row>
    <row r="357" spans="1:10" ht="15.75" x14ac:dyDescent="0.25">
      <c r="A357" s="190" t="s">
        <v>1607</v>
      </c>
      <c r="B357" s="190" t="s">
        <v>155</v>
      </c>
      <c r="C357" s="191" t="s">
        <v>156</v>
      </c>
      <c r="D357" s="190" t="s">
        <v>47</v>
      </c>
      <c r="E357" s="192">
        <f>+SUM(E358:E359)</f>
        <v>0</v>
      </c>
      <c r="F357" s="215">
        <f>+SUM(F358:F359)</f>
        <v>0</v>
      </c>
      <c r="G357" s="215">
        <f>+SUM(G358:G359)</f>
        <v>0</v>
      </c>
      <c r="H357" s="201"/>
      <c r="I357" s="192"/>
      <c r="J357" s="196"/>
    </row>
    <row r="358" spans="1:10" ht="15.75" x14ac:dyDescent="0.25">
      <c r="A358" s="197" t="s">
        <v>828</v>
      </c>
      <c r="B358" s="197" t="s">
        <v>829</v>
      </c>
      <c r="C358" s="198" t="s">
        <v>820</v>
      </c>
      <c r="D358" s="197" t="s">
        <v>47</v>
      </c>
      <c r="E358" s="199"/>
      <c r="F358" s="200"/>
      <c r="G358" s="200"/>
      <c r="H358" s="201"/>
      <c r="I358" s="192"/>
      <c r="J358" s="196"/>
    </row>
    <row r="359" spans="1:10" ht="15.75" x14ac:dyDescent="0.25">
      <c r="A359" s="197" t="s">
        <v>830</v>
      </c>
      <c r="B359" s="197" t="s">
        <v>831</v>
      </c>
      <c r="C359" s="198" t="s">
        <v>823</v>
      </c>
      <c r="D359" s="197" t="s">
        <v>47</v>
      </c>
      <c r="E359" s="199">
        <f>+SUM(F359:G359)</f>
        <v>0</v>
      </c>
      <c r="F359" s="200"/>
      <c r="G359" s="200"/>
      <c r="H359" s="206"/>
      <c r="I359" s="199"/>
      <c r="J359" s="196"/>
    </row>
    <row r="360" spans="1:10" ht="15.75" x14ac:dyDescent="0.25">
      <c r="A360" s="190" t="s">
        <v>1608</v>
      </c>
      <c r="B360" s="190" t="s">
        <v>832</v>
      </c>
      <c r="C360" s="191" t="s">
        <v>833</v>
      </c>
      <c r="D360" s="190" t="s">
        <v>97</v>
      </c>
      <c r="E360" s="199"/>
      <c r="F360" s="200"/>
      <c r="G360" s="200"/>
      <c r="H360" s="201"/>
      <c r="I360" s="199"/>
      <c r="J360" s="196"/>
    </row>
    <row r="361" spans="1:10" ht="15.75" x14ac:dyDescent="0.25">
      <c r="A361" s="197" t="s">
        <v>834</v>
      </c>
      <c r="B361" s="197" t="s">
        <v>835</v>
      </c>
      <c r="C361" s="198" t="s">
        <v>836</v>
      </c>
      <c r="D361" s="197" t="s">
        <v>97</v>
      </c>
      <c r="E361" s="199"/>
      <c r="F361" s="200"/>
      <c r="G361" s="200"/>
      <c r="H361" s="201"/>
      <c r="I361" s="199"/>
      <c r="J361" s="196"/>
    </row>
    <row r="362" spans="1:10" ht="15.75" x14ac:dyDescent="0.25">
      <c r="A362" s="197" t="s">
        <v>837</v>
      </c>
      <c r="B362" s="197" t="s">
        <v>838</v>
      </c>
      <c r="C362" s="198" t="s">
        <v>839</v>
      </c>
      <c r="D362" s="197" t="s">
        <v>534</v>
      </c>
      <c r="E362" s="199"/>
      <c r="F362" s="200"/>
      <c r="G362" s="200"/>
      <c r="H362" s="201"/>
      <c r="I362" s="199"/>
      <c r="J362" s="196"/>
    </row>
    <row r="363" spans="1:10" ht="15.75" x14ac:dyDescent="0.25">
      <c r="A363" s="190" t="s">
        <v>1609</v>
      </c>
      <c r="B363" s="190" t="s">
        <v>840</v>
      </c>
      <c r="C363" s="191" t="s">
        <v>841</v>
      </c>
      <c r="D363" s="190" t="s">
        <v>97</v>
      </c>
      <c r="E363" s="199"/>
      <c r="F363" s="200"/>
      <c r="G363" s="200"/>
      <c r="H363" s="201"/>
      <c r="I363" s="199"/>
      <c r="J363" s="196"/>
    </row>
    <row r="364" spans="1:10" ht="15.75" x14ac:dyDescent="0.25">
      <c r="A364" s="190" t="s">
        <v>1610</v>
      </c>
      <c r="B364" s="190" t="s">
        <v>842</v>
      </c>
      <c r="C364" s="191" t="s">
        <v>843</v>
      </c>
      <c r="D364" s="190" t="s">
        <v>47</v>
      </c>
      <c r="E364" s="199"/>
      <c r="F364" s="200"/>
      <c r="G364" s="200"/>
      <c r="H364" s="201"/>
      <c r="I364" s="199"/>
      <c r="J364" s="196"/>
    </row>
    <row r="365" spans="1:10" ht="15.75" x14ac:dyDescent="0.25">
      <c r="A365" s="197" t="s">
        <v>844</v>
      </c>
      <c r="B365" s="197" t="s">
        <v>845</v>
      </c>
      <c r="C365" s="198" t="s">
        <v>126</v>
      </c>
      <c r="D365" s="197" t="s">
        <v>47</v>
      </c>
      <c r="E365" s="199"/>
      <c r="F365" s="200"/>
      <c r="G365" s="200"/>
      <c r="H365" s="206"/>
      <c r="I365" s="199"/>
      <c r="J365" s="196"/>
    </row>
    <row r="366" spans="1:10" ht="15.75" x14ac:dyDescent="0.25">
      <c r="A366" s="197" t="s">
        <v>846</v>
      </c>
      <c r="B366" s="197" t="s">
        <v>847</v>
      </c>
      <c r="C366" s="198" t="s">
        <v>128</v>
      </c>
      <c r="D366" s="197" t="s">
        <v>47</v>
      </c>
      <c r="E366" s="199"/>
      <c r="F366" s="200"/>
      <c r="G366" s="200"/>
      <c r="H366" s="201"/>
      <c r="I366" s="199"/>
      <c r="J366" s="196"/>
    </row>
    <row r="367" spans="1:10" ht="15.75" x14ac:dyDescent="0.25">
      <c r="A367" s="197" t="s">
        <v>848</v>
      </c>
      <c r="B367" s="197" t="s">
        <v>849</v>
      </c>
      <c r="C367" s="198" t="s">
        <v>130</v>
      </c>
      <c r="D367" s="197" t="s">
        <v>47</v>
      </c>
      <c r="E367" s="199"/>
      <c r="F367" s="200"/>
      <c r="G367" s="200"/>
      <c r="H367" s="201"/>
      <c r="I367" s="199"/>
      <c r="J367" s="196"/>
    </row>
    <row r="368" spans="1:10" ht="15.75" x14ac:dyDescent="0.25">
      <c r="A368" s="197" t="s">
        <v>850</v>
      </c>
      <c r="B368" s="197" t="s">
        <v>851</v>
      </c>
      <c r="C368" s="198" t="s">
        <v>132</v>
      </c>
      <c r="D368" s="197" t="s">
        <v>47</v>
      </c>
      <c r="E368" s="199"/>
      <c r="F368" s="200"/>
      <c r="G368" s="200"/>
      <c r="H368" s="201"/>
      <c r="I368" s="199"/>
      <c r="J368" s="196"/>
    </row>
    <row r="369" spans="1:10" ht="15.75" x14ac:dyDescent="0.25">
      <c r="A369" s="190" t="s">
        <v>1611</v>
      </c>
      <c r="B369" s="190" t="s">
        <v>852</v>
      </c>
      <c r="C369" s="191" t="s">
        <v>853</v>
      </c>
      <c r="D369" s="190" t="s">
        <v>47</v>
      </c>
      <c r="E369" s="199"/>
      <c r="F369" s="200"/>
      <c r="G369" s="200"/>
      <c r="H369" s="201"/>
      <c r="I369" s="199"/>
      <c r="J369" s="196"/>
    </row>
    <row r="370" spans="1:10" ht="15.75" x14ac:dyDescent="0.25">
      <c r="A370" s="190" t="s">
        <v>1612</v>
      </c>
      <c r="B370" s="190" t="s">
        <v>854</v>
      </c>
      <c r="C370" s="191" t="s">
        <v>1613</v>
      </c>
      <c r="D370" s="190" t="s">
        <v>73</v>
      </c>
      <c r="E370" s="199"/>
      <c r="F370" s="200"/>
      <c r="G370" s="200"/>
      <c r="H370" s="201"/>
      <c r="I370" s="199"/>
      <c r="J370" s="196"/>
    </row>
    <row r="371" spans="1:10" ht="15.75" x14ac:dyDescent="0.25">
      <c r="A371" s="190" t="s">
        <v>1614</v>
      </c>
      <c r="B371" s="190" t="s">
        <v>856</v>
      </c>
      <c r="C371" s="191" t="s">
        <v>857</v>
      </c>
      <c r="D371" s="190" t="s">
        <v>212</v>
      </c>
      <c r="E371" s="195" t="s">
        <v>178</v>
      </c>
      <c r="F371" s="193"/>
      <c r="G371" s="193"/>
      <c r="H371" s="194"/>
      <c r="I371" s="199"/>
      <c r="J371" s="196"/>
    </row>
    <row r="372" spans="1:10" ht="15.75" x14ac:dyDescent="0.25">
      <c r="A372" s="190" t="s">
        <v>1615</v>
      </c>
      <c r="B372" s="190" t="s">
        <v>858</v>
      </c>
      <c r="C372" s="191" t="s">
        <v>859</v>
      </c>
      <c r="D372" s="190" t="s">
        <v>212</v>
      </c>
      <c r="E372" s="195" t="s">
        <v>178</v>
      </c>
      <c r="F372" s="193"/>
      <c r="G372" s="193"/>
      <c r="H372" s="194"/>
      <c r="I372" s="199"/>
      <c r="J372" s="196"/>
    </row>
    <row r="373" spans="1:10" ht="15.75" x14ac:dyDescent="0.25">
      <c r="A373" s="190" t="s">
        <v>1616</v>
      </c>
      <c r="B373" s="190" t="s">
        <v>860</v>
      </c>
      <c r="C373" s="191" t="s">
        <v>861</v>
      </c>
      <c r="D373" s="190" t="s">
        <v>212</v>
      </c>
      <c r="E373" s="195" t="s">
        <v>178</v>
      </c>
      <c r="F373" s="193"/>
      <c r="G373" s="193"/>
      <c r="H373" s="194"/>
      <c r="I373" s="199"/>
      <c r="J373" s="196"/>
    </row>
    <row r="374" spans="1:10" ht="15.75" x14ac:dyDescent="0.25">
      <c r="A374" s="190" t="s">
        <v>1617</v>
      </c>
      <c r="B374" s="190" t="s">
        <v>862</v>
      </c>
      <c r="C374" s="191" t="s">
        <v>863</v>
      </c>
      <c r="D374" s="190" t="s">
        <v>212</v>
      </c>
      <c r="E374" s="195" t="s">
        <v>178</v>
      </c>
      <c r="F374" s="193"/>
      <c r="G374" s="193"/>
      <c r="H374" s="194"/>
      <c r="I374" s="199"/>
      <c r="J374" s="196"/>
    </row>
    <row r="375" spans="1:10" ht="15.75" x14ac:dyDescent="0.25">
      <c r="A375" s="190" t="s">
        <v>1618</v>
      </c>
      <c r="B375" s="190" t="s">
        <v>864</v>
      </c>
      <c r="C375" s="191" t="s">
        <v>865</v>
      </c>
      <c r="D375" s="190" t="s">
        <v>47</v>
      </c>
      <c r="E375" s="199"/>
      <c r="F375" s="200"/>
      <c r="G375" s="200"/>
      <c r="H375" s="201"/>
      <c r="I375" s="199"/>
      <c r="J375" s="196"/>
    </row>
    <row r="376" spans="1:10" ht="15.75" x14ac:dyDescent="0.25">
      <c r="A376" s="196" t="s">
        <v>866</v>
      </c>
      <c r="B376" s="196" t="s">
        <v>867</v>
      </c>
      <c r="C376" s="198" t="s">
        <v>868</v>
      </c>
      <c r="D376" s="196" t="s">
        <v>47</v>
      </c>
      <c r="E376" s="199"/>
      <c r="F376" s="200"/>
      <c r="G376" s="200"/>
      <c r="H376" s="201"/>
      <c r="I376" s="199"/>
      <c r="J376" s="196"/>
    </row>
    <row r="377" spans="1:10" ht="15.75" x14ac:dyDescent="0.25">
      <c r="A377" s="196" t="s">
        <v>869</v>
      </c>
      <c r="B377" s="196" t="s">
        <v>870</v>
      </c>
      <c r="C377" s="198" t="s">
        <v>871</v>
      </c>
      <c r="D377" s="196" t="s">
        <v>47</v>
      </c>
      <c r="E377" s="199"/>
      <c r="F377" s="200"/>
      <c r="G377" s="200"/>
      <c r="H377" s="201"/>
      <c r="I377" s="199"/>
      <c r="J377" s="196"/>
    </row>
    <row r="378" spans="1:10" ht="15.75" x14ac:dyDescent="0.25">
      <c r="A378" s="190" t="s">
        <v>1619</v>
      </c>
      <c r="B378" s="190" t="s">
        <v>872</v>
      </c>
      <c r="C378" s="191" t="s">
        <v>873</v>
      </c>
      <c r="D378" s="190" t="s">
        <v>97</v>
      </c>
      <c r="E378" s="199"/>
      <c r="F378" s="200"/>
      <c r="G378" s="200"/>
      <c r="H378" s="201"/>
      <c r="I378" s="199"/>
      <c r="J378" s="196"/>
    </row>
    <row r="379" spans="1:10" ht="15.75" x14ac:dyDescent="0.25">
      <c r="A379" s="196" t="s">
        <v>874</v>
      </c>
      <c r="B379" s="197" t="s">
        <v>867</v>
      </c>
      <c r="C379" s="198" t="s">
        <v>875</v>
      </c>
      <c r="D379" s="196" t="s">
        <v>97</v>
      </c>
      <c r="E379" s="199"/>
      <c r="F379" s="200"/>
      <c r="G379" s="200"/>
      <c r="H379" s="201"/>
      <c r="I379" s="199"/>
      <c r="J379" s="196"/>
    </row>
    <row r="380" spans="1:10" ht="15.75" x14ac:dyDescent="0.25">
      <c r="A380" s="196" t="s">
        <v>876</v>
      </c>
      <c r="B380" s="197" t="s">
        <v>870</v>
      </c>
      <c r="C380" s="198" t="s">
        <v>877</v>
      </c>
      <c r="D380" s="196" t="s">
        <v>97</v>
      </c>
      <c r="E380" s="199"/>
      <c r="F380" s="200"/>
      <c r="G380" s="200"/>
      <c r="H380" s="201"/>
      <c r="I380" s="199"/>
      <c r="J380" s="196"/>
    </row>
    <row r="381" spans="1:10" ht="15.75" x14ac:dyDescent="0.25">
      <c r="A381" s="83" t="s">
        <v>1620</v>
      </c>
      <c r="B381" s="83" t="s">
        <v>878</v>
      </c>
      <c r="C381" s="84" t="s">
        <v>879</v>
      </c>
      <c r="D381" s="83" t="s">
        <v>47</v>
      </c>
      <c r="E381" s="199"/>
      <c r="F381" s="200"/>
      <c r="G381" s="200"/>
      <c r="H381" s="201"/>
      <c r="I381" s="199"/>
      <c r="J381" s="196"/>
    </row>
    <row r="382" spans="1:10" ht="15.75" x14ac:dyDescent="0.25">
      <c r="A382" s="44" t="s">
        <v>880</v>
      </c>
      <c r="B382" s="13" t="s">
        <v>881</v>
      </c>
      <c r="C382" s="23" t="s">
        <v>1621</v>
      </c>
      <c r="D382" s="44" t="s">
        <v>47</v>
      </c>
      <c r="E382" s="199"/>
      <c r="F382" s="200"/>
      <c r="G382" s="200"/>
      <c r="H382" s="201"/>
      <c r="I382" s="199"/>
      <c r="J382" s="196"/>
    </row>
    <row r="383" spans="1:10" ht="15.75" x14ac:dyDescent="0.25">
      <c r="A383" s="44" t="s">
        <v>883</v>
      </c>
      <c r="B383" s="13" t="s">
        <v>884</v>
      </c>
      <c r="C383" s="23" t="s">
        <v>885</v>
      </c>
      <c r="D383" s="44" t="s">
        <v>47</v>
      </c>
      <c r="E383" s="199"/>
      <c r="F383" s="200"/>
      <c r="G383" s="200"/>
      <c r="H383" s="201"/>
      <c r="I383" s="199"/>
      <c r="J383" s="196"/>
    </row>
    <row r="384" spans="1:10" ht="15.75" x14ac:dyDescent="0.25">
      <c r="A384" s="44" t="s">
        <v>1622</v>
      </c>
      <c r="B384" s="13" t="s">
        <v>157</v>
      </c>
      <c r="C384" s="84" t="s">
        <v>158</v>
      </c>
      <c r="D384" s="44" t="s">
        <v>212</v>
      </c>
      <c r="E384" s="202" t="s">
        <v>178</v>
      </c>
      <c r="F384" s="200"/>
      <c r="G384" s="200"/>
      <c r="H384" s="201"/>
      <c r="I384" s="199"/>
      <c r="J384" s="196"/>
    </row>
    <row r="385" spans="1:10" ht="15.75" x14ac:dyDescent="0.25">
      <c r="A385" s="186">
        <v>13</v>
      </c>
      <c r="B385" s="186" t="s">
        <v>886</v>
      </c>
      <c r="C385" s="187" t="s">
        <v>887</v>
      </c>
      <c r="D385" s="218" t="s">
        <v>212</v>
      </c>
      <c r="E385" s="203" t="s">
        <v>178</v>
      </c>
      <c r="F385" s="200"/>
      <c r="G385" s="200"/>
      <c r="H385" s="201"/>
      <c r="I385" s="204">
        <f>+I386+I391+I396+I401</f>
        <v>0</v>
      </c>
      <c r="J385" s="218"/>
    </row>
    <row r="386" spans="1:10" ht="15.75" x14ac:dyDescent="0.25">
      <c r="A386" s="190" t="s">
        <v>1623</v>
      </c>
      <c r="B386" s="190" t="s">
        <v>888</v>
      </c>
      <c r="C386" s="191" t="s">
        <v>889</v>
      </c>
      <c r="D386" s="196" t="s">
        <v>212</v>
      </c>
      <c r="E386" s="195" t="s">
        <v>178</v>
      </c>
      <c r="F386" s="200"/>
      <c r="G386" s="200"/>
      <c r="H386" s="201"/>
      <c r="I386" s="199"/>
      <c r="J386" s="196"/>
    </row>
    <row r="387" spans="1:10" ht="15.75" x14ac:dyDescent="0.25">
      <c r="A387" s="197" t="s">
        <v>890</v>
      </c>
      <c r="B387" s="197" t="s">
        <v>891</v>
      </c>
      <c r="C387" s="198" t="s">
        <v>126</v>
      </c>
      <c r="D387" s="196" t="s">
        <v>212</v>
      </c>
      <c r="E387" s="202" t="s">
        <v>178</v>
      </c>
      <c r="F387" s="200"/>
      <c r="G387" s="200"/>
      <c r="H387" s="201"/>
      <c r="I387" s="199"/>
      <c r="J387" s="196"/>
    </row>
    <row r="388" spans="1:10" ht="15.75" x14ac:dyDescent="0.25">
      <c r="A388" s="197" t="s">
        <v>892</v>
      </c>
      <c r="B388" s="197" t="s">
        <v>893</v>
      </c>
      <c r="C388" s="198" t="s">
        <v>128</v>
      </c>
      <c r="D388" s="196" t="s">
        <v>212</v>
      </c>
      <c r="E388" s="202" t="s">
        <v>178</v>
      </c>
      <c r="F388" s="200"/>
      <c r="G388" s="200"/>
      <c r="H388" s="201"/>
      <c r="I388" s="199"/>
      <c r="J388" s="196"/>
    </row>
    <row r="389" spans="1:10" ht="15.75" x14ac:dyDescent="0.25">
      <c r="A389" s="197" t="s">
        <v>894</v>
      </c>
      <c r="B389" s="197" t="s">
        <v>895</v>
      </c>
      <c r="C389" s="198" t="s">
        <v>130</v>
      </c>
      <c r="D389" s="196" t="s">
        <v>212</v>
      </c>
      <c r="E389" s="202" t="s">
        <v>178</v>
      </c>
      <c r="F389" s="200"/>
      <c r="G389" s="200"/>
      <c r="H389" s="201"/>
      <c r="I389" s="199"/>
      <c r="J389" s="196"/>
    </row>
    <row r="390" spans="1:10" ht="15.75" x14ac:dyDescent="0.25">
      <c r="A390" s="197" t="s">
        <v>896</v>
      </c>
      <c r="B390" s="197" t="s">
        <v>897</v>
      </c>
      <c r="C390" s="198" t="s">
        <v>132</v>
      </c>
      <c r="D390" s="196" t="s">
        <v>212</v>
      </c>
      <c r="E390" s="202" t="s">
        <v>178</v>
      </c>
      <c r="F390" s="200"/>
      <c r="G390" s="200"/>
      <c r="H390" s="201"/>
      <c r="I390" s="199"/>
      <c r="J390" s="196"/>
    </row>
    <row r="391" spans="1:10" ht="15.75" x14ac:dyDescent="0.25">
      <c r="A391" s="190" t="s">
        <v>1624</v>
      </c>
      <c r="B391" s="190" t="s">
        <v>898</v>
      </c>
      <c r="C391" s="191" t="s">
        <v>899</v>
      </c>
      <c r="D391" s="196" t="s">
        <v>212</v>
      </c>
      <c r="E391" s="195" t="s">
        <v>178</v>
      </c>
      <c r="F391" s="200"/>
      <c r="G391" s="200"/>
      <c r="H391" s="201"/>
      <c r="I391" s="199"/>
      <c r="J391" s="196"/>
    </row>
    <row r="392" spans="1:10" ht="15.75" x14ac:dyDescent="0.25">
      <c r="A392" s="196" t="s">
        <v>900</v>
      </c>
      <c r="B392" s="197" t="s">
        <v>901</v>
      </c>
      <c r="C392" s="198" t="s">
        <v>126</v>
      </c>
      <c r="D392" s="196" t="s">
        <v>212</v>
      </c>
      <c r="E392" s="202" t="s">
        <v>178</v>
      </c>
      <c r="F392" s="200"/>
      <c r="G392" s="200"/>
      <c r="H392" s="201"/>
      <c r="I392" s="199"/>
      <c r="J392" s="196"/>
    </row>
    <row r="393" spans="1:10" ht="15.75" x14ac:dyDescent="0.25">
      <c r="A393" s="196" t="s">
        <v>902</v>
      </c>
      <c r="B393" s="197" t="s">
        <v>903</v>
      </c>
      <c r="C393" s="198" t="s">
        <v>128</v>
      </c>
      <c r="D393" s="196" t="s">
        <v>212</v>
      </c>
      <c r="E393" s="202" t="s">
        <v>178</v>
      </c>
      <c r="F393" s="200"/>
      <c r="G393" s="200"/>
      <c r="H393" s="201"/>
      <c r="I393" s="199"/>
      <c r="J393" s="196"/>
    </row>
    <row r="394" spans="1:10" ht="15.75" x14ac:dyDescent="0.25">
      <c r="A394" s="196" t="s">
        <v>904</v>
      </c>
      <c r="B394" s="197" t="s">
        <v>905</v>
      </c>
      <c r="C394" s="198" t="s">
        <v>130</v>
      </c>
      <c r="D394" s="196" t="s">
        <v>212</v>
      </c>
      <c r="E394" s="202" t="s">
        <v>178</v>
      </c>
      <c r="F394" s="200"/>
      <c r="G394" s="200"/>
      <c r="H394" s="201"/>
      <c r="I394" s="199"/>
      <c r="J394" s="196"/>
    </row>
    <row r="395" spans="1:10" ht="15.75" x14ac:dyDescent="0.25">
      <c r="A395" s="196" t="s">
        <v>906</v>
      </c>
      <c r="B395" s="197" t="s">
        <v>907</v>
      </c>
      <c r="C395" s="198" t="s">
        <v>132</v>
      </c>
      <c r="D395" s="196" t="s">
        <v>212</v>
      </c>
      <c r="E395" s="202" t="s">
        <v>178</v>
      </c>
      <c r="F395" s="200"/>
      <c r="G395" s="200"/>
      <c r="H395" s="201"/>
      <c r="I395" s="199"/>
      <c r="J395" s="196"/>
    </row>
    <row r="396" spans="1:10" ht="15.75" x14ac:dyDescent="0.25">
      <c r="A396" s="190">
        <v>133</v>
      </c>
      <c r="B396" s="190" t="s">
        <v>908</v>
      </c>
      <c r="C396" s="191" t="s">
        <v>909</v>
      </c>
      <c r="D396" s="196" t="s">
        <v>212</v>
      </c>
      <c r="E396" s="195" t="s">
        <v>178</v>
      </c>
      <c r="F396" s="200"/>
      <c r="G396" s="200"/>
      <c r="H396" s="201"/>
      <c r="I396" s="199"/>
      <c r="J396" s="196"/>
    </row>
    <row r="397" spans="1:10" ht="15.75" x14ac:dyDescent="0.25">
      <c r="A397" s="197" t="s">
        <v>910</v>
      </c>
      <c r="B397" s="197" t="s">
        <v>911</v>
      </c>
      <c r="C397" s="198" t="s">
        <v>126</v>
      </c>
      <c r="D397" s="196" t="s">
        <v>212</v>
      </c>
      <c r="E397" s="202" t="s">
        <v>178</v>
      </c>
      <c r="F397" s="200"/>
      <c r="G397" s="200"/>
      <c r="H397" s="201"/>
      <c r="I397" s="199"/>
      <c r="J397" s="196"/>
    </row>
    <row r="398" spans="1:10" ht="15.75" x14ac:dyDescent="0.25">
      <c r="A398" s="197" t="s">
        <v>912</v>
      </c>
      <c r="B398" s="197" t="s">
        <v>913</v>
      </c>
      <c r="C398" s="198" t="s">
        <v>128</v>
      </c>
      <c r="D398" s="196" t="s">
        <v>212</v>
      </c>
      <c r="E398" s="202" t="s">
        <v>178</v>
      </c>
      <c r="F398" s="200"/>
      <c r="G398" s="200"/>
      <c r="H398" s="201"/>
      <c r="I398" s="199"/>
      <c r="J398" s="196"/>
    </row>
    <row r="399" spans="1:10" ht="15.75" x14ac:dyDescent="0.25">
      <c r="A399" s="197" t="s">
        <v>914</v>
      </c>
      <c r="B399" s="197" t="s">
        <v>915</v>
      </c>
      <c r="C399" s="198" t="s">
        <v>130</v>
      </c>
      <c r="D399" s="196" t="s">
        <v>212</v>
      </c>
      <c r="E399" s="202" t="s">
        <v>178</v>
      </c>
      <c r="F399" s="200"/>
      <c r="G399" s="200"/>
      <c r="H399" s="201"/>
      <c r="I399" s="199"/>
      <c r="J399" s="196"/>
    </row>
    <row r="400" spans="1:10" ht="15.75" x14ac:dyDescent="0.25">
      <c r="A400" s="197" t="s">
        <v>916</v>
      </c>
      <c r="B400" s="197" t="s">
        <v>917</v>
      </c>
      <c r="C400" s="198" t="s">
        <v>132</v>
      </c>
      <c r="D400" s="196" t="s">
        <v>212</v>
      </c>
      <c r="E400" s="202" t="s">
        <v>178</v>
      </c>
      <c r="F400" s="200"/>
      <c r="G400" s="200"/>
      <c r="H400" s="201"/>
      <c r="I400" s="199"/>
      <c r="J400" s="196"/>
    </row>
    <row r="401" spans="1:10" ht="15.75" x14ac:dyDescent="0.25">
      <c r="A401" s="190" t="s">
        <v>1625</v>
      </c>
      <c r="B401" s="190" t="s">
        <v>918</v>
      </c>
      <c r="C401" s="191" t="s">
        <v>919</v>
      </c>
      <c r="D401" s="190" t="s">
        <v>212</v>
      </c>
      <c r="E401" s="195" t="s">
        <v>178</v>
      </c>
      <c r="F401" s="200"/>
      <c r="G401" s="200"/>
      <c r="H401" s="201"/>
      <c r="I401" s="192"/>
      <c r="J401" s="196"/>
    </row>
    <row r="402" spans="1:10" ht="31.5" x14ac:dyDescent="0.25">
      <c r="A402" s="186">
        <v>14</v>
      </c>
      <c r="B402" s="186" t="s">
        <v>160</v>
      </c>
      <c r="C402" s="187" t="s">
        <v>161</v>
      </c>
      <c r="D402" s="186" t="s">
        <v>212</v>
      </c>
      <c r="E402" s="203" t="s">
        <v>178</v>
      </c>
      <c r="F402" s="200"/>
      <c r="G402" s="200"/>
      <c r="H402" s="201"/>
      <c r="I402" s="237">
        <f>+SUM(I403:I407)</f>
        <v>0</v>
      </c>
      <c r="J402" s="218"/>
    </row>
    <row r="403" spans="1:10" ht="15.75" x14ac:dyDescent="0.25">
      <c r="A403" s="190" t="s">
        <v>1626</v>
      </c>
      <c r="B403" s="190" t="s">
        <v>920</v>
      </c>
      <c r="C403" s="191" t="s">
        <v>921</v>
      </c>
      <c r="D403" s="214" t="s">
        <v>55</v>
      </c>
      <c r="E403" s="199"/>
      <c r="F403" s="200"/>
      <c r="G403" s="200"/>
      <c r="H403" s="201"/>
      <c r="I403" s="199"/>
      <c r="J403" s="196"/>
    </row>
    <row r="404" spans="1:10" ht="15.75" x14ac:dyDescent="0.25">
      <c r="A404" s="190" t="s">
        <v>1627</v>
      </c>
      <c r="B404" s="190" t="s">
        <v>922</v>
      </c>
      <c r="C404" s="191" t="s">
        <v>923</v>
      </c>
      <c r="D404" s="214" t="s">
        <v>55</v>
      </c>
      <c r="E404" s="199"/>
      <c r="F404" s="200"/>
      <c r="G404" s="200"/>
      <c r="H404" s="201"/>
      <c r="I404" s="199"/>
      <c r="J404" s="196"/>
    </row>
    <row r="405" spans="1:10" ht="15.75" x14ac:dyDescent="0.25">
      <c r="A405" s="190" t="s">
        <v>1628</v>
      </c>
      <c r="B405" s="190" t="s">
        <v>924</v>
      </c>
      <c r="C405" s="191" t="s">
        <v>925</v>
      </c>
      <c r="D405" s="214" t="s">
        <v>209</v>
      </c>
      <c r="E405" s="199"/>
      <c r="F405" s="200"/>
      <c r="G405" s="200"/>
      <c r="H405" s="206"/>
      <c r="I405" s="199"/>
      <c r="J405" s="196"/>
    </row>
    <row r="406" spans="1:10" ht="15.75" x14ac:dyDescent="0.25">
      <c r="A406" s="190" t="s">
        <v>1629</v>
      </c>
      <c r="B406" s="190" t="s">
        <v>162</v>
      </c>
      <c r="C406" s="191" t="s">
        <v>163</v>
      </c>
      <c r="D406" s="190" t="s">
        <v>47</v>
      </c>
      <c r="E406" s="199"/>
      <c r="F406" s="200"/>
      <c r="G406" s="200"/>
      <c r="H406" s="201"/>
      <c r="I406" s="199"/>
      <c r="J406" s="196"/>
    </row>
    <row r="407" spans="1:10" ht="15.75" x14ac:dyDescent="0.25">
      <c r="A407" s="190" t="s">
        <v>1630</v>
      </c>
      <c r="B407" s="190" t="s">
        <v>164</v>
      </c>
      <c r="C407" s="191" t="s">
        <v>165</v>
      </c>
      <c r="D407" s="190" t="s">
        <v>212</v>
      </c>
      <c r="E407" s="195" t="s">
        <v>178</v>
      </c>
      <c r="F407" s="200"/>
      <c r="G407" s="200"/>
      <c r="H407" s="201"/>
      <c r="I407" s="199"/>
      <c r="J407" s="196"/>
    </row>
    <row r="408" spans="1:10" ht="15.75" x14ac:dyDescent="0.25">
      <c r="A408" s="186">
        <v>15</v>
      </c>
      <c r="B408" s="186" t="s">
        <v>167</v>
      </c>
      <c r="C408" s="187" t="s">
        <v>168</v>
      </c>
      <c r="D408" s="186" t="s">
        <v>212</v>
      </c>
      <c r="E408" s="203" t="s">
        <v>178</v>
      </c>
      <c r="F408" s="200"/>
      <c r="G408" s="200"/>
      <c r="H408" s="201"/>
      <c r="I408" s="204">
        <f>+I409+I414+I419+I424+I425+I426+I427</f>
        <v>0</v>
      </c>
      <c r="J408" s="218"/>
    </row>
    <row r="409" spans="1:10" ht="15.75" x14ac:dyDescent="0.25">
      <c r="A409" s="190" t="s">
        <v>1631</v>
      </c>
      <c r="B409" s="190" t="s">
        <v>926</v>
      </c>
      <c r="C409" s="191" t="s">
        <v>927</v>
      </c>
      <c r="D409" s="190" t="s">
        <v>47</v>
      </c>
      <c r="E409" s="192">
        <f>+SUM(E410:E413)</f>
        <v>0</v>
      </c>
      <c r="F409" s="215">
        <f>+SUM(F410:F413)</f>
        <v>0</v>
      </c>
      <c r="G409" s="200"/>
      <c r="H409" s="201"/>
      <c r="I409" s="192">
        <f>+SUM(I410:I413)</f>
        <v>0</v>
      </c>
      <c r="J409" s="196"/>
    </row>
    <row r="410" spans="1:10" ht="15.75" x14ac:dyDescent="0.25">
      <c r="A410" s="197" t="s">
        <v>928</v>
      </c>
      <c r="B410" s="197" t="s">
        <v>929</v>
      </c>
      <c r="C410" s="198" t="s">
        <v>126</v>
      </c>
      <c r="D410" s="196" t="s">
        <v>47</v>
      </c>
      <c r="E410" s="199">
        <f>+SUM(F410:G410)</f>
        <v>0</v>
      </c>
      <c r="F410" s="200"/>
      <c r="G410" s="200"/>
      <c r="H410" s="201"/>
      <c r="I410" s="199">
        <f>+H410*F410</f>
        <v>0</v>
      </c>
      <c r="J410" s="196"/>
    </row>
    <row r="411" spans="1:10" ht="15.75" x14ac:dyDescent="0.25">
      <c r="A411" s="197" t="s">
        <v>930</v>
      </c>
      <c r="B411" s="197" t="s">
        <v>931</v>
      </c>
      <c r="C411" s="198" t="s">
        <v>324</v>
      </c>
      <c r="D411" s="196" t="s">
        <v>47</v>
      </c>
      <c r="E411" s="199">
        <f>+SUM(F411:G411)</f>
        <v>0</v>
      </c>
      <c r="F411" s="200"/>
      <c r="G411" s="200"/>
      <c r="H411" s="201"/>
      <c r="I411" s="199">
        <f>+H411*F411</f>
        <v>0</v>
      </c>
      <c r="J411" s="196"/>
    </row>
    <row r="412" spans="1:10" ht="15.75" x14ac:dyDescent="0.25">
      <c r="A412" s="197" t="s">
        <v>932</v>
      </c>
      <c r="B412" s="197" t="s">
        <v>933</v>
      </c>
      <c r="C412" s="198" t="s">
        <v>336</v>
      </c>
      <c r="D412" s="196" t="s">
        <v>47</v>
      </c>
      <c r="E412" s="199">
        <f>+SUM(F412:G412)</f>
        <v>0</v>
      </c>
      <c r="F412" s="200"/>
      <c r="G412" s="200"/>
      <c r="H412" s="201"/>
      <c r="I412" s="199">
        <f>+H412*F412</f>
        <v>0</v>
      </c>
      <c r="J412" s="196"/>
    </row>
    <row r="413" spans="1:10" ht="15.75" x14ac:dyDescent="0.25">
      <c r="A413" s="196" t="s">
        <v>934</v>
      </c>
      <c r="B413" s="197" t="s">
        <v>935</v>
      </c>
      <c r="C413" s="198" t="s">
        <v>132</v>
      </c>
      <c r="D413" s="196" t="s">
        <v>47</v>
      </c>
      <c r="E413" s="199">
        <f>+SUM(F413:G413)</f>
        <v>0</v>
      </c>
      <c r="F413" s="200"/>
      <c r="G413" s="200"/>
      <c r="H413" s="201">
        <v>20</v>
      </c>
      <c r="I413" s="199">
        <f>+H413*F413</f>
        <v>0</v>
      </c>
      <c r="J413" s="196"/>
    </row>
    <row r="414" spans="1:10" ht="15.75" x14ac:dyDescent="0.25">
      <c r="A414" s="190" t="s">
        <v>1632</v>
      </c>
      <c r="B414" s="190" t="s">
        <v>936</v>
      </c>
      <c r="C414" s="191" t="s">
        <v>937</v>
      </c>
      <c r="D414" s="190" t="s">
        <v>47</v>
      </c>
      <c r="E414" s="192">
        <f>+SUM(E415:E418)</f>
        <v>0</v>
      </c>
      <c r="F414" s="215">
        <f>+SUM(F415:F418)</f>
        <v>0</v>
      </c>
      <c r="G414" s="200"/>
      <c r="H414" s="201"/>
      <c r="I414" s="192">
        <f>+SUM(I415:I418)</f>
        <v>0</v>
      </c>
      <c r="J414" s="196"/>
    </row>
    <row r="415" spans="1:10" ht="15.75" x14ac:dyDescent="0.25">
      <c r="A415" s="197" t="s">
        <v>938</v>
      </c>
      <c r="B415" s="197" t="s">
        <v>939</v>
      </c>
      <c r="C415" s="198" t="s">
        <v>126</v>
      </c>
      <c r="D415" s="197" t="s">
        <v>47</v>
      </c>
      <c r="E415" s="199">
        <f>+SUM(F415:G415)</f>
        <v>0</v>
      </c>
      <c r="F415" s="200"/>
      <c r="G415" s="200"/>
      <c r="H415" s="201"/>
      <c r="I415" s="199">
        <f>+H415*F415</f>
        <v>0</v>
      </c>
      <c r="J415" s="196"/>
    </row>
    <row r="416" spans="1:10" ht="15.75" x14ac:dyDescent="0.25">
      <c r="A416" s="197" t="s">
        <v>940</v>
      </c>
      <c r="B416" s="197" t="s">
        <v>941</v>
      </c>
      <c r="C416" s="198" t="s">
        <v>324</v>
      </c>
      <c r="D416" s="197" t="s">
        <v>47</v>
      </c>
      <c r="E416" s="199">
        <f>+SUM(F416:G416)</f>
        <v>0</v>
      </c>
      <c r="F416" s="200"/>
      <c r="G416" s="200"/>
      <c r="H416" s="201">
        <v>350</v>
      </c>
      <c r="I416" s="199">
        <f>+H416*F416</f>
        <v>0</v>
      </c>
      <c r="J416" s="196"/>
    </row>
    <row r="417" spans="1:10" ht="15.75" x14ac:dyDescent="0.25">
      <c r="A417" s="197" t="s">
        <v>942</v>
      </c>
      <c r="B417" s="197" t="s">
        <v>939</v>
      </c>
      <c r="C417" s="198" t="s">
        <v>336</v>
      </c>
      <c r="D417" s="197" t="s">
        <v>47</v>
      </c>
      <c r="E417" s="199">
        <f>+SUM(F417:G417)</f>
        <v>0</v>
      </c>
      <c r="F417" s="200"/>
      <c r="G417" s="200"/>
      <c r="H417" s="201"/>
      <c r="I417" s="199">
        <f>+H417*F417</f>
        <v>0</v>
      </c>
      <c r="J417" s="196"/>
    </row>
    <row r="418" spans="1:10" ht="15.75" x14ac:dyDescent="0.25">
      <c r="A418" s="197" t="s">
        <v>944</v>
      </c>
      <c r="B418" s="197" t="s">
        <v>945</v>
      </c>
      <c r="C418" s="198" t="s">
        <v>132</v>
      </c>
      <c r="D418" s="197" t="s">
        <v>47</v>
      </c>
      <c r="E418" s="199">
        <f>+SUM(F418:G418)</f>
        <v>0</v>
      </c>
      <c r="F418" s="200"/>
      <c r="G418" s="200"/>
      <c r="H418" s="201"/>
      <c r="I418" s="199">
        <f>+H418*F418</f>
        <v>0</v>
      </c>
      <c r="J418" s="196"/>
    </row>
    <row r="419" spans="1:10" ht="18.75" x14ac:dyDescent="0.25">
      <c r="A419" s="190" t="s">
        <v>1633</v>
      </c>
      <c r="B419" s="190" t="s">
        <v>946</v>
      </c>
      <c r="C419" s="191" t="s">
        <v>947</v>
      </c>
      <c r="D419" s="190" t="s">
        <v>1634</v>
      </c>
      <c r="E419" s="192">
        <f>+SUM(E420:E423)</f>
        <v>0</v>
      </c>
      <c r="F419" s="215">
        <f>+SUM(F420:F423)</f>
        <v>0</v>
      </c>
      <c r="G419" s="200"/>
      <c r="H419" s="201"/>
      <c r="I419" s="192">
        <f>+SUM(I420:I423)</f>
        <v>0</v>
      </c>
      <c r="J419" s="196"/>
    </row>
    <row r="420" spans="1:10" ht="18.75" x14ac:dyDescent="0.25">
      <c r="A420" s="196" t="s">
        <v>949</v>
      </c>
      <c r="B420" s="197" t="s">
        <v>950</v>
      </c>
      <c r="C420" s="198" t="s">
        <v>126</v>
      </c>
      <c r="D420" s="196" t="s">
        <v>1635</v>
      </c>
      <c r="E420" s="199">
        <f>+SUM(F420:G420)</f>
        <v>0</v>
      </c>
      <c r="F420" s="200"/>
      <c r="G420" s="200"/>
      <c r="H420" s="201"/>
      <c r="I420" s="199">
        <f>+H420*F420</f>
        <v>0</v>
      </c>
      <c r="J420" s="196"/>
    </row>
    <row r="421" spans="1:10" ht="18.75" x14ac:dyDescent="0.25">
      <c r="A421" s="196" t="s">
        <v>952</v>
      </c>
      <c r="B421" s="197" t="s">
        <v>953</v>
      </c>
      <c r="C421" s="198" t="s">
        <v>348</v>
      </c>
      <c r="D421" s="196" t="s">
        <v>1635</v>
      </c>
      <c r="E421" s="199">
        <f>+SUM(F421:G421)</f>
        <v>0</v>
      </c>
      <c r="F421" s="200"/>
      <c r="G421" s="200"/>
      <c r="H421" s="201"/>
      <c r="I421" s="199">
        <f>+H421*F421</f>
        <v>0</v>
      </c>
      <c r="J421" s="196"/>
    </row>
    <row r="422" spans="1:10" ht="18.75" x14ac:dyDescent="0.25">
      <c r="A422" s="196" t="s">
        <v>954</v>
      </c>
      <c r="B422" s="197" t="s">
        <v>955</v>
      </c>
      <c r="C422" s="198" t="s">
        <v>336</v>
      </c>
      <c r="D422" s="196" t="s">
        <v>1635</v>
      </c>
      <c r="E422" s="199">
        <f>+SUM(F422:G422)</f>
        <v>0</v>
      </c>
      <c r="F422" s="200"/>
      <c r="G422" s="200"/>
      <c r="H422" s="201"/>
      <c r="I422" s="199">
        <f>+H422*F422</f>
        <v>0</v>
      </c>
      <c r="J422" s="196"/>
    </row>
    <row r="423" spans="1:10" ht="18.75" x14ac:dyDescent="0.25">
      <c r="A423" s="196" t="s">
        <v>956</v>
      </c>
      <c r="B423" s="197" t="s">
        <v>957</v>
      </c>
      <c r="C423" s="198" t="s">
        <v>132</v>
      </c>
      <c r="D423" s="196" t="s">
        <v>1635</v>
      </c>
      <c r="E423" s="199">
        <f>+SUM(F423:G423)</f>
        <v>0</v>
      </c>
      <c r="F423" s="200"/>
      <c r="G423" s="200"/>
      <c r="H423" s="201"/>
      <c r="I423" s="199">
        <f>+H423*F423</f>
        <v>0</v>
      </c>
      <c r="J423" s="196"/>
    </row>
    <row r="424" spans="1:10" ht="31.5" x14ac:dyDescent="0.25">
      <c r="A424" s="190" t="s">
        <v>1636</v>
      </c>
      <c r="B424" s="190" t="s">
        <v>958</v>
      </c>
      <c r="C424" s="191" t="s">
        <v>959</v>
      </c>
      <c r="D424" s="190" t="s">
        <v>47</v>
      </c>
      <c r="E424" s="199"/>
      <c r="F424" s="200"/>
      <c r="G424" s="200"/>
      <c r="H424" s="201"/>
      <c r="I424" s="192"/>
      <c r="J424" s="196"/>
    </row>
    <row r="425" spans="1:10" ht="15.75" x14ac:dyDescent="0.25">
      <c r="A425" s="190" t="s">
        <v>1637</v>
      </c>
      <c r="B425" s="190" t="s">
        <v>960</v>
      </c>
      <c r="C425" s="191" t="s">
        <v>961</v>
      </c>
      <c r="D425" s="190" t="s">
        <v>212</v>
      </c>
      <c r="E425" s="195" t="s">
        <v>178</v>
      </c>
      <c r="F425" s="200"/>
      <c r="G425" s="200"/>
      <c r="H425" s="201"/>
      <c r="I425" s="192"/>
      <c r="J425" s="196"/>
    </row>
    <row r="426" spans="1:10" ht="15.75" x14ac:dyDescent="0.25">
      <c r="A426" s="190" t="s">
        <v>1638</v>
      </c>
      <c r="B426" s="190" t="s">
        <v>962</v>
      </c>
      <c r="C426" s="191" t="s">
        <v>963</v>
      </c>
      <c r="D426" s="190" t="s">
        <v>212</v>
      </c>
      <c r="E426" s="195" t="s">
        <v>178</v>
      </c>
      <c r="F426" s="200"/>
      <c r="G426" s="200"/>
      <c r="H426" s="201"/>
      <c r="I426" s="192"/>
      <c r="J426" s="196"/>
    </row>
    <row r="427" spans="1:10" ht="15.75" x14ac:dyDescent="0.25">
      <c r="A427" s="190" t="s">
        <v>1639</v>
      </c>
      <c r="B427" s="190" t="s">
        <v>964</v>
      </c>
      <c r="C427" s="191" t="s">
        <v>965</v>
      </c>
      <c r="D427" s="190" t="s">
        <v>212</v>
      </c>
      <c r="E427" s="195" t="s">
        <v>178</v>
      </c>
      <c r="F427" s="207"/>
      <c r="G427" s="207"/>
      <c r="H427" s="201"/>
      <c r="I427" s="192">
        <f>+SUM(F427:G427)</f>
        <v>0</v>
      </c>
      <c r="J427" s="196"/>
    </row>
    <row r="428" spans="1:10" ht="15" customHeight="1" x14ac:dyDescent="0.25">
      <c r="A428" s="190"/>
      <c r="B428" s="327" t="s">
        <v>966</v>
      </c>
      <c r="C428" s="327"/>
      <c r="D428" s="190" t="s">
        <v>212</v>
      </c>
      <c r="E428" s="195" t="s">
        <v>178</v>
      </c>
      <c r="F428" s="200"/>
      <c r="G428" s="200"/>
      <c r="H428" s="201"/>
      <c r="I428" s="192">
        <f>ROUND((I408+I402+I385+I350+I335+I264+I208+I173+I158+I95+I82+I69+I56+I28),0)</f>
        <v>1019</v>
      </c>
      <c r="J428" s="196"/>
    </row>
    <row r="431" spans="1:10" ht="15.75" x14ac:dyDescent="0.25">
      <c r="I431" s="223"/>
    </row>
  </sheetData>
  <mergeCells count="7">
    <mergeCell ref="B7:J7"/>
    <mergeCell ref="B428:C428"/>
    <mergeCell ref="A2:J2"/>
    <mergeCell ref="A3:J3"/>
    <mergeCell ref="A4:J4"/>
    <mergeCell ref="B5:J5"/>
    <mergeCell ref="B6:J6"/>
  </mergeCells>
  <pageMargins left="0.7" right="0.7" top="0.75" bottom="0.75" header="0.511811023622047" footer="0.511811023622047"/>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1"/>
  <sheetViews>
    <sheetView view="pageBreakPreview" topLeftCell="A154" zoomScaleNormal="100" workbookViewId="0">
      <selection activeCell="C43" sqref="C43"/>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6" width="14" style="175" customWidth="1"/>
    <col min="7" max="7" width="12.140625" style="175" customWidth="1"/>
    <col min="8" max="8" width="13" style="176" customWidth="1"/>
    <col min="9" max="9" width="13.7109375" style="174" customWidth="1"/>
    <col min="10" max="10" width="8.28515625" style="174" customWidth="1"/>
    <col min="11" max="12" width="9.140625" style="174"/>
    <col min="13" max="13" width="16" style="174" customWidth="1"/>
    <col min="14" max="16384" width="9.140625" style="174"/>
  </cols>
  <sheetData>
    <row r="2" spans="1:10" ht="17.45" customHeight="1" x14ac:dyDescent="0.25">
      <c r="A2" s="328" t="s">
        <v>0</v>
      </c>
      <c r="B2" s="328"/>
      <c r="C2" s="328"/>
      <c r="D2" s="328"/>
      <c r="E2" s="328"/>
      <c r="F2" s="328"/>
      <c r="G2" s="328"/>
      <c r="H2" s="328"/>
      <c r="I2" s="328"/>
      <c r="J2" s="328"/>
    </row>
    <row r="3" spans="1:10" ht="17.45" customHeight="1" x14ac:dyDescent="0.25">
      <c r="A3" s="328" t="s">
        <v>1509</v>
      </c>
      <c r="B3" s="328"/>
      <c r="C3" s="328"/>
      <c r="D3" s="328"/>
      <c r="E3" s="328"/>
      <c r="F3" s="328"/>
      <c r="G3" s="328"/>
      <c r="H3" s="328"/>
      <c r="I3" s="328"/>
      <c r="J3" s="328"/>
    </row>
    <row r="4" spans="1:10" ht="17.45" customHeight="1" x14ac:dyDescent="0.25">
      <c r="A4" s="329" t="s">
        <v>1510</v>
      </c>
      <c r="B4" s="329"/>
      <c r="C4" s="329"/>
      <c r="D4" s="329"/>
      <c r="E4" s="329"/>
      <c r="F4" s="329"/>
      <c r="G4" s="329"/>
      <c r="H4" s="329"/>
      <c r="I4" s="329"/>
      <c r="J4" s="329"/>
    </row>
    <row r="5" spans="1:10" ht="31.5" customHeight="1" x14ac:dyDescent="0.3">
      <c r="A5" s="177"/>
      <c r="B5" s="326" t="s">
        <v>1662</v>
      </c>
      <c r="C5" s="326"/>
      <c r="D5" s="326"/>
      <c r="E5" s="326"/>
      <c r="F5" s="326"/>
      <c r="G5" s="326"/>
      <c r="H5" s="326"/>
      <c r="I5" s="326"/>
      <c r="J5" s="326"/>
    </row>
    <row r="6" spans="1:10" ht="17.45" customHeight="1" x14ac:dyDescent="0.3">
      <c r="A6" s="177"/>
      <c r="B6" s="326" t="s">
        <v>1663</v>
      </c>
      <c r="C6" s="326"/>
      <c r="D6" s="326"/>
      <c r="E6" s="326"/>
      <c r="F6" s="326"/>
      <c r="G6" s="326"/>
      <c r="H6" s="326"/>
      <c r="I6" s="326"/>
      <c r="J6" s="326"/>
    </row>
    <row r="7" spans="1:10" ht="17.45" customHeight="1" x14ac:dyDescent="0.3">
      <c r="A7" s="177"/>
      <c r="B7" s="326" t="s">
        <v>1664</v>
      </c>
      <c r="C7" s="326"/>
      <c r="D7" s="326"/>
      <c r="E7" s="326"/>
      <c r="F7" s="326"/>
      <c r="G7" s="326"/>
      <c r="H7" s="326"/>
      <c r="I7" s="326"/>
      <c r="J7" s="326"/>
    </row>
    <row r="8" spans="1:10" ht="18.75" x14ac:dyDescent="0.3">
      <c r="A8" s="177"/>
      <c r="B8" s="178"/>
      <c r="C8" s="178"/>
      <c r="D8" s="178"/>
      <c r="E8" s="178"/>
      <c r="F8" s="179"/>
      <c r="G8" s="179"/>
      <c r="H8" s="180"/>
      <c r="I8" s="178"/>
      <c r="J8" s="178"/>
    </row>
    <row r="9" spans="1:10" ht="47.25" customHeight="1" x14ac:dyDescent="0.25">
      <c r="A9" s="181" t="s">
        <v>6</v>
      </c>
      <c r="B9" s="181" t="s">
        <v>7</v>
      </c>
      <c r="C9" s="181" t="s">
        <v>969</v>
      </c>
      <c r="D9" s="181" t="s">
        <v>9</v>
      </c>
      <c r="E9" s="181" t="s">
        <v>10</v>
      </c>
      <c r="F9" s="182" t="s">
        <v>19</v>
      </c>
      <c r="G9" s="183"/>
      <c r="H9" s="184" t="s">
        <v>26</v>
      </c>
      <c r="I9" s="185" t="s">
        <v>27</v>
      </c>
      <c r="J9" s="181" t="s">
        <v>28</v>
      </c>
    </row>
    <row r="10" spans="1:10" ht="15.75" x14ac:dyDescent="0.25">
      <c r="A10" s="186">
        <v>1</v>
      </c>
      <c r="B10" s="186" t="s">
        <v>30</v>
      </c>
      <c r="C10" s="187" t="s">
        <v>31</v>
      </c>
      <c r="D10" s="186"/>
      <c r="E10" s="186"/>
      <c r="F10" s="188"/>
      <c r="G10" s="188"/>
      <c r="H10" s="189"/>
      <c r="I10" s="186"/>
      <c r="J10" s="186"/>
    </row>
    <row r="11" spans="1:10" ht="15.75" x14ac:dyDescent="0.25">
      <c r="A11" s="190" t="s">
        <v>1011</v>
      </c>
      <c r="B11" s="190" t="s">
        <v>33</v>
      </c>
      <c r="C11" s="191" t="s">
        <v>34</v>
      </c>
      <c r="D11" s="190" t="s">
        <v>35</v>
      </c>
      <c r="E11" s="192">
        <f>+SUM(E12:E15)</f>
        <v>0</v>
      </c>
      <c r="F11" s="193">
        <f>+SUM(F12:F15)</f>
        <v>0</v>
      </c>
      <c r="G11" s="193">
        <f>+SUM(G12:G15)</f>
        <v>0</v>
      </c>
      <c r="H11" s="194"/>
      <c r="I11" s="195" t="s">
        <v>178</v>
      </c>
      <c r="J11" s="190"/>
    </row>
    <row r="12" spans="1:10" ht="15.75" x14ac:dyDescent="0.25">
      <c r="A12" s="196" t="s">
        <v>179</v>
      </c>
      <c r="B12" s="197" t="s">
        <v>180</v>
      </c>
      <c r="C12" s="198" t="s">
        <v>181</v>
      </c>
      <c r="D12" s="196" t="s">
        <v>35</v>
      </c>
      <c r="E12" s="199"/>
      <c r="F12" s="200">
        <v>0</v>
      </c>
      <c r="G12" s="200"/>
      <c r="H12" s="201"/>
      <c r="I12" s="202" t="s">
        <v>178</v>
      </c>
      <c r="J12" s="196"/>
    </row>
    <row r="13" spans="1:10" ht="15.75" x14ac:dyDescent="0.25">
      <c r="A13" s="196" t="s">
        <v>182</v>
      </c>
      <c r="B13" s="197" t="s">
        <v>183</v>
      </c>
      <c r="C13" s="198" t="s">
        <v>184</v>
      </c>
      <c r="D13" s="196" t="s">
        <v>35</v>
      </c>
      <c r="E13" s="199">
        <f>+SUM(F13:G13)</f>
        <v>0</v>
      </c>
      <c r="F13" s="200"/>
      <c r="G13" s="200"/>
      <c r="H13" s="201"/>
      <c r="I13" s="202" t="s">
        <v>178</v>
      </c>
      <c r="J13" s="196"/>
    </row>
    <row r="14" spans="1:10" ht="15.75" x14ac:dyDescent="0.25">
      <c r="A14" s="196" t="s">
        <v>185</v>
      </c>
      <c r="B14" s="197" t="s">
        <v>186</v>
      </c>
      <c r="C14" s="198" t="s">
        <v>187</v>
      </c>
      <c r="D14" s="196" t="s">
        <v>35</v>
      </c>
      <c r="E14" s="199"/>
      <c r="F14" s="200"/>
      <c r="G14" s="200"/>
      <c r="H14" s="201"/>
      <c r="I14" s="202" t="s">
        <v>178</v>
      </c>
      <c r="J14" s="196"/>
    </row>
    <row r="15" spans="1:10" ht="15.75" x14ac:dyDescent="0.25">
      <c r="A15" s="196" t="s">
        <v>188</v>
      </c>
      <c r="B15" s="197" t="s">
        <v>189</v>
      </c>
      <c r="C15" s="198" t="s">
        <v>190</v>
      </c>
      <c r="D15" s="196" t="s">
        <v>35</v>
      </c>
      <c r="E15" s="199">
        <f>+SUM(F15:G15)</f>
        <v>0</v>
      </c>
      <c r="F15" s="200"/>
      <c r="G15" s="200"/>
      <c r="H15" s="201"/>
      <c r="I15" s="202" t="s">
        <v>178</v>
      </c>
      <c r="J15" s="196"/>
    </row>
    <row r="16" spans="1:10" ht="15.75" x14ac:dyDescent="0.25">
      <c r="A16" s="190" t="s">
        <v>1514</v>
      </c>
      <c r="B16" s="190" t="s">
        <v>36</v>
      </c>
      <c r="C16" s="191" t="s">
        <v>37</v>
      </c>
      <c r="D16" s="190" t="s">
        <v>35</v>
      </c>
      <c r="E16" s="192"/>
      <c r="F16" s="193"/>
      <c r="G16" s="193"/>
      <c r="H16" s="194"/>
      <c r="I16" s="195" t="s">
        <v>178</v>
      </c>
      <c r="J16" s="190"/>
    </row>
    <row r="17" spans="1:10" ht="15.75" x14ac:dyDescent="0.25">
      <c r="A17" s="196" t="s">
        <v>191</v>
      </c>
      <c r="B17" s="197" t="s">
        <v>192</v>
      </c>
      <c r="C17" s="198" t="s">
        <v>181</v>
      </c>
      <c r="D17" s="196" t="s">
        <v>35</v>
      </c>
      <c r="E17" s="199"/>
      <c r="F17" s="200"/>
      <c r="G17" s="200"/>
      <c r="H17" s="201"/>
      <c r="I17" s="202" t="s">
        <v>178</v>
      </c>
      <c r="J17" s="196"/>
    </row>
    <row r="18" spans="1:10" ht="15.75" x14ac:dyDescent="0.25">
      <c r="A18" s="196" t="s">
        <v>193</v>
      </c>
      <c r="B18" s="197" t="s">
        <v>194</v>
      </c>
      <c r="C18" s="198" t="s">
        <v>184</v>
      </c>
      <c r="D18" s="196" t="s">
        <v>35</v>
      </c>
      <c r="E18" s="199"/>
      <c r="F18" s="200"/>
      <c r="G18" s="200"/>
      <c r="H18" s="201"/>
      <c r="I18" s="202" t="s">
        <v>178</v>
      </c>
      <c r="J18" s="196"/>
    </row>
    <row r="19" spans="1:10" ht="15.75" x14ac:dyDescent="0.25">
      <c r="A19" s="196" t="s">
        <v>195</v>
      </c>
      <c r="B19" s="197" t="s">
        <v>196</v>
      </c>
      <c r="C19" s="198" t="s">
        <v>187</v>
      </c>
      <c r="D19" s="196" t="s">
        <v>35</v>
      </c>
      <c r="E19" s="199"/>
      <c r="F19" s="200"/>
      <c r="G19" s="200"/>
      <c r="H19" s="201"/>
      <c r="I19" s="202" t="s">
        <v>178</v>
      </c>
      <c r="J19" s="196"/>
    </row>
    <row r="20" spans="1:10" ht="15.75" x14ac:dyDescent="0.25">
      <c r="A20" s="196" t="s">
        <v>197</v>
      </c>
      <c r="B20" s="197" t="s">
        <v>198</v>
      </c>
      <c r="C20" s="198" t="s">
        <v>190</v>
      </c>
      <c r="D20" s="196" t="s">
        <v>35</v>
      </c>
      <c r="E20" s="199"/>
      <c r="F20" s="200"/>
      <c r="G20" s="200"/>
      <c r="H20" s="201"/>
      <c r="I20" s="202" t="s">
        <v>178</v>
      </c>
      <c r="J20" s="196"/>
    </row>
    <row r="21" spans="1:10" ht="15.75" x14ac:dyDescent="0.25">
      <c r="A21" s="190" t="s">
        <v>1515</v>
      </c>
      <c r="B21" s="190" t="s">
        <v>38</v>
      </c>
      <c r="C21" s="191" t="s">
        <v>39</v>
      </c>
      <c r="D21" s="196" t="s">
        <v>35</v>
      </c>
      <c r="E21" s="192">
        <f>+SUM(E22:E25)</f>
        <v>0</v>
      </c>
      <c r="F21" s="193"/>
      <c r="G21" s="193"/>
      <c r="H21" s="194"/>
      <c r="I21" s="195" t="s">
        <v>178</v>
      </c>
      <c r="J21" s="190"/>
    </row>
    <row r="22" spans="1:10" ht="15.75" x14ac:dyDescent="0.25">
      <c r="A22" s="196" t="s">
        <v>199</v>
      </c>
      <c r="B22" s="197" t="s">
        <v>200</v>
      </c>
      <c r="C22" s="198" t="s">
        <v>181</v>
      </c>
      <c r="D22" s="196" t="s">
        <v>35</v>
      </c>
      <c r="E22" s="199">
        <f>+SUM(F22:G22)</f>
        <v>0</v>
      </c>
      <c r="F22" s="200"/>
      <c r="G22" s="200"/>
      <c r="H22" s="201"/>
      <c r="I22" s="202" t="s">
        <v>178</v>
      </c>
      <c r="J22" s="196"/>
    </row>
    <row r="23" spans="1:10" ht="15.75" x14ac:dyDescent="0.25">
      <c r="A23" s="196" t="s">
        <v>201</v>
      </c>
      <c r="B23" s="197" t="s">
        <v>202</v>
      </c>
      <c r="C23" s="198" t="s">
        <v>184</v>
      </c>
      <c r="D23" s="196" t="s">
        <v>35</v>
      </c>
      <c r="E23" s="199">
        <f>+SUM(F23:G23)</f>
        <v>0</v>
      </c>
      <c r="F23" s="200"/>
      <c r="G23" s="200"/>
      <c r="H23" s="201"/>
      <c r="I23" s="202" t="s">
        <v>178</v>
      </c>
      <c r="J23" s="196"/>
    </row>
    <row r="24" spans="1:10" ht="15.75" x14ac:dyDescent="0.25">
      <c r="A24" s="196" t="s">
        <v>203</v>
      </c>
      <c r="B24" s="197" t="s">
        <v>204</v>
      </c>
      <c r="C24" s="198" t="s">
        <v>187</v>
      </c>
      <c r="D24" s="196" t="s">
        <v>35</v>
      </c>
      <c r="E24" s="199"/>
      <c r="F24" s="200"/>
      <c r="G24" s="200"/>
      <c r="H24" s="201"/>
      <c r="I24" s="202" t="s">
        <v>178</v>
      </c>
      <c r="J24" s="196"/>
    </row>
    <row r="25" spans="1:10" ht="15.75" x14ac:dyDescent="0.25">
      <c r="A25" s="196" t="s">
        <v>205</v>
      </c>
      <c r="B25" s="197" t="s">
        <v>206</v>
      </c>
      <c r="C25" s="198" t="s">
        <v>190</v>
      </c>
      <c r="D25" s="196" t="s">
        <v>35</v>
      </c>
      <c r="E25" s="199"/>
      <c r="F25" s="200"/>
      <c r="G25" s="200"/>
      <c r="H25" s="201"/>
      <c r="I25" s="202" t="s">
        <v>178</v>
      </c>
      <c r="J25" s="196"/>
    </row>
    <row r="26" spans="1:10" ht="15.75" x14ac:dyDescent="0.25">
      <c r="A26" s="190" t="s">
        <v>1516</v>
      </c>
      <c r="B26" s="190" t="s">
        <v>207</v>
      </c>
      <c r="C26" s="191" t="s">
        <v>208</v>
      </c>
      <c r="D26" s="190" t="s">
        <v>1517</v>
      </c>
      <c r="E26" s="192"/>
      <c r="F26" s="193"/>
      <c r="G26" s="193"/>
      <c r="H26" s="194"/>
      <c r="I26" s="195" t="s">
        <v>178</v>
      </c>
      <c r="J26" s="190"/>
    </row>
    <row r="27" spans="1:10" ht="15.75" x14ac:dyDescent="0.25">
      <c r="A27" s="190" t="s">
        <v>1518</v>
      </c>
      <c r="B27" s="190" t="s">
        <v>210</v>
      </c>
      <c r="C27" s="191" t="s">
        <v>211</v>
      </c>
      <c r="D27" s="190" t="s">
        <v>35</v>
      </c>
      <c r="E27" s="192"/>
      <c r="F27" s="193"/>
      <c r="G27" s="193"/>
      <c r="H27" s="194"/>
      <c r="I27" s="195" t="s">
        <v>178</v>
      </c>
      <c r="J27" s="190"/>
    </row>
    <row r="28" spans="1:10" ht="15.75" x14ac:dyDescent="0.25">
      <c r="A28" s="186">
        <v>2</v>
      </c>
      <c r="B28" s="186" t="s">
        <v>41</v>
      </c>
      <c r="C28" s="187" t="s">
        <v>42</v>
      </c>
      <c r="D28" s="186" t="s">
        <v>212</v>
      </c>
      <c r="E28" s="203" t="s">
        <v>178</v>
      </c>
      <c r="F28" s="193">
        <f>+F29+F34+F39+F44</f>
        <v>24</v>
      </c>
      <c r="G28" s="193"/>
      <c r="H28" s="194"/>
      <c r="I28" s="204">
        <f>+I29+I34+I39+I44+I49+I53+I54</f>
        <v>120</v>
      </c>
      <c r="J28" s="186"/>
    </row>
    <row r="29" spans="1:10" ht="15.75" x14ac:dyDescent="0.25">
      <c r="A29" s="190" t="s">
        <v>1015</v>
      </c>
      <c r="B29" s="190" t="s">
        <v>213</v>
      </c>
      <c r="C29" s="191" t="s">
        <v>126</v>
      </c>
      <c r="D29" s="190" t="s">
        <v>47</v>
      </c>
      <c r="E29" s="192">
        <f>+SUM(E30:E33)</f>
        <v>0</v>
      </c>
      <c r="F29" s="193">
        <f>+SUM(F30:F33)</f>
        <v>0</v>
      </c>
      <c r="G29" s="193">
        <f>+SUM(G30:G33)</f>
        <v>0</v>
      </c>
      <c r="H29" s="194"/>
      <c r="I29" s="192">
        <f>+SUM(I30:I33)</f>
        <v>0</v>
      </c>
      <c r="J29" s="205"/>
    </row>
    <row r="30" spans="1:10" ht="15.75" x14ac:dyDescent="0.25">
      <c r="A30" s="196" t="s">
        <v>214</v>
      </c>
      <c r="B30" s="197" t="s">
        <v>215</v>
      </c>
      <c r="C30" s="198" t="s">
        <v>216</v>
      </c>
      <c r="D30" s="196" t="s">
        <v>47</v>
      </c>
      <c r="E30" s="199">
        <f>+SUM(F30:G30)</f>
        <v>0</v>
      </c>
      <c r="F30" s="200"/>
      <c r="G30" s="200"/>
      <c r="H30" s="206">
        <v>20</v>
      </c>
      <c r="I30" s="199">
        <f>+H30*E30</f>
        <v>0</v>
      </c>
      <c r="J30" s="205"/>
    </row>
    <row r="31" spans="1:10" ht="15.75" x14ac:dyDescent="0.25">
      <c r="A31" s="196" t="s">
        <v>217</v>
      </c>
      <c r="B31" s="197" t="s">
        <v>218</v>
      </c>
      <c r="C31" s="198" t="s">
        <v>219</v>
      </c>
      <c r="D31" s="196" t="s">
        <v>47</v>
      </c>
      <c r="E31" s="199">
        <f>+SUM(F31:G31)</f>
        <v>0</v>
      </c>
      <c r="F31" s="200"/>
      <c r="G31" s="200"/>
      <c r="H31" s="206">
        <f>+H30*0.75</f>
        <v>15</v>
      </c>
      <c r="I31" s="199">
        <f>+H31*E31</f>
        <v>0</v>
      </c>
      <c r="J31" s="205"/>
    </row>
    <row r="32" spans="1:10" ht="15.75" x14ac:dyDescent="0.25">
      <c r="A32" s="196" t="s">
        <v>220</v>
      </c>
      <c r="B32" s="197" t="s">
        <v>221</v>
      </c>
      <c r="C32" s="198" t="s">
        <v>222</v>
      </c>
      <c r="D32" s="196" t="s">
        <v>47</v>
      </c>
      <c r="E32" s="199">
        <f>+SUM(F32:G32)</f>
        <v>0</v>
      </c>
      <c r="F32" s="200"/>
      <c r="G32" s="200"/>
      <c r="H32" s="206">
        <f>+H30*0.5</f>
        <v>10</v>
      </c>
      <c r="I32" s="199">
        <f>+H32*E32</f>
        <v>0</v>
      </c>
      <c r="J32" s="205"/>
    </row>
    <row r="33" spans="1:10" ht="15.75" x14ac:dyDescent="0.25">
      <c r="A33" s="196" t="s">
        <v>223</v>
      </c>
      <c r="B33" s="197" t="s">
        <v>224</v>
      </c>
      <c r="C33" s="198" t="s">
        <v>225</v>
      </c>
      <c r="D33" s="196" t="s">
        <v>47</v>
      </c>
      <c r="E33" s="199">
        <f>+SUM(F33:G33)</f>
        <v>0</v>
      </c>
      <c r="F33" s="200"/>
      <c r="G33" s="200"/>
      <c r="H33" s="206">
        <f>+H30*0.25</f>
        <v>5</v>
      </c>
      <c r="I33" s="199">
        <f>+H33*E33</f>
        <v>0</v>
      </c>
      <c r="J33" s="205"/>
    </row>
    <row r="34" spans="1:10" ht="15.75" x14ac:dyDescent="0.25">
      <c r="A34" s="190" t="s">
        <v>1018</v>
      </c>
      <c r="B34" s="190" t="s">
        <v>226</v>
      </c>
      <c r="C34" s="191" t="s">
        <v>348</v>
      </c>
      <c r="D34" s="190" t="s">
        <v>47</v>
      </c>
      <c r="E34" s="207">
        <f>+SUM(E35:E38)</f>
        <v>0</v>
      </c>
      <c r="F34" s="193">
        <f>+SUM(F35:F38)</f>
        <v>0</v>
      </c>
      <c r="G34" s="193"/>
      <c r="H34" s="208"/>
      <c r="I34" s="192">
        <f>+SUM(I35:I38)</f>
        <v>0</v>
      </c>
      <c r="J34" s="205"/>
    </row>
    <row r="35" spans="1:10" ht="15.75" x14ac:dyDescent="0.25">
      <c r="A35" s="196" t="s">
        <v>228</v>
      </c>
      <c r="B35" s="197" t="s">
        <v>229</v>
      </c>
      <c r="C35" s="198" t="s">
        <v>216</v>
      </c>
      <c r="D35" s="196" t="s">
        <v>47</v>
      </c>
      <c r="E35" s="199">
        <f>+SUM(F35:G35)</f>
        <v>0</v>
      </c>
      <c r="F35" s="200"/>
      <c r="G35" s="200"/>
      <c r="H35" s="206">
        <f>+H30*0.6</f>
        <v>12</v>
      </c>
      <c r="I35" s="199">
        <f>+H35*E35</f>
        <v>0</v>
      </c>
      <c r="J35" s="205"/>
    </row>
    <row r="36" spans="1:10" ht="15.75" x14ac:dyDescent="0.25">
      <c r="A36" s="196" t="s">
        <v>230</v>
      </c>
      <c r="B36" s="197" t="s">
        <v>231</v>
      </c>
      <c r="C36" s="198" t="s">
        <v>219</v>
      </c>
      <c r="D36" s="196" t="s">
        <v>47</v>
      </c>
      <c r="E36" s="199">
        <f>+SUM(F36:G36)</f>
        <v>0</v>
      </c>
      <c r="F36" s="200"/>
      <c r="G36" s="200"/>
      <c r="H36" s="206">
        <f>+H35*0.75</f>
        <v>9</v>
      </c>
      <c r="I36" s="199">
        <f>+H36*E36</f>
        <v>0</v>
      </c>
      <c r="J36" s="205"/>
    </row>
    <row r="37" spans="1:10" ht="15.75" x14ac:dyDescent="0.25">
      <c r="A37" s="196" t="s">
        <v>232</v>
      </c>
      <c r="B37" s="197" t="s">
        <v>233</v>
      </c>
      <c r="C37" s="198" t="s">
        <v>222</v>
      </c>
      <c r="D37" s="196" t="s">
        <v>47</v>
      </c>
      <c r="E37" s="199">
        <f>+SUM(F37:G37)</f>
        <v>0</v>
      </c>
      <c r="F37" s="200"/>
      <c r="G37" s="200"/>
      <c r="H37" s="206">
        <f>+H35*0.5</f>
        <v>6</v>
      </c>
      <c r="I37" s="199">
        <f>+H37*E37</f>
        <v>0</v>
      </c>
      <c r="J37" s="205"/>
    </row>
    <row r="38" spans="1:10" ht="15.75" x14ac:dyDescent="0.25">
      <c r="A38" s="196" t="s">
        <v>234</v>
      </c>
      <c r="B38" s="197" t="s">
        <v>235</v>
      </c>
      <c r="C38" s="198" t="s">
        <v>225</v>
      </c>
      <c r="D38" s="196" t="s">
        <v>47</v>
      </c>
      <c r="E38" s="199">
        <f>+SUM(F38:G38)</f>
        <v>0</v>
      </c>
      <c r="F38" s="200"/>
      <c r="G38" s="200"/>
      <c r="H38" s="206">
        <f>+H35*0.25</f>
        <v>3</v>
      </c>
      <c r="I38" s="199">
        <f>+H38*E38</f>
        <v>0</v>
      </c>
      <c r="J38" s="205"/>
    </row>
    <row r="39" spans="1:10" ht="15.75" x14ac:dyDescent="0.25">
      <c r="A39" s="190" t="s">
        <v>1020</v>
      </c>
      <c r="B39" s="190" t="s">
        <v>236</v>
      </c>
      <c r="C39" s="191" t="s">
        <v>130</v>
      </c>
      <c r="D39" s="190" t="s">
        <v>47</v>
      </c>
      <c r="E39" s="192">
        <f>+SUM(E40:E43)</f>
        <v>18</v>
      </c>
      <c r="F39" s="193">
        <f>+SUM(F40:F43)</f>
        <v>18</v>
      </c>
      <c r="G39" s="193">
        <f>+SUM(G40:G43)</f>
        <v>0</v>
      </c>
      <c r="H39" s="208"/>
      <c r="I39" s="192">
        <f>+SUM(I40:I43)</f>
        <v>108</v>
      </c>
      <c r="J39" s="205"/>
    </row>
    <row r="40" spans="1:10" ht="15.75" x14ac:dyDescent="0.25">
      <c r="A40" s="196" t="s">
        <v>238</v>
      </c>
      <c r="B40" s="197" t="s">
        <v>239</v>
      </c>
      <c r="C40" s="198" t="s">
        <v>216</v>
      </c>
      <c r="D40" s="196" t="s">
        <v>47</v>
      </c>
      <c r="E40" s="199">
        <f>+SUM(F40:G40)</f>
        <v>0</v>
      </c>
      <c r="F40" s="200"/>
      <c r="G40" s="200"/>
      <c r="H40" s="209">
        <f>+H30*0.4</f>
        <v>8</v>
      </c>
      <c r="I40" s="199">
        <f>+H40*E40</f>
        <v>0</v>
      </c>
      <c r="J40" s="205"/>
    </row>
    <row r="41" spans="1:10" ht="15.75" x14ac:dyDescent="0.25">
      <c r="A41" s="196" t="s">
        <v>240</v>
      </c>
      <c r="B41" s="197" t="s">
        <v>241</v>
      </c>
      <c r="C41" s="198" t="s">
        <v>219</v>
      </c>
      <c r="D41" s="196" t="s">
        <v>47</v>
      </c>
      <c r="E41" s="199">
        <f>+SUM(F41:G41)</f>
        <v>18</v>
      </c>
      <c r="F41" s="200">
        <v>18</v>
      </c>
      <c r="G41" s="200"/>
      <c r="H41" s="206">
        <f>+H40*0.75</f>
        <v>6</v>
      </c>
      <c r="I41" s="199">
        <f>+H41*E41</f>
        <v>108</v>
      </c>
      <c r="J41" s="205"/>
    </row>
    <row r="42" spans="1:10" ht="15.75" x14ac:dyDescent="0.25">
      <c r="A42" s="196" t="s">
        <v>242</v>
      </c>
      <c r="B42" s="197" t="s">
        <v>243</v>
      </c>
      <c r="C42" s="198" t="s">
        <v>222</v>
      </c>
      <c r="D42" s="196" t="s">
        <v>47</v>
      </c>
      <c r="E42" s="199">
        <f>+SUM(F42:G42)</f>
        <v>0</v>
      </c>
      <c r="F42" s="200"/>
      <c r="G42" s="200"/>
      <c r="H42" s="206">
        <f>+H40*0.5</f>
        <v>4</v>
      </c>
      <c r="I42" s="199">
        <f>+H42*E42</f>
        <v>0</v>
      </c>
      <c r="J42" s="205"/>
    </row>
    <row r="43" spans="1:10" ht="15.75" x14ac:dyDescent="0.25">
      <c r="A43" s="196" t="s">
        <v>244</v>
      </c>
      <c r="B43" s="197" t="s">
        <v>245</v>
      </c>
      <c r="C43" s="198" t="s">
        <v>225</v>
      </c>
      <c r="D43" s="196" t="s">
        <v>47</v>
      </c>
      <c r="E43" s="199">
        <f>+SUM(F43:G43)</f>
        <v>0</v>
      </c>
      <c r="F43" s="200"/>
      <c r="G43" s="200"/>
      <c r="H43" s="206">
        <f>+H40*0.25</f>
        <v>2</v>
      </c>
      <c r="I43" s="199">
        <f>+H43*E43</f>
        <v>0</v>
      </c>
      <c r="J43" s="205"/>
    </row>
    <row r="44" spans="1:10" ht="15.75" x14ac:dyDescent="0.25">
      <c r="A44" s="190" t="s">
        <v>1022</v>
      </c>
      <c r="B44" s="190" t="s">
        <v>246</v>
      </c>
      <c r="C44" s="191" t="s">
        <v>132</v>
      </c>
      <c r="D44" s="196"/>
      <c r="E44" s="192">
        <f>+SUM(E45:E48)</f>
        <v>6</v>
      </c>
      <c r="F44" s="193">
        <f>+SUM(F45:F48)</f>
        <v>6</v>
      </c>
      <c r="G44" s="193">
        <f>+SUM(G45:G48)</f>
        <v>0</v>
      </c>
      <c r="H44" s="208"/>
      <c r="I44" s="192">
        <f>+SUM(I45:I48)</f>
        <v>12</v>
      </c>
      <c r="J44" s="205"/>
    </row>
    <row r="45" spans="1:10" ht="15.75" x14ac:dyDescent="0.25">
      <c r="A45" s="196" t="s">
        <v>247</v>
      </c>
      <c r="B45" s="197" t="s">
        <v>248</v>
      </c>
      <c r="C45" s="198" t="s">
        <v>216</v>
      </c>
      <c r="D45" s="196" t="s">
        <v>47</v>
      </c>
      <c r="E45" s="199">
        <f>+SUM(F45:G45)</f>
        <v>0</v>
      </c>
      <c r="F45" s="200"/>
      <c r="G45" s="200"/>
      <c r="H45" s="206">
        <f>+H30*0.2</f>
        <v>4</v>
      </c>
      <c r="I45" s="199">
        <f>+H45*E45</f>
        <v>0</v>
      </c>
      <c r="J45" s="205"/>
    </row>
    <row r="46" spans="1:10" ht="15.75" x14ac:dyDescent="0.25">
      <c r="A46" s="196" t="s">
        <v>249</v>
      </c>
      <c r="B46" s="197" t="s">
        <v>250</v>
      </c>
      <c r="C46" s="198" t="s">
        <v>219</v>
      </c>
      <c r="D46" s="196" t="s">
        <v>47</v>
      </c>
      <c r="E46" s="199">
        <f>+SUM(F46:G46)</f>
        <v>0</v>
      </c>
      <c r="F46" s="200"/>
      <c r="G46" s="200"/>
      <c r="H46" s="206">
        <f>+H45*0.75</f>
        <v>3</v>
      </c>
      <c r="I46" s="199">
        <f>+H46*E46</f>
        <v>0</v>
      </c>
      <c r="J46" s="205"/>
    </row>
    <row r="47" spans="1:10" ht="15.75" x14ac:dyDescent="0.25">
      <c r="A47" s="196" t="s">
        <v>251</v>
      </c>
      <c r="B47" s="197" t="s">
        <v>252</v>
      </c>
      <c r="C47" s="198" t="s">
        <v>222</v>
      </c>
      <c r="D47" s="196" t="s">
        <v>47</v>
      </c>
      <c r="E47" s="199">
        <f>+SUM(F47:G47)</f>
        <v>6</v>
      </c>
      <c r="F47" s="200">
        <v>6</v>
      </c>
      <c r="G47" s="200"/>
      <c r="H47" s="206">
        <f>+H45*0.5</f>
        <v>2</v>
      </c>
      <c r="I47" s="199">
        <f>+H47*E47</f>
        <v>12</v>
      </c>
      <c r="J47" s="205"/>
    </row>
    <row r="48" spans="1:10" ht="15.75" x14ac:dyDescent="0.25">
      <c r="A48" s="196" t="s">
        <v>253</v>
      </c>
      <c r="B48" s="197" t="s">
        <v>254</v>
      </c>
      <c r="C48" s="198" t="s">
        <v>225</v>
      </c>
      <c r="D48" s="196" t="s">
        <v>47</v>
      </c>
      <c r="E48" s="199">
        <f>+SUM(F48:G48)</f>
        <v>0</v>
      </c>
      <c r="F48" s="200"/>
      <c r="G48" s="200"/>
      <c r="H48" s="206">
        <f>+H45*0.25</f>
        <v>1</v>
      </c>
      <c r="I48" s="199">
        <f>+H48*E48</f>
        <v>0</v>
      </c>
      <c r="J48" s="205"/>
    </row>
    <row r="49" spans="1:10" ht="15.75" x14ac:dyDescent="0.25">
      <c r="A49" s="190" t="s">
        <v>1024</v>
      </c>
      <c r="B49" s="190" t="s">
        <v>43</v>
      </c>
      <c r="C49" s="191" t="s">
        <v>44</v>
      </c>
      <c r="D49" s="190" t="s">
        <v>255</v>
      </c>
      <c r="E49" s="192">
        <f>+SUM(E50:E52)</f>
        <v>0</v>
      </c>
      <c r="F49" s="193"/>
      <c r="G49" s="193">
        <f>+SUM(G50:G52)</f>
        <v>0</v>
      </c>
      <c r="H49" s="210"/>
      <c r="I49" s="192"/>
      <c r="J49" s="205"/>
    </row>
    <row r="50" spans="1:10" ht="15.75" x14ac:dyDescent="0.25">
      <c r="A50" s="197" t="s">
        <v>256</v>
      </c>
      <c r="B50" s="197" t="s">
        <v>257</v>
      </c>
      <c r="C50" s="198" t="s">
        <v>258</v>
      </c>
      <c r="D50" s="197" t="s">
        <v>255</v>
      </c>
      <c r="E50" s="199">
        <f>+SUM(F50:G50)</f>
        <v>0</v>
      </c>
      <c r="F50" s="200"/>
      <c r="G50" s="200"/>
      <c r="H50" s="201"/>
      <c r="I50" s="192"/>
      <c r="J50" s="205"/>
    </row>
    <row r="51" spans="1:10" ht="15.75" x14ac:dyDescent="0.25">
      <c r="A51" s="197" t="s">
        <v>259</v>
      </c>
      <c r="B51" s="197" t="s">
        <v>260</v>
      </c>
      <c r="C51" s="198" t="s">
        <v>261</v>
      </c>
      <c r="D51" s="197" t="s">
        <v>255</v>
      </c>
      <c r="E51" s="199">
        <f>+SUM(F51:G51)</f>
        <v>0</v>
      </c>
      <c r="F51" s="200"/>
      <c r="G51" s="200"/>
      <c r="H51" s="201"/>
      <c r="I51" s="192"/>
      <c r="J51" s="205"/>
    </row>
    <row r="52" spans="1:10" ht="15.75" x14ac:dyDescent="0.25">
      <c r="A52" s="197" t="s">
        <v>262</v>
      </c>
      <c r="B52" s="197" t="s">
        <v>263</v>
      </c>
      <c r="C52" s="198" t="s">
        <v>264</v>
      </c>
      <c r="D52" s="197" t="s">
        <v>255</v>
      </c>
      <c r="E52" s="199"/>
      <c r="F52" s="200"/>
      <c r="G52" s="200"/>
      <c r="H52" s="201"/>
      <c r="I52" s="192"/>
      <c r="J52" s="205"/>
    </row>
    <row r="53" spans="1:10" ht="15.75" x14ac:dyDescent="0.25">
      <c r="A53" s="190" t="s">
        <v>1027</v>
      </c>
      <c r="B53" s="190" t="s">
        <v>45</v>
      </c>
      <c r="C53" s="191" t="s">
        <v>46</v>
      </c>
      <c r="D53" s="190" t="s">
        <v>47</v>
      </c>
      <c r="E53" s="192">
        <f>+SUM(F53:G53)</f>
        <v>0</v>
      </c>
      <c r="F53" s="200"/>
      <c r="G53" s="193"/>
      <c r="H53" s="201"/>
      <c r="I53" s="192"/>
      <c r="J53" s="205"/>
    </row>
    <row r="54" spans="1:10" ht="15.75" x14ac:dyDescent="0.25">
      <c r="A54" s="190" t="s">
        <v>1030</v>
      </c>
      <c r="B54" s="190" t="s">
        <v>48</v>
      </c>
      <c r="C54" s="191" t="s">
        <v>49</v>
      </c>
      <c r="D54" s="190" t="s">
        <v>212</v>
      </c>
      <c r="E54" s="195" t="s">
        <v>178</v>
      </c>
      <c r="F54" s="193">
        <f>+F55</f>
        <v>0</v>
      </c>
      <c r="G54" s="193"/>
      <c r="H54" s="194"/>
      <c r="I54" s="192">
        <f>+I55</f>
        <v>0</v>
      </c>
      <c r="J54" s="205"/>
    </row>
    <row r="55" spans="1:10" ht="15.75" x14ac:dyDescent="0.25">
      <c r="A55" s="190"/>
      <c r="B55" s="190"/>
      <c r="C55" s="198" t="s">
        <v>1519</v>
      </c>
      <c r="D55" s="197" t="s">
        <v>212</v>
      </c>
      <c r="E55" s="202" t="s">
        <v>178</v>
      </c>
      <c r="F55" s="200"/>
      <c r="G55" s="193"/>
      <c r="H55" s="194"/>
      <c r="I55" s="199">
        <f>+SUM(F55:G55)</f>
        <v>0</v>
      </c>
      <c r="J55" s="205"/>
    </row>
    <row r="56" spans="1:10" ht="15.75" x14ac:dyDescent="0.25">
      <c r="A56" s="186">
        <v>3</v>
      </c>
      <c r="B56" s="186" t="s">
        <v>265</v>
      </c>
      <c r="C56" s="187" t="s">
        <v>266</v>
      </c>
      <c r="D56" s="186" t="s">
        <v>212</v>
      </c>
      <c r="E56" s="203" t="s">
        <v>178</v>
      </c>
      <c r="F56" s="193"/>
      <c r="G56" s="193"/>
      <c r="H56" s="194"/>
      <c r="I56" s="204">
        <f>+I58+I63+I67+I68</f>
        <v>0</v>
      </c>
      <c r="J56" s="186"/>
    </row>
    <row r="57" spans="1:10" ht="15.75" x14ac:dyDescent="0.25">
      <c r="A57" s="190" t="s">
        <v>1050</v>
      </c>
      <c r="B57" s="190" t="s">
        <v>267</v>
      </c>
      <c r="C57" s="191" t="s">
        <v>268</v>
      </c>
      <c r="D57" s="190" t="s">
        <v>269</v>
      </c>
      <c r="E57" s="211">
        <f>+SUM(F57:G57)</f>
        <v>0</v>
      </c>
      <c r="F57" s="212"/>
      <c r="G57" s="213"/>
      <c r="H57" s="194"/>
      <c r="I57" s="195" t="s">
        <v>178</v>
      </c>
      <c r="J57" s="190"/>
    </row>
    <row r="58" spans="1:10" ht="31.5" x14ac:dyDescent="0.25">
      <c r="A58" s="190" t="s">
        <v>1052</v>
      </c>
      <c r="B58" s="214" t="s">
        <v>270</v>
      </c>
      <c r="C58" s="191" t="s">
        <v>271</v>
      </c>
      <c r="D58" s="190" t="s">
        <v>47</v>
      </c>
      <c r="E58" s="192">
        <f>+SUM(E59:E62)</f>
        <v>0</v>
      </c>
      <c r="F58" s="215">
        <f>+SUM(F59:F62)</f>
        <v>0</v>
      </c>
      <c r="G58" s="215">
        <f>+SUM(G59:G62)</f>
        <v>0</v>
      </c>
      <c r="H58" s="206"/>
      <c r="I58" s="192"/>
      <c r="J58" s="196"/>
    </row>
    <row r="59" spans="1:10" ht="15.75" x14ac:dyDescent="0.25">
      <c r="A59" s="196" t="s">
        <v>272</v>
      </c>
      <c r="B59" s="197" t="s">
        <v>273</v>
      </c>
      <c r="C59" s="198" t="s">
        <v>126</v>
      </c>
      <c r="D59" s="196" t="s">
        <v>47</v>
      </c>
      <c r="E59" s="199">
        <f>+SUM(F59:G59)</f>
        <v>0</v>
      </c>
      <c r="F59" s="200"/>
      <c r="G59" s="200"/>
      <c r="H59" s="206"/>
      <c r="I59" s="199"/>
      <c r="J59" s="196"/>
    </row>
    <row r="60" spans="1:10" ht="15.75" x14ac:dyDescent="0.25">
      <c r="A60" s="196" t="s">
        <v>274</v>
      </c>
      <c r="B60" s="197" t="s">
        <v>275</v>
      </c>
      <c r="C60" s="198" t="s">
        <v>128</v>
      </c>
      <c r="D60" s="196" t="s">
        <v>47</v>
      </c>
      <c r="E60" s="199">
        <f>+SUM(F60:G60)</f>
        <v>0</v>
      </c>
      <c r="F60" s="200"/>
      <c r="G60" s="200"/>
      <c r="H60" s="206"/>
      <c r="I60" s="199"/>
      <c r="J60" s="196"/>
    </row>
    <row r="61" spans="1:10" ht="15.75" x14ac:dyDescent="0.25">
      <c r="A61" s="196" t="s">
        <v>1520</v>
      </c>
      <c r="B61" s="197" t="s">
        <v>277</v>
      </c>
      <c r="C61" s="198" t="s">
        <v>130</v>
      </c>
      <c r="D61" s="196" t="s">
        <v>47</v>
      </c>
      <c r="E61" s="199">
        <f>+SUM(F61:G61)</f>
        <v>0</v>
      </c>
      <c r="F61" s="200"/>
      <c r="G61" s="200"/>
      <c r="H61" s="206"/>
      <c r="I61" s="199"/>
      <c r="J61" s="196"/>
    </row>
    <row r="62" spans="1:10" ht="15.75" x14ac:dyDescent="0.25">
      <c r="A62" s="196" t="s">
        <v>278</v>
      </c>
      <c r="B62" s="197" t="s">
        <v>279</v>
      </c>
      <c r="C62" s="198" t="s">
        <v>132</v>
      </c>
      <c r="D62" s="196" t="s">
        <v>47</v>
      </c>
      <c r="E62" s="199">
        <f>+SUM(F62:G62)</f>
        <v>0</v>
      </c>
      <c r="F62" s="200"/>
      <c r="G62" s="200"/>
      <c r="H62" s="216"/>
      <c r="I62" s="199"/>
      <c r="J62" s="196"/>
    </row>
    <row r="63" spans="1:10" ht="31.5" x14ac:dyDescent="0.25">
      <c r="A63" s="190" t="s">
        <v>1055</v>
      </c>
      <c r="B63" s="190" t="s">
        <v>280</v>
      </c>
      <c r="C63" s="191" t="s">
        <v>281</v>
      </c>
      <c r="D63" s="190" t="s">
        <v>47</v>
      </c>
      <c r="E63" s="192">
        <f>+SUM(E64:E66)</f>
        <v>0</v>
      </c>
      <c r="F63" s="200"/>
      <c r="G63" s="215">
        <f>+SUM(G64:G66)</f>
        <v>0</v>
      </c>
      <c r="H63" s="206"/>
      <c r="I63" s="192"/>
      <c r="J63" s="196"/>
    </row>
    <row r="64" spans="1:10" ht="15.75" x14ac:dyDescent="0.25">
      <c r="A64" s="196" t="s">
        <v>282</v>
      </c>
      <c r="B64" s="197" t="s">
        <v>283</v>
      </c>
      <c r="C64" s="198" t="s">
        <v>258</v>
      </c>
      <c r="D64" s="197" t="s">
        <v>47</v>
      </c>
      <c r="E64" s="199">
        <f>+SUM(F64:G64)</f>
        <v>0</v>
      </c>
      <c r="F64" s="200"/>
      <c r="G64" s="200"/>
      <c r="H64" s="206"/>
      <c r="I64" s="199"/>
      <c r="J64" s="196"/>
    </row>
    <row r="65" spans="1:10" ht="15.75" x14ac:dyDescent="0.25">
      <c r="A65" s="196" t="s">
        <v>284</v>
      </c>
      <c r="B65" s="197" t="s">
        <v>285</v>
      </c>
      <c r="C65" s="198" t="s">
        <v>261</v>
      </c>
      <c r="D65" s="197" t="s">
        <v>47</v>
      </c>
      <c r="E65" s="199"/>
      <c r="F65" s="200"/>
      <c r="G65" s="200"/>
      <c r="H65" s="206"/>
      <c r="I65" s="199"/>
      <c r="J65" s="196"/>
    </row>
    <row r="66" spans="1:10" ht="15.75" x14ac:dyDescent="0.25">
      <c r="A66" s="196" t="s">
        <v>286</v>
      </c>
      <c r="B66" s="197" t="s">
        <v>287</v>
      </c>
      <c r="C66" s="198" t="s">
        <v>264</v>
      </c>
      <c r="D66" s="197" t="s">
        <v>47</v>
      </c>
      <c r="E66" s="199"/>
      <c r="F66" s="200"/>
      <c r="G66" s="200"/>
      <c r="H66" s="206"/>
      <c r="I66" s="199"/>
      <c r="J66" s="196"/>
    </row>
    <row r="67" spans="1:10" ht="15.75" x14ac:dyDescent="0.25">
      <c r="A67" s="190" t="s">
        <v>1057</v>
      </c>
      <c r="B67" s="190" t="s">
        <v>288</v>
      </c>
      <c r="C67" s="191" t="s">
        <v>289</v>
      </c>
      <c r="D67" s="190" t="s">
        <v>212</v>
      </c>
      <c r="E67" s="195" t="s">
        <v>178</v>
      </c>
      <c r="F67" s="200"/>
      <c r="G67" s="200"/>
      <c r="H67" s="217"/>
      <c r="I67" s="192">
        <f>+SUM(F67:G67)</f>
        <v>0</v>
      </c>
      <c r="J67" s="190"/>
    </row>
    <row r="68" spans="1:10" ht="15.75" x14ac:dyDescent="0.25">
      <c r="A68" s="190" t="s">
        <v>1059</v>
      </c>
      <c r="B68" s="190" t="s">
        <v>290</v>
      </c>
      <c r="C68" s="191" t="s">
        <v>1521</v>
      </c>
      <c r="D68" s="190" t="s">
        <v>212</v>
      </c>
      <c r="E68" s="195" t="s">
        <v>178</v>
      </c>
      <c r="F68" s="200"/>
      <c r="G68" s="200"/>
      <c r="H68" s="194"/>
      <c r="I68" s="192"/>
      <c r="J68" s="190"/>
    </row>
    <row r="69" spans="1:10" ht="15.75" x14ac:dyDescent="0.25">
      <c r="A69" s="186">
        <v>4</v>
      </c>
      <c r="B69" s="186" t="s">
        <v>292</v>
      </c>
      <c r="C69" s="187" t="s">
        <v>293</v>
      </c>
      <c r="D69" s="186" t="s">
        <v>212</v>
      </c>
      <c r="E69" s="203" t="s">
        <v>178</v>
      </c>
      <c r="F69" s="193"/>
      <c r="G69" s="193"/>
      <c r="H69" s="194"/>
      <c r="I69" s="204">
        <f>+I70+I75+I79+I80+I81</f>
        <v>0</v>
      </c>
      <c r="J69" s="186"/>
    </row>
    <row r="70" spans="1:10" ht="15.75" x14ac:dyDescent="0.25">
      <c r="A70" s="190" t="s">
        <v>1522</v>
      </c>
      <c r="B70" s="190" t="s">
        <v>294</v>
      </c>
      <c r="C70" s="191" t="s">
        <v>295</v>
      </c>
      <c r="D70" s="190" t="s">
        <v>47</v>
      </c>
      <c r="E70" s="192"/>
      <c r="F70" s="193"/>
      <c r="G70" s="193"/>
      <c r="H70" s="194"/>
      <c r="I70" s="192"/>
      <c r="J70" s="190"/>
    </row>
    <row r="71" spans="1:10" ht="15.75" x14ac:dyDescent="0.25">
      <c r="A71" s="196" t="s">
        <v>296</v>
      </c>
      <c r="B71" s="197" t="s">
        <v>297</v>
      </c>
      <c r="C71" s="198" t="s">
        <v>126</v>
      </c>
      <c r="D71" s="196" t="s">
        <v>47</v>
      </c>
      <c r="E71" s="199"/>
      <c r="F71" s="200"/>
      <c r="G71" s="200"/>
      <c r="H71" s="201"/>
      <c r="I71" s="199"/>
      <c r="J71" s="196"/>
    </row>
    <row r="72" spans="1:10" ht="15.75" x14ac:dyDescent="0.25">
      <c r="A72" s="196" t="s">
        <v>298</v>
      </c>
      <c r="B72" s="197" t="s">
        <v>299</v>
      </c>
      <c r="C72" s="198" t="s">
        <v>324</v>
      </c>
      <c r="D72" s="196" t="s">
        <v>47</v>
      </c>
      <c r="E72" s="199"/>
      <c r="F72" s="200"/>
      <c r="G72" s="200"/>
      <c r="H72" s="201"/>
      <c r="I72" s="199"/>
      <c r="J72" s="196"/>
    </row>
    <row r="73" spans="1:10" ht="15.75" x14ac:dyDescent="0.25">
      <c r="A73" s="196" t="s">
        <v>300</v>
      </c>
      <c r="B73" s="197" t="s">
        <v>301</v>
      </c>
      <c r="C73" s="198" t="s">
        <v>130</v>
      </c>
      <c r="D73" s="196" t="s">
        <v>47</v>
      </c>
      <c r="E73" s="199"/>
      <c r="F73" s="200"/>
      <c r="G73" s="200"/>
      <c r="H73" s="201"/>
      <c r="I73" s="199"/>
      <c r="J73" s="196"/>
    </row>
    <row r="74" spans="1:10" ht="15.75" x14ac:dyDescent="0.25">
      <c r="A74" s="196" t="s">
        <v>302</v>
      </c>
      <c r="B74" s="197" t="s">
        <v>303</v>
      </c>
      <c r="C74" s="198" t="s">
        <v>132</v>
      </c>
      <c r="D74" s="196" t="s">
        <v>47</v>
      </c>
      <c r="E74" s="199"/>
      <c r="F74" s="200"/>
      <c r="G74" s="200"/>
      <c r="H74" s="206"/>
      <c r="I74" s="199"/>
      <c r="J74" s="196"/>
    </row>
    <row r="75" spans="1:10" ht="31.5" x14ac:dyDescent="0.25">
      <c r="A75" s="190" t="s">
        <v>1523</v>
      </c>
      <c r="B75" s="190" t="s">
        <v>299</v>
      </c>
      <c r="C75" s="191" t="s">
        <v>304</v>
      </c>
      <c r="D75" s="190" t="s">
        <v>47</v>
      </c>
      <c r="E75" s="199"/>
      <c r="F75" s="200"/>
      <c r="G75" s="200"/>
      <c r="H75" s="217"/>
      <c r="I75" s="199"/>
      <c r="J75" s="196"/>
    </row>
    <row r="76" spans="1:10" ht="15.75" x14ac:dyDescent="0.25">
      <c r="A76" s="196" t="s">
        <v>305</v>
      </c>
      <c r="B76" s="197" t="s">
        <v>306</v>
      </c>
      <c r="C76" s="198" t="s">
        <v>258</v>
      </c>
      <c r="D76" s="197" t="s">
        <v>47</v>
      </c>
      <c r="E76" s="199"/>
      <c r="F76" s="200"/>
      <c r="G76" s="200"/>
      <c r="H76" s="206"/>
      <c r="I76" s="199"/>
      <c r="J76" s="196"/>
    </row>
    <row r="77" spans="1:10" ht="15.75" x14ac:dyDescent="0.25">
      <c r="A77" s="196" t="s">
        <v>307</v>
      </c>
      <c r="B77" s="197" t="s">
        <v>308</v>
      </c>
      <c r="C77" s="198" t="s">
        <v>261</v>
      </c>
      <c r="D77" s="197" t="s">
        <v>47</v>
      </c>
      <c r="E77" s="199"/>
      <c r="F77" s="200"/>
      <c r="G77" s="200"/>
      <c r="H77" s="206"/>
      <c r="I77" s="199"/>
      <c r="J77" s="196"/>
    </row>
    <row r="78" spans="1:10" ht="15.75" x14ac:dyDescent="0.25">
      <c r="A78" s="196" t="s">
        <v>309</v>
      </c>
      <c r="B78" s="197" t="s">
        <v>310</v>
      </c>
      <c r="C78" s="198" t="s">
        <v>264</v>
      </c>
      <c r="D78" s="197" t="s">
        <v>47</v>
      </c>
      <c r="E78" s="199"/>
      <c r="F78" s="200"/>
      <c r="G78" s="200"/>
      <c r="H78" s="206"/>
      <c r="I78" s="199"/>
      <c r="J78" s="196"/>
    </row>
    <row r="79" spans="1:10" ht="15.75" x14ac:dyDescent="0.25">
      <c r="A79" s="190" t="s">
        <v>1524</v>
      </c>
      <c r="B79" s="190" t="s">
        <v>311</v>
      </c>
      <c r="C79" s="191" t="s">
        <v>312</v>
      </c>
      <c r="D79" s="190" t="s">
        <v>212</v>
      </c>
      <c r="E79" s="195" t="s">
        <v>178</v>
      </c>
      <c r="F79" s="193"/>
      <c r="G79" s="193"/>
      <c r="H79" s="217"/>
      <c r="I79" s="192"/>
      <c r="J79" s="190"/>
    </row>
    <row r="80" spans="1:10" ht="15.75" x14ac:dyDescent="0.25">
      <c r="A80" s="190" t="s">
        <v>1525</v>
      </c>
      <c r="B80" s="190" t="s">
        <v>313</v>
      </c>
      <c r="C80" s="191" t="s">
        <v>314</v>
      </c>
      <c r="D80" s="190" t="s">
        <v>212</v>
      </c>
      <c r="E80" s="195" t="s">
        <v>178</v>
      </c>
      <c r="F80" s="193"/>
      <c r="G80" s="193"/>
      <c r="H80" s="217"/>
      <c r="I80" s="192"/>
      <c r="J80" s="190"/>
    </row>
    <row r="81" spans="1:10" ht="15.75" x14ac:dyDescent="0.25">
      <c r="A81" s="190" t="s">
        <v>1526</v>
      </c>
      <c r="B81" s="190" t="s">
        <v>315</v>
      </c>
      <c r="C81" s="191" t="s">
        <v>967</v>
      </c>
      <c r="D81" s="190" t="s">
        <v>212</v>
      </c>
      <c r="E81" s="195" t="s">
        <v>178</v>
      </c>
      <c r="F81" s="193"/>
      <c r="G81" s="193"/>
      <c r="H81" s="194"/>
      <c r="I81" s="192"/>
      <c r="J81" s="190"/>
    </row>
    <row r="82" spans="1:10" ht="15.75" x14ac:dyDescent="0.25">
      <c r="A82" s="186">
        <v>5</v>
      </c>
      <c r="B82" s="186" t="s">
        <v>317</v>
      </c>
      <c r="C82" s="187" t="s">
        <v>318</v>
      </c>
      <c r="D82" s="186" t="s">
        <v>212</v>
      </c>
      <c r="E82" s="203" t="s">
        <v>178</v>
      </c>
      <c r="F82" s="193"/>
      <c r="G82" s="193"/>
      <c r="H82" s="194"/>
      <c r="I82" s="204">
        <f>+I83+I88+I93+I94</f>
        <v>0</v>
      </c>
      <c r="J82" s="186"/>
    </row>
    <row r="83" spans="1:10" ht="15.75" x14ac:dyDescent="0.25">
      <c r="A83" s="190" t="s">
        <v>1527</v>
      </c>
      <c r="B83" s="190" t="s">
        <v>319</v>
      </c>
      <c r="C83" s="191" t="s">
        <v>320</v>
      </c>
      <c r="D83" s="190" t="s">
        <v>47</v>
      </c>
      <c r="E83" s="192">
        <f>+SUM(E84:E87)</f>
        <v>0</v>
      </c>
      <c r="F83" s="215">
        <f>+SUM(F84:F87)</f>
        <v>0</v>
      </c>
      <c r="G83" s="200"/>
      <c r="H83" s="216"/>
      <c r="I83" s="192"/>
      <c r="J83" s="196"/>
    </row>
    <row r="84" spans="1:10" ht="15.75" x14ac:dyDescent="0.25">
      <c r="A84" s="196" t="s">
        <v>321</v>
      </c>
      <c r="B84" s="196" t="s">
        <v>319</v>
      </c>
      <c r="C84" s="198" t="s">
        <v>126</v>
      </c>
      <c r="D84" s="196" t="s">
        <v>47</v>
      </c>
      <c r="E84" s="199">
        <f>+SUM(F84:G84)</f>
        <v>0</v>
      </c>
      <c r="F84" s="200"/>
      <c r="G84" s="200"/>
      <c r="H84" s="206"/>
      <c r="I84" s="199"/>
      <c r="J84" s="196"/>
    </row>
    <row r="85" spans="1:10" ht="15.75" x14ac:dyDescent="0.25">
      <c r="A85" s="196" t="s">
        <v>322</v>
      </c>
      <c r="B85" s="196" t="s">
        <v>323</v>
      </c>
      <c r="C85" s="198" t="s">
        <v>128</v>
      </c>
      <c r="D85" s="196" t="s">
        <v>47</v>
      </c>
      <c r="E85" s="199">
        <f>+SUM(F85:G85)</f>
        <v>0</v>
      </c>
      <c r="F85" s="200"/>
      <c r="G85" s="200"/>
      <c r="H85" s="206"/>
      <c r="I85" s="199"/>
      <c r="J85" s="196"/>
    </row>
    <row r="86" spans="1:10" ht="15.75" x14ac:dyDescent="0.25">
      <c r="A86" s="196" t="s">
        <v>325</v>
      </c>
      <c r="B86" s="196" t="s">
        <v>326</v>
      </c>
      <c r="C86" s="198" t="s">
        <v>130</v>
      </c>
      <c r="D86" s="196" t="s">
        <v>47</v>
      </c>
      <c r="E86" s="199">
        <f>+SUM(F86:G86)</f>
        <v>0</v>
      </c>
      <c r="F86" s="200"/>
      <c r="G86" s="200"/>
      <c r="H86" s="206"/>
      <c r="I86" s="199"/>
      <c r="J86" s="196"/>
    </row>
    <row r="87" spans="1:10" ht="15.75" x14ac:dyDescent="0.25">
      <c r="A87" s="196" t="s">
        <v>327</v>
      </c>
      <c r="B87" s="196" t="s">
        <v>328</v>
      </c>
      <c r="C87" s="198" t="s">
        <v>132</v>
      </c>
      <c r="D87" s="196" t="s">
        <v>47</v>
      </c>
      <c r="E87" s="199">
        <f>+SUM(F87:G87)</f>
        <v>0</v>
      </c>
      <c r="F87" s="200"/>
      <c r="G87" s="200"/>
      <c r="H87" s="206"/>
      <c r="I87" s="199"/>
      <c r="J87" s="196"/>
    </row>
    <row r="88" spans="1:10" ht="15.75" x14ac:dyDescent="0.25">
      <c r="A88" s="190" t="s">
        <v>1528</v>
      </c>
      <c r="B88" s="190" t="s">
        <v>323</v>
      </c>
      <c r="C88" s="191" t="s">
        <v>329</v>
      </c>
      <c r="D88" s="196"/>
      <c r="E88" s="199"/>
      <c r="F88" s="200"/>
      <c r="G88" s="200"/>
      <c r="H88" s="201"/>
      <c r="I88" s="199"/>
      <c r="J88" s="196"/>
    </row>
    <row r="89" spans="1:10" ht="15.75" x14ac:dyDescent="0.25">
      <c r="A89" s="196" t="s">
        <v>330</v>
      </c>
      <c r="B89" s="196" t="s">
        <v>331</v>
      </c>
      <c r="C89" s="198" t="s">
        <v>126</v>
      </c>
      <c r="D89" s="196" t="s">
        <v>47</v>
      </c>
      <c r="E89" s="199">
        <f>+SUM(F89:G89)</f>
        <v>0</v>
      </c>
      <c r="F89" s="200"/>
      <c r="G89" s="200"/>
      <c r="H89" s="201"/>
      <c r="I89" s="199"/>
      <c r="J89" s="196"/>
    </row>
    <row r="90" spans="1:10" ht="15.75" x14ac:dyDescent="0.25">
      <c r="A90" s="196" t="s">
        <v>332</v>
      </c>
      <c r="B90" s="196" t="s">
        <v>333</v>
      </c>
      <c r="C90" s="198" t="s">
        <v>128</v>
      </c>
      <c r="D90" s="196" t="s">
        <v>47</v>
      </c>
      <c r="E90" s="199">
        <f>+SUM(F90:G90)</f>
        <v>0</v>
      </c>
      <c r="F90" s="200"/>
      <c r="G90" s="200"/>
      <c r="H90" s="201"/>
      <c r="I90" s="199"/>
      <c r="J90" s="196"/>
    </row>
    <row r="91" spans="1:10" ht="15.75" x14ac:dyDescent="0.25">
      <c r="A91" s="196" t="s">
        <v>334</v>
      </c>
      <c r="B91" s="196" t="s">
        <v>335</v>
      </c>
      <c r="C91" s="198" t="s">
        <v>130</v>
      </c>
      <c r="D91" s="196" t="s">
        <v>47</v>
      </c>
      <c r="E91" s="199">
        <f>+SUM(F91:G91)</f>
        <v>0</v>
      </c>
      <c r="F91" s="200"/>
      <c r="G91" s="200"/>
      <c r="H91" s="201"/>
      <c r="I91" s="199"/>
      <c r="J91" s="196"/>
    </row>
    <row r="92" spans="1:10" ht="15.75" x14ac:dyDescent="0.25">
      <c r="A92" s="196" t="s">
        <v>337</v>
      </c>
      <c r="B92" s="196" t="s">
        <v>338</v>
      </c>
      <c r="C92" s="198" t="s">
        <v>132</v>
      </c>
      <c r="D92" s="196" t="s">
        <v>47</v>
      </c>
      <c r="E92" s="199">
        <f>+SUM(F92:G92)</f>
        <v>0</v>
      </c>
      <c r="F92" s="200"/>
      <c r="G92" s="200"/>
      <c r="H92" s="201"/>
      <c r="I92" s="199"/>
      <c r="J92" s="196"/>
    </row>
    <row r="93" spans="1:10" ht="15.75" x14ac:dyDescent="0.25">
      <c r="A93" s="190" t="s">
        <v>1529</v>
      </c>
      <c r="B93" s="190" t="s">
        <v>326</v>
      </c>
      <c r="C93" s="191" t="s">
        <v>970</v>
      </c>
      <c r="D93" s="190" t="s">
        <v>212</v>
      </c>
      <c r="E93" s="195" t="s">
        <v>178</v>
      </c>
      <c r="F93" s="200"/>
      <c r="G93" s="200"/>
      <c r="H93" s="201"/>
      <c r="I93" s="199"/>
      <c r="J93" s="196"/>
    </row>
    <row r="94" spans="1:10" ht="15.75" x14ac:dyDescent="0.25">
      <c r="A94" s="190" t="s">
        <v>1530</v>
      </c>
      <c r="B94" s="190" t="s">
        <v>328</v>
      </c>
      <c r="C94" s="191" t="s">
        <v>340</v>
      </c>
      <c r="D94" s="190" t="s">
        <v>212</v>
      </c>
      <c r="E94" s="195" t="s">
        <v>178</v>
      </c>
      <c r="F94" s="200"/>
      <c r="G94" s="200"/>
      <c r="H94" s="201"/>
      <c r="I94" s="192"/>
      <c r="J94" s="196"/>
    </row>
    <row r="95" spans="1:10" ht="15.75" x14ac:dyDescent="0.25">
      <c r="A95" s="186">
        <v>6</v>
      </c>
      <c r="B95" s="186" t="s">
        <v>51</v>
      </c>
      <c r="C95" s="187" t="s">
        <v>1531</v>
      </c>
      <c r="D95" s="186" t="s">
        <v>212</v>
      </c>
      <c r="E95" s="203" t="s">
        <v>178</v>
      </c>
      <c r="F95" s="200"/>
      <c r="G95" s="200"/>
      <c r="H95" s="201"/>
      <c r="I95" s="204">
        <f>+I97+I102+I118+I123+I128+I133+I138+I143+I148+I149+I150+I151+I152+I153+I154+I155+I156</f>
        <v>380</v>
      </c>
      <c r="J95" s="218"/>
    </row>
    <row r="96" spans="1:10" ht="15.75" x14ac:dyDescent="0.25">
      <c r="A96" s="190" t="s">
        <v>1532</v>
      </c>
      <c r="B96" s="190" t="s">
        <v>53</v>
      </c>
      <c r="C96" s="191" t="s">
        <v>54</v>
      </c>
      <c r="D96" s="190" t="s">
        <v>55</v>
      </c>
      <c r="E96" s="199"/>
      <c r="F96" s="200"/>
      <c r="G96" s="200"/>
      <c r="H96" s="201"/>
      <c r="I96" s="199"/>
      <c r="J96" s="196"/>
    </row>
    <row r="97" spans="1:10" ht="15.75" x14ac:dyDescent="0.25">
      <c r="A97" s="214" t="s">
        <v>341</v>
      </c>
      <c r="B97" s="214" t="s">
        <v>342</v>
      </c>
      <c r="C97" s="219" t="s">
        <v>343</v>
      </c>
      <c r="D97" s="214" t="s">
        <v>55</v>
      </c>
      <c r="E97" s="192">
        <f>+SUM(E98:E101)</f>
        <v>60</v>
      </c>
      <c r="F97" s="193">
        <f>+SUM(F98:F101)</f>
        <v>60</v>
      </c>
      <c r="G97" s="193">
        <f>+SUM(G98:G101)</f>
        <v>0</v>
      </c>
      <c r="H97" s="194"/>
      <c r="I97" s="192">
        <f>+SUM(I98:I101)</f>
        <v>360</v>
      </c>
      <c r="J97" s="190"/>
    </row>
    <row r="98" spans="1:10" ht="15.75" x14ac:dyDescent="0.25">
      <c r="A98" s="197" t="s">
        <v>344</v>
      </c>
      <c r="B98" s="197" t="s">
        <v>345</v>
      </c>
      <c r="C98" s="198" t="s">
        <v>126</v>
      </c>
      <c r="D98" s="197" t="s">
        <v>55</v>
      </c>
      <c r="E98" s="199">
        <f>+SUM(F98:G98)</f>
        <v>0</v>
      </c>
      <c r="F98" s="200"/>
      <c r="G98" s="200"/>
      <c r="H98" s="206">
        <v>30</v>
      </c>
      <c r="I98" s="199"/>
      <c r="J98" s="196"/>
    </row>
    <row r="99" spans="1:10" ht="15.75" x14ac:dyDescent="0.25">
      <c r="A99" s="197" t="s">
        <v>346</v>
      </c>
      <c r="B99" s="197" t="s">
        <v>347</v>
      </c>
      <c r="C99" s="198" t="s">
        <v>348</v>
      </c>
      <c r="D99" s="197" t="s">
        <v>55</v>
      </c>
      <c r="E99" s="199">
        <f>+SUM(F99:G99)</f>
        <v>0</v>
      </c>
      <c r="F99" s="200"/>
      <c r="G99" s="200"/>
      <c r="H99" s="206">
        <f>+H98*0.6</f>
        <v>18</v>
      </c>
      <c r="I99" s="199"/>
      <c r="J99" s="196"/>
    </row>
    <row r="100" spans="1:10" ht="15.75" x14ac:dyDescent="0.25">
      <c r="A100" s="197" t="s">
        <v>349</v>
      </c>
      <c r="B100" s="197" t="s">
        <v>350</v>
      </c>
      <c r="C100" s="198" t="s">
        <v>336</v>
      </c>
      <c r="D100" s="197" t="s">
        <v>55</v>
      </c>
      <c r="E100" s="199">
        <f>+SUM(F100:G100)</f>
        <v>0</v>
      </c>
      <c r="F100" s="200"/>
      <c r="G100" s="200"/>
      <c r="H100" s="206">
        <f>+H98*0.4</f>
        <v>12</v>
      </c>
      <c r="I100" s="199">
        <f>+H100*E100</f>
        <v>0</v>
      </c>
      <c r="J100" s="196"/>
    </row>
    <row r="101" spans="1:10" ht="15.75" x14ac:dyDescent="0.25">
      <c r="A101" s="197" t="s">
        <v>351</v>
      </c>
      <c r="B101" s="197" t="s">
        <v>352</v>
      </c>
      <c r="C101" s="198" t="s">
        <v>132</v>
      </c>
      <c r="D101" s="197" t="s">
        <v>55</v>
      </c>
      <c r="E101" s="199">
        <f>+SUM(F101:G101)</f>
        <v>60</v>
      </c>
      <c r="F101" s="200">
        <v>60</v>
      </c>
      <c r="G101" s="200"/>
      <c r="H101" s="206">
        <f>+H98*0.2</f>
        <v>6</v>
      </c>
      <c r="I101" s="199">
        <f>+H101*E101</f>
        <v>360</v>
      </c>
      <c r="J101" s="196"/>
    </row>
    <row r="102" spans="1:10" ht="15.75" x14ac:dyDescent="0.25">
      <c r="A102" s="214" t="s">
        <v>353</v>
      </c>
      <c r="B102" s="214" t="s">
        <v>354</v>
      </c>
      <c r="C102" s="219" t="s">
        <v>355</v>
      </c>
      <c r="D102" s="214" t="s">
        <v>55</v>
      </c>
      <c r="E102" s="192"/>
      <c r="F102" s="193"/>
      <c r="G102" s="193"/>
      <c r="H102" s="194"/>
      <c r="I102" s="192"/>
      <c r="J102" s="190"/>
    </row>
    <row r="103" spans="1:10" ht="15.75" x14ac:dyDescent="0.25">
      <c r="A103" s="197" t="s">
        <v>356</v>
      </c>
      <c r="B103" s="197" t="s">
        <v>357</v>
      </c>
      <c r="C103" s="198" t="s">
        <v>126</v>
      </c>
      <c r="D103" s="197" t="s">
        <v>55</v>
      </c>
      <c r="E103" s="199"/>
      <c r="F103" s="200"/>
      <c r="G103" s="200"/>
      <c r="H103" s="201"/>
      <c r="I103" s="199"/>
      <c r="J103" s="196"/>
    </row>
    <row r="104" spans="1:10" ht="15.75" x14ac:dyDescent="0.25">
      <c r="A104" s="197" t="s">
        <v>358</v>
      </c>
      <c r="B104" s="197" t="s">
        <v>359</v>
      </c>
      <c r="C104" s="198" t="s">
        <v>128</v>
      </c>
      <c r="D104" s="197" t="s">
        <v>55</v>
      </c>
      <c r="E104" s="199"/>
      <c r="F104" s="200"/>
      <c r="G104" s="200"/>
      <c r="H104" s="201"/>
      <c r="I104" s="199"/>
      <c r="J104" s="196"/>
    </row>
    <row r="105" spans="1:10" ht="15.75" x14ac:dyDescent="0.25">
      <c r="A105" s="197" t="s">
        <v>360</v>
      </c>
      <c r="B105" s="197" t="s">
        <v>361</v>
      </c>
      <c r="C105" s="198" t="s">
        <v>336</v>
      </c>
      <c r="D105" s="197" t="s">
        <v>55</v>
      </c>
      <c r="E105" s="199"/>
      <c r="F105" s="200"/>
      <c r="G105" s="200"/>
      <c r="H105" s="201"/>
      <c r="I105" s="199"/>
      <c r="J105" s="196"/>
    </row>
    <row r="106" spans="1:10" ht="15.75" x14ac:dyDescent="0.25">
      <c r="A106" s="197" t="s">
        <v>362</v>
      </c>
      <c r="B106" s="197" t="s">
        <v>363</v>
      </c>
      <c r="C106" s="198" t="s">
        <v>132</v>
      </c>
      <c r="D106" s="197" t="s">
        <v>55</v>
      </c>
      <c r="E106" s="199"/>
      <c r="F106" s="200"/>
      <c r="G106" s="200"/>
      <c r="H106" s="201"/>
      <c r="I106" s="199"/>
      <c r="J106" s="196"/>
    </row>
    <row r="107" spans="1:10" ht="15.75" x14ac:dyDescent="0.25">
      <c r="A107" s="190" t="s">
        <v>1533</v>
      </c>
      <c r="B107" s="190" t="s">
        <v>364</v>
      </c>
      <c r="C107" s="191" t="s">
        <v>365</v>
      </c>
      <c r="D107" s="197" t="s">
        <v>55</v>
      </c>
      <c r="E107" s="199"/>
      <c r="F107" s="200"/>
      <c r="G107" s="200"/>
      <c r="H107" s="201"/>
      <c r="I107" s="199"/>
      <c r="J107" s="196"/>
    </row>
    <row r="108" spans="1:10" ht="15.75" x14ac:dyDescent="0.25">
      <c r="A108" s="214" t="s">
        <v>366</v>
      </c>
      <c r="B108" s="214" t="s">
        <v>367</v>
      </c>
      <c r="C108" s="219" t="s">
        <v>368</v>
      </c>
      <c r="D108" s="214" t="s">
        <v>55</v>
      </c>
      <c r="E108" s="199"/>
      <c r="F108" s="200"/>
      <c r="G108" s="200"/>
      <c r="H108" s="201"/>
      <c r="I108" s="199"/>
      <c r="J108" s="196"/>
    </row>
    <row r="109" spans="1:10" ht="15.75" x14ac:dyDescent="0.25">
      <c r="A109" s="197" t="s">
        <v>369</v>
      </c>
      <c r="B109" s="197" t="s">
        <v>370</v>
      </c>
      <c r="C109" s="198" t="s">
        <v>126</v>
      </c>
      <c r="D109" s="197" t="s">
        <v>55</v>
      </c>
      <c r="E109" s="220"/>
      <c r="F109" s="200"/>
      <c r="G109" s="200"/>
      <c r="H109" s="221"/>
      <c r="I109" s="220"/>
      <c r="J109" s="197"/>
    </row>
    <row r="110" spans="1:10" ht="15.75" x14ac:dyDescent="0.25">
      <c r="A110" s="197" t="s">
        <v>371</v>
      </c>
      <c r="B110" s="197" t="s">
        <v>372</v>
      </c>
      <c r="C110" s="198" t="s">
        <v>128</v>
      </c>
      <c r="D110" s="197" t="s">
        <v>55</v>
      </c>
      <c r="E110" s="220"/>
      <c r="F110" s="200"/>
      <c r="G110" s="200"/>
      <c r="H110" s="221"/>
      <c r="I110" s="220"/>
      <c r="J110" s="197"/>
    </row>
    <row r="111" spans="1:10" ht="15.75" x14ac:dyDescent="0.25">
      <c r="A111" s="197" t="s">
        <v>349</v>
      </c>
      <c r="B111" s="197" t="s">
        <v>374</v>
      </c>
      <c r="C111" s="198" t="s">
        <v>130</v>
      </c>
      <c r="D111" s="197" t="s">
        <v>55</v>
      </c>
      <c r="E111" s="220"/>
      <c r="F111" s="200"/>
      <c r="G111" s="200"/>
      <c r="H111" s="221"/>
      <c r="I111" s="220"/>
      <c r="J111" s="197"/>
    </row>
    <row r="112" spans="1:10" ht="15.75" x14ac:dyDescent="0.25">
      <c r="A112" s="197" t="s">
        <v>351</v>
      </c>
      <c r="B112" s="197" t="s">
        <v>376</v>
      </c>
      <c r="C112" s="198" t="s">
        <v>132</v>
      </c>
      <c r="D112" s="197" t="s">
        <v>55</v>
      </c>
      <c r="E112" s="220"/>
      <c r="F112" s="200"/>
      <c r="G112" s="200"/>
      <c r="H112" s="221"/>
      <c r="I112" s="220"/>
      <c r="J112" s="197"/>
    </row>
    <row r="113" spans="1:12" ht="15.75" x14ac:dyDescent="0.25">
      <c r="A113" s="214" t="s">
        <v>377</v>
      </c>
      <c r="B113" s="214" t="s">
        <v>378</v>
      </c>
      <c r="C113" s="219" t="s">
        <v>379</v>
      </c>
      <c r="D113" s="214" t="s">
        <v>55</v>
      </c>
      <c r="E113" s="199"/>
      <c r="F113" s="200"/>
      <c r="G113" s="200"/>
      <c r="H113" s="201"/>
      <c r="I113" s="199"/>
      <c r="J113" s="196"/>
    </row>
    <row r="114" spans="1:12" ht="15.75" x14ac:dyDescent="0.25">
      <c r="A114" s="197" t="s">
        <v>380</v>
      </c>
      <c r="B114" s="197" t="s">
        <v>381</v>
      </c>
      <c r="C114" s="198" t="s">
        <v>126</v>
      </c>
      <c r="D114" s="197" t="s">
        <v>55</v>
      </c>
      <c r="E114" s="199"/>
      <c r="F114" s="200"/>
      <c r="G114" s="200"/>
      <c r="H114" s="201"/>
      <c r="I114" s="199"/>
      <c r="J114" s="196"/>
    </row>
    <row r="115" spans="1:12" ht="15.75" x14ac:dyDescent="0.25">
      <c r="A115" s="197" t="s">
        <v>382</v>
      </c>
      <c r="B115" s="197" t="s">
        <v>383</v>
      </c>
      <c r="C115" s="198" t="s">
        <v>128</v>
      </c>
      <c r="D115" s="197" t="s">
        <v>55</v>
      </c>
      <c r="E115" s="199"/>
      <c r="F115" s="200"/>
      <c r="G115" s="200"/>
      <c r="H115" s="201"/>
      <c r="I115" s="199"/>
      <c r="J115" s="196"/>
    </row>
    <row r="116" spans="1:12" ht="15.75" x14ac:dyDescent="0.25">
      <c r="A116" s="197" t="s">
        <v>384</v>
      </c>
      <c r="B116" s="197" t="s">
        <v>385</v>
      </c>
      <c r="C116" s="198" t="s">
        <v>130</v>
      </c>
      <c r="D116" s="197" t="s">
        <v>55</v>
      </c>
      <c r="E116" s="199"/>
      <c r="F116" s="200"/>
      <c r="G116" s="200"/>
      <c r="H116" s="201"/>
      <c r="I116" s="199"/>
      <c r="J116" s="196"/>
    </row>
    <row r="117" spans="1:12" ht="15.75" x14ac:dyDescent="0.25">
      <c r="A117" s="197" t="s">
        <v>386</v>
      </c>
      <c r="B117" s="197" t="s">
        <v>387</v>
      </c>
      <c r="C117" s="198" t="s">
        <v>132</v>
      </c>
      <c r="D117" s="197" t="s">
        <v>55</v>
      </c>
      <c r="E117" s="199"/>
      <c r="F117" s="200"/>
      <c r="G117" s="200"/>
      <c r="H117" s="201"/>
      <c r="I117" s="199"/>
      <c r="J117" s="196"/>
    </row>
    <row r="118" spans="1:12" ht="15.75" x14ac:dyDescent="0.25">
      <c r="A118" s="190" t="s">
        <v>1534</v>
      </c>
      <c r="B118" s="190" t="s">
        <v>56</v>
      </c>
      <c r="C118" s="191" t="s">
        <v>57</v>
      </c>
      <c r="D118" s="190" t="s">
        <v>55</v>
      </c>
      <c r="E118" s="192">
        <f>+SUM(E119:E122)</f>
        <v>0</v>
      </c>
      <c r="F118" s="215">
        <f>+SUM(F119:F122)</f>
        <v>0</v>
      </c>
      <c r="G118" s="215">
        <f>+SUM(G119:G122)</f>
        <v>0</v>
      </c>
      <c r="I118" s="192">
        <f>+SUM(I119:I122)</f>
        <v>0</v>
      </c>
      <c r="J118" s="196"/>
    </row>
    <row r="119" spans="1:12" ht="15.75" x14ac:dyDescent="0.25">
      <c r="A119" s="196" t="s">
        <v>388</v>
      </c>
      <c r="B119" s="197" t="s">
        <v>389</v>
      </c>
      <c r="C119" s="198" t="s">
        <v>126</v>
      </c>
      <c r="D119" s="197" t="s">
        <v>55</v>
      </c>
      <c r="E119" s="199">
        <f>+SUM(F119:G119)</f>
        <v>0</v>
      </c>
      <c r="F119" s="200"/>
      <c r="G119" s="200"/>
      <c r="H119" s="206">
        <v>30</v>
      </c>
      <c r="I119" s="199">
        <f>+H119*E119</f>
        <v>0</v>
      </c>
      <c r="J119" s="222"/>
    </row>
    <row r="120" spans="1:12" ht="15.75" x14ac:dyDescent="0.25">
      <c r="A120" s="196" t="s">
        <v>390</v>
      </c>
      <c r="B120" s="197" t="s">
        <v>391</v>
      </c>
      <c r="C120" s="198" t="s">
        <v>128</v>
      </c>
      <c r="D120" s="197" t="s">
        <v>55</v>
      </c>
      <c r="E120" s="199">
        <f>+SUM(F120:G120)</f>
        <v>0</v>
      </c>
      <c r="F120" s="200"/>
      <c r="G120" s="200"/>
      <c r="H120" s="206">
        <f>+H119*0.6</f>
        <v>18</v>
      </c>
      <c r="I120" s="199">
        <f>+H120*E120</f>
        <v>0</v>
      </c>
      <c r="J120" s="222"/>
      <c r="L120" s="223"/>
    </row>
    <row r="121" spans="1:12" ht="15.75" x14ac:dyDescent="0.25">
      <c r="A121" s="196" t="s">
        <v>392</v>
      </c>
      <c r="B121" s="197" t="s">
        <v>393</v>
      </c>
      <c r="C121" s="198" t="s">
        <v>130</v>
      </c>
      <c r="D121" s="197" t="s">
        <v>55</v>
      </c>
      <c r="E121" s="199">
        <f>+SUM(F121:G121)</f>
        <v>0</v>
      </c>
      <c r="F121" s="200"/>
      <c r="G121" s="200"/>
      <c r="H121" s="206">
        <f>+H119*0.4</f>
        <v>12</v>
      </c>
      <c r="I121" s="199">
        <f>+H121*E121</f>
        <v>0</v>
      </c>
      <c r="J121" s="222"/>
    </row>
    <row r="122" spans="1:12" ht="15.75" x14ac:dyDescent="0.25">
      <c r="A122" s="196" t="s">
        <v>394</v>
      </c>
      <c r="B122" s="197" t="s">
        <v>395</v>
      </c>
      <c r="C122" s="198" t="s">
        <v>132</v>
      </c>
      <c r="D122" s="197" t="s">
        <v>55</v>
      </c>
      <c r="E122" s="199">
        <f>+SUM(F122:G122)</f>
        <v>0</v>
      </c>
      <c r="F122" s="200"/>
      <c r="G122" s="200"/>
      <c r="H122" s="206"/>
      <c r="I122" s="199">
        <f>+H122*E122</f>
        <v>0</v>
      </c>
      <c r="J122" s="222"/>
    </row>
    <row r="123" spans="1:12" ht="15.75" x14ac:dyDescent="0.25">
      <c r="A123" s="190" t="s">
        <v>1535</v>
      </c>
      <c r="B123" s="214" t="s">
        <v>396</v>
      </c>
      <c r="C123" s="191" t="s">
        <v>397</v>
      </c>
      <c r="D123" s="190" t="s">
        <v>398</v>
      </c>
      <c r="E123" s="192">
        <f>+SUM(E124:E127)</f>
        <v>0</v>
      </c>
      <c r="F123" s="200"/>
      <c r="G123" s="215"/>
      <c r="H123" s="217"/>
      <c r="I123" s="192"/>
      <c r="J123" s="196"/>
    </row>
    <row r="124" spans="1:12" ht="15.75" x14ac:dyDescent="0.25">
      <c r="A124" s="196" t="s">
        <v>399</v>
      </c>
      <c r="B124" s="197" t="s">
        <v>400</v>
      </c>
      <c r="C124" s="198" t="s">
        <v>126</v>
      </c>
      <c r="D124" s="197" t="s">
        <v>398</v>
      </c>
      <c r="E124" s="199">
        <f>+SUM(F124:G124)</f>
        <v>0</v>
      </c>
      <c r="F124" s="200"/>
      <c r="G124" s="200"/>
      <c r="H124" s="206"/>
      <c r="I124" s="199"/>
      <c r="J124" s="196"/>
    </row>
    <row r="125" spans="1:12" ht="15.75" x14ac:dyDescent="0.25">
      <c r="A125" s="196" t="s">
        <v>401</v>
      </c>
      <c r="B125" s="197" t="s">
        <v>402</v>
      </c>
      <c r="C125" s="198" t="s">
        <v>128</v>
      </c>
      <c r="D125" s="197" t="s">
        <v>398</v>
      </c>
      <c r="E125" s="199">
        <f>+SUM(F125:G125)</f>
        <v>0</v>
      </c>
      <c r="F125" s="200"/>
      <c r="G125" s="200"/>
      <c r="H125" s="201"/>
      <c r="I125" s="199"/>
      <c r="J125" s="196"/>
    </row>
    <row r="126" spans="1:12" ht="15.75" x14ac:dyDescent="0.25">
      <c r="A126" s="196" t="s">
        <v>403</v>
      </c>
      <c r="B126" s="197" t="s">
        <v>404</v>
      </c>
      <c r="C126" s="198" t="s">
        <v>336</v>
      </c>
      <c r="D126" s="197" t="s">
        <v>398</v>
      </c>
      <c r="E126" s="199">
        <f>+SUM(F126:G126)</f>
        <v>0</v>
      </c>
      <c r="F126" s="200"/>
      <c r="G126" s="200"/>
      <c r="H126" s="201"/>
      <c r="I126" s="199"/>
      <c r="J126" s="196"/>
    </row>
    <row r="127" spans="1:12" ht="15.75" x14ac:dyDescent="0.25">
      <c r="A127" s="196" t="s">
        <v>405</v>
      </c>
      <c r="B127" s="197" t="s">
        <v>406</v>
      </c>
      <c r="C127" s="198" t="s">
        <v>132</v>
      </c>
      <c r="D127" s="197" t="s">
        <v>398</v>
      </c>
      <c r="E127" s="199">
        <f>+SUM(F127:G127)</f>
        <v>0</v>
      </c>
      <c r="F127" s="200"/>
      <c r="G127" s="200"/>
      <c r="H127" s="201"/>
      <c r="I127" s="199"/>
      <c r="J127" s="196"/>
    </row>
    <row r="128" spans="1:12" ht="15.75" x14ac:dyDescent="0.25">
      <c r="A128" s="190" t="s">
        <v>1536</v>
      </c>
      <c r="B128" s="190" t="s">
        <v>58</v>
      </c>
      <c r="C128" s="191" t="s">
        <v>59</v>
      </c>
      <c r="D128" s="190" t="s">
        <v>55</v>
      </c>
      <c r="E128" s="192">
        <f>+SUM(E129:E132)</f>
        <v>0</v>
      </c>
      <c r="F128" s="215">
        <f>+SUM(F129:F132)</f>
        <v>0</v>
      </c>
      <c r="G128" s="215">
        <f>+SUM(G129:G132)</f>
        <v>0</v>
      </c>
      <c r="H128" s="201"/>
      <c r="I128" s="192">
        <f>+SUM(I129:I132)</f>
        <v>0</v>
      </c>
      <c r="J128" s="196"/>
    </row>
    <row r="129" spans="1:10" ht="15.75" x14ac:dyDescent="0.25">
      <c r="A129" s="196" t="s">
        <v>407</v>
      </c>
      <c r="B129" s="197" t="s">
        <v>408</v>
      </c>
      <c r="C129" s="198" t="s">
        <v>126</v>
      </c>
      <c r="D129" s="197" t="s">
        <v>55</v>
      </c>
      <c r="E129" s="199">
        <f>+SUM(F129:G129)</f>
        <v>0</v>
      </c>
      <c r="F129" s="200"/>
      <c r="G129" s="200"/>
      <c r="H129" s="206"/>
      <c r="I129" s="199">
        <f>+H129*E129</f>
        <v>0</v>
      </c>
      <c r="J129" s="196"/>
    </row>
    <row r="130" spans="1:10" ht="15.75" x14ac:dyDescent="0.25">
      <c r="A130" s="196" t="s">
        <v>409</v>
      </c>
      <c r="B130" s="197" t="s">
        <v>410</v>
      </c>
      <c r="C130" s="198" t="s">
        <v>128</v>
      </c>
      <c r="D130" s="197" t="s">
        <v>55</v>
      </c>
      <c r="E130" s="199">
        <f>+SUM(F130:G130)</f>
        <v>0</v>
      </c>
      <c r="F130" s="200"/>
      <c r="G130" s="200"/>
      <c r="H130" s="206">
        <f>+H129*0.6</f>
        <v>0</v>
      </c>
      <c r="I130" s="199">
        <f>+H130*E130</f>
        <v>0</v>
      </c>
      <c r="J130" s="196"/>
    </row>
    <row r="131" spans="1:10" ht="15.75" x14ac:dyDescent="0.25">
      <c r="A131" s="196" t="s">
        <v>411</v>
      </c>
      <c r="B131" s="197" t="s">
        <v>412</v>
      </c>
      <c r="C131" s="198" t="s">
        <v>130</v>
      </c>
      <c r="D131" s="197" t="s">
        <v>55</v>
      </c>
      <c r="E131" s="199">
        <f>+SUM(F131:G131)</f>
        <v>0</v>
      </c>
      <c r="F131" s="200"/>
      <c r="G131" s="200"/>
      <c r="H131" s="206">
        <v>2</v>
      </c>
      <c r="I131" s="199">
        <f>+H131*E131</f>
        <v>0</v>
      </c>
      <c r="J131" s="196"/>
    </row>
    <row r="132" spans="1:10" ht="15.75" x14ac:dyDescent="0.25">
      <c r="A132" s="196" t="s">
        <v>413</v>
      </c>
      <c r="B132" s="197" t="s">
        <v>414</v>
      </c>
      <c r="C132" s="198" t="s">
        <v>132</v>
      </c>
      <c r="D132" s="197" t="s">
        <v>55</v>
      </c>
      <c r="E132" s="199">
        <f>+SUM(F132:G132)</f>
        <v>0</v>
      </c>
      <c r="F132" s="200"/>
      <c r="G132" s="200"/>
      <c r="H132" s="206"/>
      <c r="I132" s="199">
        <f>+H132*E132</f>
        <v>0</v>
      </c>
      <c r="J132" s="196"/>
    </row>
    <row r="133" spans="1:10" ht="15.75" x14ac:dyDescent="0.25">
      <c r="A133" s="190" t="s">
        <v>1537</v>
      </c>
      <c r="B133" s="190" t="s">
        <v>60</v>
      </c>
      <c r="C133" s="191" t="s">
        <v>61</v>
      </c>
      <c r="D133" s="190" t="s">
        <v>55</v>
      </c>
      <c r="E133" s="192">
        <f>+SUM(E134:E137)</f>
        <v>0</v>
      </c>
      <c r="F133" s="215">
        <f>+SUM(F134:F137)</f>
        <v>0</v>
      </c>
      <c r="G133" s="200"/>
      <c r="H133" s="217"/>
      <c r="I133" s="192"/>
      <c r="J133" s="196"/>
    </row>
    <row r="134" spans="1:10" ht="15.75" x14ac:dyDescent="0.25">
      <c r="A134" s="196" t="s">
        <v>415</v>
      </c>
      <c r="B134" s="197" t="s">
        <v>416</v>
      </c>
      <c r="C134" s="198" t="s">
        <v>126</v>
      </c>
      <c r="D134" s="197" t="s">
        <v>55</v>
      </c>
      <c r="E134" s="199">
        <f>+SUM(F134:G134)</f>
        <v>0</v>
      </c>
      <c r="F134" s="200"/>
      <c r="G134" s="200"/>
      <c r="H134" s="206"/>
      <c r="I134" s="199"/>
      <c r="J134" s="196"/>
    </row>
    <row r="135" spans="1:10" ht="15.75" x14ac:dyDescent="0.25">
      <c r="A135" s="196" t="s">
        <v>417</v>
      </c>
      <c r="B135" s="197" t="s">
        <v>418</v>
      </c>
      <c r="C135" s="198" t="s">
        <v>324</v>
      </c>
      <c r="D135" s="197" t="s">
        <v>55</v>
      </c>
      <c r="E135" s="199">
        <f>+SUM(F135:G135)</f>
        <v>0</v>
      </c>
      <c r="F135" s="200"/>
      <c r="G135" s="200"/>
      <c r="H135" s="206"/>
      <c r="I135" s="199"/>
      <c r="J135" s="196"/>
    </row>
    <row r="136" spans="1:10" ht="15.75" x14ac:dyDescent="0.25">
      <c r="A136" s="196" t="s">
        <v>419</v>
      </c>
      <c r="B136" s="197" t="s">
        <v>420</v>
      </c>
      <c r="C136" s="198" t="s">
        <v>130</v>
      </c>
      <c r="D136" s="197" t="s">
        <v>55</v>
      </c>
      <c r="E136" s="199">
        <f>+SUM(F136:G136)</f>
        <v>0</v>
      </c>
      <c r="F136" s="200"/>
      <c r="G136" s="200"/>
      <c r="H136" s="206"/>
      <c r="I136" s="199"/>
      <c r="J136" s="196"/>
    </row>
    <row r="137" spans="1:10" ht="15.75" x14ac:dyDescent="0.25">
      <c r="A137" s="196" t="s">
        <v>1538</v>
      </c>
      <c r="B137" s="197" t="s">
        <v>422</v>
      </c>
      <c r="C137" s="198" t="s">
        <v>132</v>
      </c>
      <c r="D137" s="197" t="s">
        <v>55</v>
      </c>
      <c r="E137" s="199">
        <f>+SUM(F137:G137)</f>
        <v>0</v>
      </c>
      <c r="F137" s="200"/>
      <c r="G137" s="200"/>
      <c r="H137" s="206"/>
      <c r="I137" s="199"/>
      <c r="J137" s="196"/>
    </row>
    <row r="138" spans="1:10" ht="15.75" x14ac:dyDescent="0.25">
      <c r="A138" s="190" t="s">
        <v>1539</v>
      </c>
      <c r="B138" s="190" t="s">
        <v>62</v>
      </c>
      <c r="C138" s="191" t="s">
        <v>63</v>
      </c>
      <c r="D138" s="190" t="s">
        <v>55</v>
      </c>
      <c r="E138" s="192">
        <f>+SUM(E139:E142)</f>
        <v>0</v>
      </c>
      <c r="F138" s="215">
        <f>+SUM(F139:F142)</f>
        <v>0</v>
      </c>
      <c r="G138" s="215">
        <f>+SUM(G139:G142)</f>
        <v>0</v>
      </c>
      <c r="H138" s="217"/>
      <c r="I138" s="192">
        <f>+SUM(I139:I142)</f>
        <v>0</v>
      </c>
      <c r="J138" s="196"/>
    </row>
    <row r="139" spans="1:10" ht="15.75" x14ac:dyDescent="0.25">
      <c r="A139" s="196" t="s">
        <v>423</v>
      </c>
      <c r="B139" s="197" t="s">
        <v>424</v>
      </c>
      <c r="C139" s="198" t="s">
        <v>126</v>
      </c>
      <c r="D139" s="196" t="s">
        <v>55</v>
      </c>
      <c r="E139" s="199">
        <f>+SUM(F139:G139)</f>
        <v>0</v>
      </c>
      <c r="F139" s="200"/>
      <c r="G139" s="200"/>
      <c r="H139" s="206"/>
      <c r="I139" s="199">
        <f>+H139*E139</f>
        <v>0</v>
      </c>
      <c r="J139" s="196"/>
    </row>
    <row r="140" spans="1:10" ht="15.75" x14ac:dyDescent="0.25">
      <c r="A140" s="196" t="s">
        <v>425</v>
      </c>
      <c r="B140" s="197" t="s">
        <v>426</v>
      </c>
      <c r="C140" s="198" t="s">
        <v>128</v>
      </c>
      <c r="D140" s="196" t="s">
        <v>55</v>
      </c>
      <c r="E140" s="199">
        <f>+SUM(F140:G140)</f>
        <v>0</v>
      </c>
      <c r="F140" s="200"/>
      <c r="G140" s="200"/>
      <c r="H140" s="206"/>
      <c r="I140" s="199">
        <f>+H140*E140</f>
        <v>0</v>
      </c>
      <c r="J140" s="196"/>
    </row>
    <row r="141" spans="1:10" ht="15.75" x14ac:dyDescent="0.25">
      <c r="A141" s="196" t="s">
        <v>427</v>
      </c>
      <c r="B141" s="197" t="s">
        <v>428</v>
      </c>
      <c r="C141" s="198" t="s">
        <v>130</v>
      </c>
      <c r="D141" s="196" t="s">
        <v>55</v>
      </c>
      <c r="E141" s="199">
        <f>+SUM(F141:G141)</f>
        <v>0</v>
      </c>
      <c r="F141" s="200"/>
      <c r="G141" s="200"/>
      <c r="H141" s="206">
        <v>2</v>
      </c>
      <c r="I141" s="199">
        <f>+H141*E141</f>
        <v>0</v>
      </c>
      <c r="J141" s="196"/>
    </row>
    <row r="142" spans="1:10" ht="15.75" x14ac:dyDescent="0.25">
      <c r="A142" s="196" t="s">
        <v>429</v>
      </c>
      <c r="B142" s="197" t="s">
        <v>430</v>
      </c>
      <c r="C142" s="198" t="s">
        <v>132</v>
      </c>
      <c r="D142" s="196" t="s">
        <v>55</v>
      </c>
      <c r="E142" s="199">
        <f>+SUM(F142:G142)</f>
        <v>0</v>
      </c>
      <c r="F142" s="200"/>
      <c r="G142" s="200"/>
      <c r="H142" s="206"/>
      <c r="I142" s="199">
        <f>+H142*E142</f>
        <v>0</v>
      </c>
      <c r="J142" s="196"/>
    </row>
    <row r="143" spans="1:10" ht="15.75" x14ac:dyDescent="0.25">
      <c r="A143" s="190" t="s">
        <v>1540</v>
      </c>
      <c r="B143" s="190" t="s">
        <v>64</v>
      </c>
      <c r="C143" s="191" t="s">
        <v>65</v>
      </c>
      <c r="D143" s="190" t="s">
        <v>55</v>
      </c>
      <c r="E143" s="192">
        <f>+SUM(E144:E147)</f>
        <v>0.2</v>
      </c>
      <c r="F143" s="215">
        <f>+SUM(F144:F147)</f>
        <v>0.2</v>
      </c>
      <c r="G143" s="200"/>
      <c r="H143" s="217"/>
      <c r="I143" s="192">
        <f>+SUM(I144:I147)</f>
        <v>20</v>
      </c>
      <c r="J143" s="196"/>
    </row>
    <row r="144" spans="1:10" ht="15.75" x14ac:dyDescent="0.25">
      <c r="A144" s="196" t="s">
        <v>431</v>
      </c>
      <c r="B144" s="197" t="s">
        <v>432</v>
      </c>
      <c r="C144" s="198" t="s">
        <v>126</v>
      </c>
      <c r="D144" s="197" t="s">
        <v>55</v>
      </c>
      <c r="E144" s="199">
        <f t="shared" ref="E144:E149" si="0">+SUM(F144:G144)</f>
        <v>0.2</v>
      </c>
      <c r="F144" s="200">
        <v>0.2</v>
      </c>
      <c r="G144" s="200"/>
      <c r="H144" s="206">
        <v>100</v>
      </c>
      <c r="I144" s="199">
        <f>+H144*E144</f>
        <v>20</v>
      </c>
      <c r="J144" s="196"/>
    </row>
    <row r="145" spans="1:10" ht="15.75" x14ac:dyDescent="0.25">
      <c r="A145" s="196" t="s">
        <v>433</v>
      </c>
      <c r="B145" s="197" t="s">
        <v>434</v>
      </c>
      <c r="C145" s="198" t="s">
        <v>128</v>
      </c>
      <c r="D145" s="197" t="s">
        <v>55</v>
      </c>
      <c r="E145" s="199">
        <f t="shared" si="0"/>
        <v>0</v>
      </c>
      <c r="F145" s="200"/>
      <c r="G145" s="200"/>
      <c r="H145" s="206"/>
      <c r="I145" s="199"/>
      <c r="J145" s="196"/>
    </row>
    <row r="146" spans="1:10" ht="15.75" x14ac:dyDescent="0.25">
      <c r="A146" s="196" t="s">
        <v>435</v>
      </c>
      <c r="B146" s="197" t="s">
        <v>436</v>
      </c>
      <c r="C146" s="198" t="s">
        <v>130</v>
      </c>
      <c r="D146" s="197" t="s">
        <v>55</v>
      </c>
      <c r="E146" s="199">
        <f t="shared" si="0"/>
        <v>0</v>
      </c>
      <c r="F146" s="200"/>
      <c r="G146" s="200"/>
      <c r="H146" s="206"/>
      <c r="I146" s="199"/>
      <c r="J146" s="196"/>
    </row>
    <row r="147" spans="1:10" ht="15.75" x14ac:dyDescent="0.25">
      <c r="A147" s="196" t="s">
        <v>437</v>
      </c>
      <c r="B147" s="197" t="s">
        <v>438</v>
      </c>
      <c r="C147" s="198" t="s">
        <v>132</v>
      </c>
      <c r="D147" s="197" t="s">
        <v>55</v>
      </c>
      <c r="E147" s="199">
        <f t="shared" si="0"/>
        <v>0</v>
      </c>
      <c r="F147" s="200"/>
      <c r="G147" s="200"/>
      <c r="H147" s="206">
        <v>30</v>
      </c>
      <c r="I147" s="199"/>
      <c r="J147" s="196"/>
    </row>
    <row r="148" spans="1:10" ht="15.75" x14ac:dyDescent="0.25">
      <c r="A148" s="190" t="s">
        <v>1541</v>
      </c>
      <c r="B148" s="190" t="s">
        <v>66</v>
      </c>
      <c r="C148" s="191" t="s">
        <v>67</v>
      </c>
      <c r="D148" s="190" t="s">
        <v>68</v>
      </c>
      <c r="E148" s="192">
        <f t="shared" si="0"/>
        <v>0</v>
      </c>
      <c r="F148" s="193"/>
      <c r="G148" s="200"/>
      <c r="H148" s="206">
        <v>1.3</v>
      </c>
      <c r="I148" s="192">
        <f>+H148*E148</f>
        <v>0</v>
      </c>
      <c r="J148" s="196"/>
    </row>
    <row r="149" spans="1:10" ht="15.75" x14ac:dyDescent="0.25">
      <c r="A149" s="190" t="s">
        <v>1542</v>
      </c>
      <c r="B149" s="190" t="s">
        <v>69</v>
      </c>
      <c r="C149" s="191" t="s">
        <v>70</v>
      </c>
      <c r="D149" s="190" t="s">
        <v>55</v>
      </c>
      <c r="E149" s="192">
        <f t="shared" si="0"/>
        <v>0</v>
      </c>
      <c r="F149" s="193"/>
      <c r="G149" s="193"/>
      <c r="H149" s="206"/>
      <c r="I149" s="192"/>
      <c r="J149" s="196"/>
    </row>
    <row r="150" spans="1:10" ht="15.75" x14ac:dyDescent="0.25">
      <c r="A150" s="190" t="s">
        <v>1543</v>
      </c>
      <c r="B150" s="190" t="s">
        <v>71</v>
      </c>
      <c r="C150" s="191" t="s">
        <v>72</v>
      </c>
      <c r="D150" s="190" t="s">
        <v>73</v>
      </c>
      <c r="E150" s="199"/>
      <c r="F150" s="200"/>
      <c r="G150" s="200"/>
      <c r="H150" s="206"/>
      <c r="I150" s="199"/>
      <c r="J150" s="196"/>
    </row>
    <row r="151" spans="1:10" ht="15.75" x14ac:dyDescent="0.25">
      <c r="A151" s="190" t="s">
        <v>1544</v>
      </c>
      <c r="B151" s="190" t="s">
        <v>74</v>
      </c>
      <c r="C151" s="191" t="s">
        <v>75</v>
      </c>
      <c r="D151" s="190" t="s">
        <v>73</v>
      </c>
      <c r="E151" s="192">
        <f>+SUM(F151:G151)</f>
        <v>0</v>
      </c>
      <c r="F151" s="193"/>
      <c r="G151" s="193"/>
      <c r="H151" s="206"/>
      <c r="I151" s="192"/>
      <c r="J151" s="196"/>
    </row>
    <row r="152" spans="1:10" ht="15.75" x14ac:dyDescent="0.25">
      <c r="A152" s="190" t="s">
        <v>1545</v>
      </c>
      <c r="B152" s="190" t="s">
        <v>76</v>
      </c>
      <c r="C152" s="191" t="s">
        <v>77</v>
      </c>
      <c r="D152" s="190" t="s">
        <v>55</v>
      </c>
      <c r="E152" s="199"/>
      <c r="F152" s="200"/>
      <c r="G152" s="200"/>
      <c r="H152" s="206"/>
      <c r="I152" s="199"/>
      <c r="J152" s="196"/>
    </row>
    <row r="153" spans="1:10" ht="15.75" x14ac:dyDescent="0.25">
      <c r="A153" s="190" t="s">
        <v>1546</v>
      </c>
      <c r="B153" s="190" t="s">
        <v>78</v>
      </c>
      <c r="C153" s="191" t="s">
        <v>440</v>
      </c>
      <c r="D153" s="190" t="s">
        <v>55</v>
      </c>
      <c r="E153" s="199"/>
      <c r="F153" s="200"/>
      <c r="G153" s="200"/>
      <c r="H153" s="206"/>
      <c r="I153" s="199"/>
      <c r="J153" s="196"/>
    </row>
    <row r="154" spans="1:10" ht="15.75" x14ac:dyDescent="0.25">
      <c r="A154" s="190" t="s">
        <v>1547</v>
      </c>
      <c r="B154" s="190" t="s">
        <v>441</v>
      </c>
      <c r="C154" s="191" t="s">
        <v>442</v>
      </c>
      <c r="D154" s="190" t="s">
        <v>73</v>
      </c>
      <c r="E154" s="199"/>
      <c r="F154" s="200"/>
      <c r="G154" s="200"/>
      <c r="H154" s="224"/>
      <c r="I154" s="199"/>
      <c r="J154" s="196"/>
    </row>
    <row r="155" spans="1:10" ht="15.75" x14ac:dyDescent="0.25">
      <c r="A155" s="190" t="s">
        <v>1548</v>
      </c>
      <c r="B155" s="190" t="s">
        <v>443</v>
      </c>
      <c r="C155" s="191" t="s">
        <v>444</v>
      </c>
      <c r="D155" s="190" t="s">
        <v>55</v>
      </c>
      <c r="E155" s="199"/>
      <c r="F155" s="200"/>
      <c r="G155" s="200"/>
      <c r="H155" s="206"/>
      <c r="I155" s="199"/>
      <c r="J155" s="196"/>
    </row>
    <row r="156" spans="1:10" ht="15.75" x14ac:dyDescent="0.25">
      <c r="A156" s="190" t="s">
        <v>1549</v>
      </c>
      <c r="B156" s="190" t="s">
        <v>1550</v>
      </c>
      <c r="C156" s="191" t="s">
        <v>446</v>
      </c>
      <c r="D156" s="190" t="s">
        <v>212</v>
      </c>
      <c r="E156" s="195" t="s">
        <v>178</v>
      </c>
      <c r="F156" s="193"/>
      <c r="G156" s="193"/>
      <c r="H156" s="217"/>
      <c r="I156" s="192"/>
      <c r="J156" s="196"/>
    </row>
    <row r="157" spans="1:10" ht="15.75" x14ac:dyDescent="0.25">
      <c r="A157" s="190"/>
      <c r="B157" s="190"/>
      <c r="C157" s="225" t="s">
        <v>1551</v>
      </c>
      <c r="D157" s="196" t="s">
        <v>212</v>
      </c>
      <c r="E157" s="202" t="s">
        <v>178</v>
      </c>
      <c r="F157" s="193"/>
      <c r="G157" s="193"/>
      <c r="H157" s="217"/>
      <c r="I157" s="199"/>
      <c r="J157" s="196"/>
    </row>
    <row r="158" spans="1:10" ht="15.75" x14ac:dyDescent="0.25">
      <c r="A158" s="186">
        <v>7</v>
      </c>
      <c r="B158" s="186" t="s">
        <v>81</v>
      </c>
      <c r="C158" s="187" t="s">
        <v>82</v>
      </c>
      <c r="D158" s="186" t="s">
        <v>212</v>
      </c>
      <c r="E158" s="203" t="s">
        <v>178</v>
      </c>
      <c r="F158" s="193"/>
      <c r="G158" s="193"/>
      <c r="H158" s="217"/>
      <c r="I158" s="204">
        <f>+I159+I164+I167+I168+I169+I170+I171+I172</f>
        <v>0</v>
      </c>
      <c r="J158" s="186"/>
    </row>
    <row r="159" spans="1:10" ht="15.75" x14ac:dyDescent="0.25">
      <c r="A159" s="190" t="s">
        <v>1552</v>
      </c>
      <c r="B159" s="190" t="s">
        <v>83</v>
      </c>
      <c r="C159" s="191" t="s">
        <v>84</v>
      </c>
      <c r="D159" s="190" t="s">
        <v>85</v>
      </c>
      <c r="E159" s="211">
        <f>+SUM(E160:E163)</f>
        <v>0</v>
      </c>
      <c r="F159" s="226">
        <f>+SUM(F160:F163)</f>
        <v>0</v>
      </c>
      <c r="G159" s="226">
        <f>+SUM(G160:G163)</f>
        <v>0</v>
      </c>
      <c r="H159" s="217"/>
      <c r="I159" s="192">
        <f>+SUM(I160:I163)</f>
        <v>0</v>
      </c>
      <c r="J159" s="190"/>
    </row>
    <row r="160" spans="1:10" ht="15.75" x14ac:dyDescent="0.25">
      <c r="A160" s="197" t="s">
        <v>447</v>
      </c>
      <c r="B160" s="197" t="s">
        <v>448</v>
      </c>
      <c r="C160" s="198" t="s">
        <v>449</v>
      </c>
      <c r="D160" s="197" t="s">
        <v>85</v>
      </c>
      <c r="E160" s="227">
        <f>+SUM(F160:G160)</f>
        <v>0</v>
      </c>
      <c r="F160" s="200"/>
      <c r="G160" s="200"/>
      <c r="H160" s="206"/>
      <c r="I160" s="199">
        <f>+H160*E160</f>
        <v>0</v>
      </c>
      <c r="J160" s="196"/>
    </row>
    <row r="161" spans="1:10" ht="15.75" x14ac:dyDescent="0.25">
      <c r="A161" s="197" t="s">
        <v>450</v>
      </c>
      <c r="B161" s="197" t="s">
        <v>86</v>
      </c>
      <c r="C161" s="198" t="s">
        <v>451</v>
      </c>
      <c r="D161" s="197" t="s">
        <v>85</v>
      </c>
      <c r="E161" s="227">
        <f>+SUM(F161:G161)</f>
        <v>0</v>
      </c>
      <c r="F161" s="200"/>
      <c r="G161" s="200"/>
      <c r="H161" s="206">
        <v>10</v>
      </c>
      <c r="I161" s="199">
        <f>+H161*E161</f>
        <v>0</v>
      </c>
      <c r="J161" s="196"/>
    </row>
    <row r="162" spans="1:10" ht="15.75" x14ac:dyDescent="0.25">
      <c r="A162" s="197" t="s">
        <v>452</v>
      </c>
      <c r="B162" s="197" t="s">
        <v>88</v>
      </c>
      <c r="C162" s="198" t="s">
        <v>453</v>
      </c>
      <c r="D162" s="197" t="s">
        <v>85</v>
      </c>
      <c r="E162" s="227">
        <f>+SUM(F162:G162)</f>
        <v>0</v>
      </c>
      <c r="F162" s="200"/>
      <c r="G162" s="200"/>
      <c r="H162" s="206"/>
      <c r="I162" s="199">
        <f>+H162*E162</f>
        <v>0</v>
      </c>
      <c r="J162" s="196"/>
    </row>
    <row r="163" spans="1:10" ht="15.75" x14ac:dyDescent="0.25">
      <c r="A163" s="197" t="s">
        <v>454</v>
      </c>
      <c r="B163" s="197" t="s">
        <v>90</v>
      </c>
      <c r="C163" s="198" t="s">
        <v>455</v>
      </c>
      <c r="D163" s="197" t="s">
        <v>85</v>
      </c>
      <c r="E163" s="227">
        <f>+SUM(F163:G163)</f>
        <v>0</v>
      </c>
      <c r="F163" s="200"/>
      <c r="G163" s="200"/>
      <c r="H163" s="206"/>
      <c r="I163" s="199">
        <f>+H163*E163</f>
        <v>0</v>
      </c>
      <c r="J163" s="196"/>
    </row>
    <row r="164" spans="1:10" ht="15.75" x14ac:dyDescent="0.25">
      <c r="A164" s="190" t="s">
        <v>1553</v>
      </c>
      <c r="B164" s="190" t="s">
        <v>86</v>
      </c>
      <c r="C164" s="191" t="s">
        <v>87</v>
      </c>
      <c r="D164" s="190" t="s">
        <v>85</v>
      </c>
      <c r="E164" s="211">
        <f>+SUM(E165:E166)</f>
        <v>0</v>
      </c>
      <c r="F164" s="226">
        <f>+SUM(F165:F166)</f>
        <v>0</v>
      </c>
      <c r="G164" s="226">
        <f>+SUM(G165:G166)</f>
        <v>0</v>
      </c>
      <c r="H164" s="217"/>
      <c r="I164" s="192">
        <f>+SUM(I165:I166)</f>
        <v>0</v>
      </c>
      <c r="J164" s="196"/>
    </row>
    <row r="165" spans="1:10" ht="15.75" x14ac:dyDescent="0.25">
      <c r="A165" s="197" t="s">
        <v>456</v>
      </c>
      <c r="B165" s="197" t="s">
        <v>457</v>
      </c>
      <c r="C165" s="198" t="s">
        <v>458</v>
      </c>
      <c r="D165" s="197" t="s">
        <v>85</v>
      </c>
      <c r="E165" s="227">
        <f>+SUM(F165:G165)</f>
        <v>0</v>
      </c>
      <c r="F165" s="200"/>
      <c r="G165" s="200"/>
      <c r="H165" s="206">
        <v>0.1</v>
      </c>
      <c r="I165" s="199">
        <f>+H165*E165</f>
        <v>0</v>
      </c>
      <c r="J165" s="196"/>
    </row>
    <row r="166" spans="1:10" ht="15.75" x14ac:dyDescent="0.25">
      <c r="A166" s="197" t="s">
        <v>459</v>
      </c>
      <c r="B166" s="197" t="s">
        <v>460</v>
      </c>
      <c r="C166" s="198" t="s">
        <v>461</v>
      </c>
      <c r="D166" s="197" t="s">
        <v>85</v>
      </c>
      <c r="E166" s="227">
        <f>+SUM(F166:G166)</f>
        <v>0</v>
      </c>
      <c r="F166" s="200"/>
      <c r="G166" s="200"/>
      <c r="H166" s="206"/>
      <c r="I166" s="199">
        <f>+H166*E166</f>
        <v>0</v>
      </c>
      <c r="J166" s="196"/>
    </row>
    <row r="167" spans="1:10" ht="15.75" x14ac:dyDescent="0.25">
      <c r="A167" s="190" t="s">
        <v>1554</v>
      </c>
      <c r="B167" s="190" t="s">
        <v>88</v>
      </c>
      <c r="C167" s="191" t="s">
        <v>89</v>
      </c>
      <c r="D167" s="190" t="s">
        <v>85</v>
      </c>
      <c r="E167" s="199"/>
      <c r="F167" s="200"/>
      <c r="G167" s="200"/>
      <c r="H167" s="206"/>
      <c r="I167" s="199"/>
      <c r="J167" s="196"/>
    </row>
    <row r="168" spans="1:10" ht="15.75" x14ac:dyDescent="0.25">
      <c r="A168" s="190" t="s">
        <v>1555</v>
      </c>
      <c r="B168" s="190" t="s">
        <v>90</v>
      </c>
      <c r="C168" s="191" t="s">
        <v>91</v>
      </c>
      <c r="D168" s="190" t="s">
        <v>73</v>
      </c>
      <c r="E168" s="199"/>
      <c r="F168" s="200"/>
      <c r="G168" s="200"/>
      <c r="H168" s="206"/>
      <c r="I168" s="199"/>
      <c r="J168" s="196"/>
    </row>
    <row r="169" spans="1:10" ht="15.75" x14ac:dyDescent="0.25">
      <c r="A169" s="190" t="s">
        <v>1556</v>
      </c>
      <c r="B169" s="190" t="s">
        <v>463</v>
      </c>
      <c r="C169" s="191" t="s">
        <v>464</v>
      </c>
      <c r="D169" s="190" t="s">
        <v>212</v>
      </c>
      <c r="E169" s="195" t="s">
        <v>178</v>
      </c>
      <c r="F169" s="200"/>
      <c r="G169" s="200"/>
      <c r="H169" s="206"/>
      <c r="I169" s="199"/>
      <c r="J169" s="196"/>
    </row>
    <row r="170" spans="1:10" ht="15.75" x14ac:dyDescent="0.25">
      <c r="A170" s="190" t="s">
        <v>1557</v>
      </c>
      <c r="B170" s="190" t="s">
        <v>465</v>
      </c>
      <c r="C170" s="191" t="s">
        <v>466</v>
      </c>
      <c r="D170" s="190" t="s">
        <v>212</v>
      </c>
      <c r="E170" s="195" t="s">
        <v>178</v>
      </c>
      <c r="F170" s="193"/>
      <c r="G170" s="200"/>
      <c r="H170" s="206"/>
      <c r="I170" s="192">
        <f>+SUM(F170:G170)</f>
        <v>0</v>
      </c>
      <c r="J170" s="196"/>
    </row>
    <row r="171" spans="1:10" ht="15.75" x14ac:dyDescent="0.25">
      <c r="A171" s="190" t="s">
        <v>1558</v>
      </c>
      <c r="B171" s="190" t="s">
        <v>467</v>
      </c>
      <c r="C171" s="191" t="s">
        <v>468</v>
      </c>
      <c r="D171" s="190" t="s">
        <v>1213</v>
      </c>
      <c r="E171" s="195"/>
      <c r="F171" s="200"/>
      <c r="G171" s="200"/>
      <c r="H171" s="217"/>
      <c r="I171" s="199"/>
      <c r="J171" s="196"/>
    </row>
    <row r="172" spans="1:10" ht="15.75" x14ac:dyDescent="0.25">
      <c r="A172" s="190" t="s">
        <v>1559</v>
      </c>
      <c r="B172" s="190" t="s">
        <v>467</v>
      </c>
      <c r="C172" s="191" t="s">
        <v>470</v>
      </c>
      <c r="D172" s="190" t="s">
        <v>212</v>
      </c>
      <c r="E172" s="195" t="s">
        <v>178</v>
      </c>
      <c r="F172" s="200"/>
      <c r="G172" s="200"/>
      <c r="H172" s="201"/>
      <c r="I172" s="199"/>
      <c r="J172" s="196"/>
    </row>
    <row r="173" spans="1:10" ht="15.75" x14ac:dyDescent="0.25">
      <c r="A173" s="186">
        <v>8</v>
      </c>
      <c r="B173" s="186" t="s">
        <v>93</v>
      </c>
      <c r="C173" s="187" t="s">
        <v>94</v>
      </c>
      <c r="D173" s="186" t="s">
        <v>212</v>
      </c>
      <c r="E173" s="203" t="s">
        <v>178</v>
      </c>
      <c r="F173" s="200"/>
      <c r="G173" s="200"/>
      <c r="H173" s="201"/>
      <c r="I173" s="204">
        <f>+I178+I182+I187+I191+I195+I198+I201+I202+I205</f>
        <v>0</v>
      </c>
      <c r="J173" s="218"/>
    </row>
    <row r="174" spans="1:10" ht="15.75" x14ac:dyDescent="0.25">
      <c r="A174" s="190" t="s">
        <v>1560</v>
      </c>
      <c r="B174" s="190" t="s">
        <v>471</v>
      </c>
      <c r="C174" s="191" t="s">
        <v>472</v>
      </c>
      <c r="D174" s="196"/>
      <c r="E174" s="199"/>
      <c r="F174" s="200"/>
      <c r="G174" s="200"/>
      <c r="H174" s="201"/>
      <c r="I174" s="199"/>
      <c r="J174" s="196"/>
    </row>
    <row r="175" spans="1:10" ht="15.75" x14ac:dyDescent="0.25">
      <c r="A175" s="197" t="s">
        <v>473</v>
      </c>
      <c r="B175" s="197" t="s">
        <v>474</v>
      </c>
      <c r="C175" s="198" t="s">
        <v>475</v>
      </c>
      <c r="D175" s="197" t="s">
        <v>97</v>
      </c>
      <c r="E175" s="199"/>
      <c r="F175" s="200"/>
      <c r="G175" s="200"/>
      <c r="H175" s="201"/>
      <c r="I175" s="199"/>
      <c r="J175" s="196"/>
    </row>
    <row r="176" spans="1:10" ht="15.75" x14ac:dyDescent="0.25">
      <c r="A176" s="197" t="s">
        <v>476</v>
      </c>
      <c r="B176" s="197" t="s">
        <v>477</v>
      </c>
      <c r="C176" s="198" t="s">
        <v>478</v>
      </c>
      <c r="D176" s="197" t="s">
        <v>47</v>
      </c>
      <c r="E176" s="199"/>
      <c r="F176" s="200"/>
      <c r="G176" s="200"/>
      <c r="H176" s="201"/>
      <c r="I176" s="199"/>
      <c r="J176" s="196"/>
    </row>
    <row r="177" spans="1:10" ht="15.75" x14ac:dyDescent="0.25">
      <c r="A177" s="197" t="s">
        <v>479</v>
      </c>
      <c r="B177" s="197" t="s">
        <v>480</v>
      </c>
      <c r="C177" s="198" t="s">
        <v>481</v>
      </c>
      <c r="D177" s="197" t="s">
        <v>482</v>
      </c>
      <c r="E177" s="199"/>
      <c r="F177" s="200"/>
      <c r="G177" s="200"/>
      <c r="H177" s="201"/>
      <c r="I177" s="199"/>
      <c r="J177" s="196"/>
    </row>
    <row r="178" spans="1:10" ht="15.75" x14ac:dyDescent="0.25">
      <c r="A178" s="190" t="s">
        <v>1561</v>
      </c>
      <c r="B178" s="190" t="s">
        <v>95</v>
      </c>
      <c r="C178" s="191" t="s">
        <v>96</v>
      </c>
      <c r="D178" s="196"/>
      <c r="E178" s="199"/>
      <c r="F178" s="200"/>
      <c r="G178" s="200"/>
      <c r="H178" s="201"/>
      <c r="I178" s="228"/>
      <c r="J178" s="196"/>
    </row>
    <row r="179" spans="1:10" ht="15.75" x14ac:dyDescent="0.25">
      <c r="A179" s="197" t="s">
        <v>483</v>
      </c>
      <c r="B179" s="197" t="s">
        <v>484</v>
      </c>
      <c r="C179" s="198" t="s">
        <v>475</v>
      </c>
      <c r="D179" s="197" t="s">
        <v>97</v>
      </c>
      <c r="E179" s="199">
        <f>+SUM(F179:G179)</f>
        <v>0</v>
      </c>
      <c r="F179" s="200"/>
      <c r="G179" s="200"/>
      <c r="H179" s="206"/>
      <c r="I179" s="199"/>
      <c r="J179" s="196"/>
    </row>
    <row r="180" spans="1:10" ht="15.75" x14ac:dyDescent="0.25">
      <c r="A180" s="197" t="s">
        <v>485</v>
      </c>
      <c r="B180" s="197" t="s">
        <v>486</v>
      </c>
      <c r="C180" s="198" t="s">
        <v>478</v>
      </c>
      <c r="D180" s="197" t="s">
        <v>47</v>
      </c>
      <c r="E180" s="199"/>
      <c r="F180" s="200"/>
      <c r="G180" s="200"/>
      <c r="H180" s="201"/>
      <c r="I180" s="199"/>
      <c r="J180" s="196"/>
    </row>
    <row r="181" spans="1:10" ht="15.75" x14ac:dyDescent="0.25">
      <c r="A181" s="197" t="s">
        <v>487</v>
      </c>
      <c r="B181" s="197" t="s">
        <v>488</v>
      </c>
      <c r="C181" s="198" t="s">
        <v>481</v>
      </c>
      <c r="D181" s="197" t="s">
        <v>482</v>
      </c>
      <c r="E181" s="45">
        <f>+SUM(F181:G181)</f>
        <v>0</v>
      </c>
      <c r="F181" s="229"/>
      <c r="G181" s="229"/>
      <c r="H181" s="201"/>
      <c r="I181" s="199"/>
      <c r="J181" s="196"/>
    </row>
    <row r="182" spans="1:10" ht="15.75" x14ac:dyDescent="0.25">
      <c r="A182" s="190" t="s">
        <v>1562</v>
      </c>
      <c r="B182" s="190" t="s">
        <v>98</v>
      </c>
      <c r="C182" s="191" t="s">
        <v>99</v>
      </c>
      <c r="D182" s="196"/>
      <c r="E182" s="45"/>
      <c r="F182" s="229"/>
      <c r="G182" s="229"/>
      <c r="H182" s="201"/>
      <c r="I182" s="230"/>
      <c r="J182" s="196"/>
    </row>
    <row r="183" spans="1:10" ht="15.75" x14ac:dyDescent="0.25">
      <c r="A183" s="197" t="s">
        <v>489</v>
      </c>
      <c r="B183" s="197" t="s">
        <v>490</v>
      </c>
      <c r="C183" s="198" t="s">
        <v>491</v>
      </c>
      <c r="D183" s="197" t="s">
        <v>97</v>
      </c>
      <c r="E183" s="45">
        <f>+SUM(F183:G183)</f>
        <v>0</v>
      </c>
      <c r="F183" s="229"/>
      <c r="G183" s="229"/>
      <c r="H183" s="206"/>
      <c r="I183" s="231" t="s">
        <v>178</v>
      </c>
      <c r="J183" s="196"/>
    </row>
    <row r="184" spans="1:10" ht="15.75" x14ac:dyDescent="0.25">
      <c r="A184" s="197" t="s">
        <v>492</v>
      </c>
      <c r="B184" s="197" t="s">
        <v>493</v>
      </c>
      <c r="C184" s="198" t="s">
        <v>494</v>
      </c>
      <c r="D184" s="197" t="s">
        <v>482</v>
      </c>
      <c r="E184" s="45">
        <f>+SUM(F184:G184)</f>
        <v>0</v>
      </c>
      <c r="F184" s="229"/>
      <c r="G184" s="229"/>
      <c r="H184" s="201"/>
      <c r="I184" s="231" t="s">
        <v>178</v>
      </c>
      <c r="J184" s="196"/>
    </row>
    <row r="185" spans="1:10" ht="15.75" x14ac:dyDescent="0.25">
      <c r="A185" s="232" t="s">
        <v>492</v>
      </c>
      <c r="B185" s="232" t="s">
        <v>493</v>
      </c>
      <c r="C185" s="233" t="s">
        <v>495</v>
      </c>
      <c r="D185" s="232" t="s">
        <v>496</v>
      </c>
      <c r="E185" s="45">
        <f>+SUM(F185:G185)</f>
        <v>0</v>
      </c>
      <c r="F185" s="229"/>
      <c r="G185" s="229"/>
      <c r="H185" s="201"/>
      <c r="I185" s="231" t="s">
        <v>178</v>
      </c>
      <c r="J185" s="196"/>
    </row>
    <row r="186" spans="1:10" ht="15.75" x14ac:dyDescent="0.25">
      <c r="A186" s="232" t="s">
        <v>497</v>
      </c>
      <c r="B186" s="232" t="s">
        <v>498</v>
      </c>
      <c r="C186" s="233" t="s">
        <v>499</v>
      </c>
      <c r="D186" s="232" t="s">
        <v>496</v>
      </c>
      <c r="E186" s="45">
        <f>+SUM(F186:G186)</f>
        <v>0</v>
      </c>
      <c r="F186" s="229"/>
      <c r="G186" s="229"/>
      <c r="H186" s="201"/>
      <c r="I186" s="231"/>
      <c r="J186" s="196"/>
    </row>
    <row r="187" spans="1:10" ht="15.75" x14ac:dyDescent="0.25">
      <c r="A187" s="190" t="s">
        <v>1563</v>
      </c>
      <c r="B187" s="190" t="s">
        <v>100</v>
      </c>
      <c r="C187" s="191" t="s">
        <v>101</v>
      </c>
      <c r="D187" s="196"/>
      <c r="E187" s="45"/>
      <c r="F187" s="229"/>
      <c r="G187" s="229"/>
      <c r="H187" s="201"/>
      <c r="I187" s="230"/>
      <c r="J187" s="196"/>
    </row>
    <row r="188" spans="1:10" ht="15.75" x14ac:dyDescent="0.25">
      <c r="A188" s="197" t="s">
        <v>500</v>
      </c>
      <c r="B188" s="197" t="s">
        <v>501</v>
      </c>
      <c r="C188" s="198" t="s">
        <v>1564</v>
      </c>
      <c r="D188" s="197" t="s">
        <v>97</v>
      </c>
      <c r="E188" s="45">
        <f>+SUM(F188:G188)</f>
        <v>0</v>
      </c>
      <c r="F188" s="229"/>
      <c r="G188" s="229"/>
      <c r="H188" s="206"/>
      <c r="I188" s="45"/>
      <c r="J188" s="196"/>
    </row>
    <row r="189" spans="1:10" ht="15.75" x14ac:dyDescent="0.25">
      <c r="A189" s="197" t="s">
        <v>503</v>
      </c>
      <c r="B189" s="197" t="s">
        <v>504</v>
      </c>
      <c r="C189" s="198" t="s">
        <v>1565</v>
      </c>
      <c r="D189" s="197" t="s">
        <v>469</v>
      </c>
      <c r="E189" s="45">
        <f>+SUM(F189:G189)</f>
        <v>0</v>
      </c>
      <c r="F189" s="229"/>
      <c r="G189" s="229"/>
      <c r="H189" s="201"/>
      <c r="I189" s="234" t="s">
        <v>178</v>
      </c>
      <c r="J189" s="196"/>
    </row>
    <row r="190" spans="1:10" ht="15.75" x14ac:dyDescent="0.25">
      <c r="A190" s="197" t="s">
        <v>505</v>
      </c>
      <c r="B190" s="197" t="s">
        <v>506</v>
      </c>
      <c r="C190" s="198" t="s">
        <v>1566</v>
      </c>
      <c r="D190" s="197" t="s">
        <v>469</v>
      </c>
      <c r="E190" s="45">
        <f>+SUM(F190:G190)</f>
        <v>0</v>
      </c>
      <c r="F190" s="229"/>
      <c r="G190" s="229"/>
      <c r="H190" s="201"/>
      <c r="I190" s="234" t="s">
        <v>178</v>
      </c>
      <c r="J190" s="196"/>
    </row>
    <row r="191" spans="1:10" ht="15.75" x14ac:dyDescent="0.25">
      <c r="A191" s="190" t="s">
        <v>1563</v>
      </c>
      <c r="B191" s="190" t="s">
        <v>100</v>
      </c>
      <c r="C191" s="191" t="s">
        <v>102</v>
      </c>
      <c r="D191" s="196"/>
      <c r="E191" s="230">
        <f>+SUM(E192:E194)</f>
        <v>0</v>
      </c>
      <c r="F191" s="229"/>
      <c r="G191" s="235">
        <f>+SUM(G192:G194)</f>
        <v>0</v>
      </c>
      <c r="H191" s="201"/>
      <c r="I191" s="235"/>
      <c r="J191" s="196"/>
    </row>
    <row r="192" spans="1:10" ht="15.75" x14ac:dyDescent="0.25">
      <c r="A192" s="197" t="s">
        <v>500</v>
      </c>
      <c r="B192" s="197" t="s">
        <v>501</v>
      </c>
      <c r="C192" s="198" t="s">
        <v>507</v>
      </c>
      <c r="D192" s="197" t="s">
        <v>47</v>
      </c>
      <c r="E192" s="45">
        <f>+SUM(F192:G192)</f>
        <v>0</v>
      </c>
      <c r="F192" s="229"/>
      <c r="G192" s="229"/>
      <c r="H192" s="206"/>
      <c r="I192" s="45"/>
      <c r="J192" s="196"/>
    </row>
    <row r="193" spans="1:10" ht="15.75" x14ac:dyDescent="0.25">
      <c r="A193" s="197" t="s">
        <v>503</v>
      </c>
      <c r="B193" s="197" t="s">
        <v>504</v>
      </c>
      <c r="C193" s="198" t="s">
        <v>508</v>
      </c>
      <c r="D193" s="197" t="s">
        <v>47</v>
      </c>
      <c r="E193" s="45"/>
      <c r="F193" s="229"/>
      <c r="G193" s="229"/>
      <c r="H193" s="201"/>
      <c r="I193" s="45"/>
      <c r="J193" s="196"/>
    </row>
    <row r="194" spans="1:10" ht="15.75" x14ac:dyDescent="0.25">
      <c r="A194" s="197" t="s">
        <v>505</v>
      </c>
      <c r="B194" s="197" t="s">
        <v>506</v>
      </c>
      <c r="C194" s="198" t="s">
        <v>509</v>
      </c>
      <c r="D194" s="197" t="s">
        <v>47</v>
      </c>
      <c r="E194" s="199">
        <f>+SUM(F194:G194)</f>
        <v>0</v>
      </c>
      <c r="F194" s="200"/>
      <c r="G194" s="200"/>
      <c r="H194" s="201"/>
      <c r="I194" s="45"/>
      <c r="J194" s="196"/>
    </row>
    <row r="195" spans="1:10" ht="15.75" x14ac:dyDescent="0.25">
      <c r="A195" s="83" t="s">
        <v>1567</v>
      </c>
      <c r="B195" s="83" t="s">
        <v>510</v>
      </c>
      <c r="C195" s="84" t="s">
        <v>511</v>
      </c>
      <c r="D195" s="44"/>
      <c r="E195" s="230">
        <f>+SUM(E196:E197)</f>
        <v>0</v>
      </c>
      <c r="F195" s="229"/>
      <c r="G195" s="235">
        <f>+SUM(G196:G197)</f>
        <v>0</v>
      </c>
      <c r="H195" s="201"/>
      <c r="I195" s="228"/>
      <c r="J195" s="44"/>
    </row>
    <row r="196" spans="1:10" ht="15.75" x14ac:dyDescent="0.25">
      <c r="A196" s="197" t="s">
        <v>512</v>
      </c>
      <c r="B196" s="197" t="s">
        <v>513</v>
      </c>
      <c r="C196" s="198" t="s">
        <v>517</v>
      </c>
      <c r="D196" s="197" t="s">
        <v>47</v>
      </c>
      <c r="E196" s="199">
        <f>+SUM(F196:G196)</f>
        <v>0</v>
      </c>
      <c r="F196" s="200"/>
      <c r="G196" s="200"/>
      <c r="H196" s="201"/>
      <c r="I196" s="45"/>
      <c r="J196" s="196"/>
    </row>
    <row r="197" spans="1:10" ht="15.75" x14ac:dyDescent="0.25">
      <c r="A197" s="197" t="s">
        <v>515</v>
      </c>
      <c r="B197" s="197" t="s">
        <v>516</v>
      </c>
      <c r="C197" s="198" t="s">
        <v>514</v>
      </c>
      <c r="D197" s="197" t="s">
        <v>47</v>
      </c>
      <c r="E197" s="199">
        <f>+SUM(F197:G197)</f>
        <v>0</v>
      </c>
      <c r="F197" s="200"/>
      <c r="G197" s="200"/>
      <c r="H197" s="206"/>
      <c r="I197" s="45"/>
      <c r="J197" s="196"/>
    </row>
    <row r="198" spans="1:10" ht="15.75" x14ac:dyDescent="0.25">
      <c r="A198" s="190" t="s">
        <v>1568</v>
      </c>
      <c r="B198" s="190" t="s">
        <v>518</v>
      </c>
      <c r="C198" s="191" t="s">
        <v>519</v>
      </c>
      <c r="D198" s="196" t="s">
        <v>47</v>
      </c>
      <c r="E198" s="192">
        <f>+SUM(E199:E200)</f>
        <v>0</v>
      </c>
      <c r="F198" s="200"/>
      <c r="G198" s="215">
        <f>+SUM(G199:G200)</f>
        <v>0</v>
      </c>
      <c r="H198" s="201"/>
      <c r="I198" s="228"/>
      <c r="J198" s="196"/>
    </row>
    <row r="199" spans="1:10" ht="15.75" x14ac:dyDescent="0.25">
      <c r="A199" s="197" t="s">
        <v>520</v>
      </c>
      <c r="B199" s="197" t="s">
        <v>521</v>
      </c>
      <c r="C199" s="198" t="s">
        <v>522</v>
      </c>
      <c r="D199" s="197" t="s">
        <v>47</v>
      </c>
      <c r="E199" s="199">
        <f>+SUM(F199:G199)</f>
        <v>0</v>
      </c>
      <c r="F199" s="200"/>
      <c r="G199" s="200"/>
      <c r="H199" s="206"/>
      <c r="I199" s="45"/>
      <c r="J199" s="196"/>
    </row>
    <row r="200" spans="1:10" ht="15.75" x14ac:dyDescent="0.25">
      <c r="A200" s="197" t="s">
        <v>523</v>
      </c>
      <c r="B200" s="197" t="s">
        <v>524</v>
      </c>
      <c r="C200" s="198" t="s">
        <v>1569</v>
      </c>
      <c r="D200" s="197" t="s">
        <v>47</v>
      </c>
      <c r="E200" s="199">
        <f>+SUM(F200:G200)</f>
        <v>0</v>
      </c>
      <c r="F200" s="200"/>
      <c r="G200" s="200"/>
      <c r="H200" s="201"/>
      <c r="I200" s="45"/>
      <c r="J200" s="196"/>
    </row>
    <row r="201" spans="1:10" ht="15.75" x14ac:dyDescent="0.25">
      <c r="A201" s="190" t="s">
        <v>1570</v>
      </c>
      <c r="B201" s="190" t="s">
        <v>526</v>
      </c>
      <c r="C201" s="191" t="s">
        <v>527</v>
      </c>
      <c r="D201" s="190" t="s">
        <v>47</v>
      </c>
      <c r="E201" s="199"/>
      <c r="F201" s="200"/>
      <c r="G201" s="200"/>
      <c r="H201" s="201"/>
      <c r="I201" s="199"/>
      <c r="J201" s="196"/>
    </row>
    <row r="202" spans="1:10" ht="15.75" x14ac:dyDescent="0.25">
      <c r="A202" s="190" t="s">
        <v>1571</v>
      </c>
      <c r="B202" s="190" t="s">
        <v>103</v>
      </c>
      <c r="C202" s="191" t="s">
        <v>104</v>
      </c>
      <c r="D202" s="196"/>
      <c r="E202" s="199"/>
      <c r="F202" s="200"/>
      <c r="G202" s="200"/>
      <c r="H202" s="201"/>
      <c r="I202" s="192"/>
      <c r="J202" s="196"/>
    </row>
    <row r="203" spans="1:10" ht="15.75" x14ac:dyDescent="0.25">
      <c r="A203" s="196" t="s">
        <v>528</v>
      </c>
      <c r="B203" s="197" t="s">
        <v>529</v>
      </c>
      <c r="C203" s="198" t="s">
        <v>502</v>
      </c>
      <c r="D203" s="197" t="s">
        <v>97</v>
      </c>
      <c r="E203" s="199">
        <f>+SUM(F203:G203)</f>
        <v>0</v>
      </c>
      <c r="F203" s="200"/>
      <c r="G203" s="200"/>
      <c r="H203" s="206"/>
      <c r="I203" s="45"/>
      <c r="J203" s="196"/>
    </row>
    <row r="204" spans="1:10" ht="15.75" x14ac:dyDescent="0.25">
      <c r="A204" s="196" t="s">
        <v>1572</v>
      </c>
      <c r="B204" s="197" t="s">
        <v>1573</v>
      </c>
      <c r="C204" s="198" t="s">
        <v>533</v>
      </c>
      <c r="D204" s="197" t="s">
        <v>534</v>
      </c>
      <c r="E204" s="199">
        <f>+SUM(F204:G204)</f>
        <v>0</v>
      </c>
      <c r="F204" s="200"/>
      <c r="G204" s="200"/>
      <c r="H204" s="206"/>
      <c r="I204" s="202" t="s">
        <v>178</v>
      </c>
      <c r="J204" s="196"/>
    </row>
    <row r="205" spans="1:10" ht="15.75" x14ac:dyDescent="0.25">
      <c r="A205" s="190" t="s">
        <v>1574</v>
      </c>
      <c r="B205" s="190" t="s">
        <v>105</v>
      </c>
      <c r="C205" s="191" t="s">
        <v>106</v>
      </c>
      <c r="D205" s="190" t="s">
        <v>212</v>
      </c>
      <c r="E205" s="195" t="s">
        <v>178</v>
      </c>
      <c r="F205" s="200"/>
      <c r="G205" s="200"/>
      <c r="H205" s="201"/>
      <c r="I205" s="192"/>
      <c r="J205" s="196"/>
    </row>
    <row r="206" spans="1:10" ht="15.75" x14ac:dyDescent="0.25">
      <c r="A206" s="190"/>
      <c r="B206" s="190"/>
      <c r="C206" s="225" t="s">
        <v>1575</v>
      </c>
      <c r="D206" s="196" t="s">
        <v>212</v>
      </c>
      <c r="E206" s="202" t="s">
        <v>178</v>
      </c>
      <c r="F206" s="200"/>
      <c r="G206" s="200"/>
      <c r="H206" s="201"/>
      <c r="I206" s="45"/>
      <c r="J206" s="196"/>
    </row>
    <row r="207" spans="1:10" ht="15.75" x14ac:dyDescent="0.25">
      <c r="A207" s="190"/>
      <c r="B207" s="190"/>
      <c r="C207" s="225" t="s">
        <v>1576</v>
      </c>
      <c r="D207" s="196" t="s">
        <v>212</v>
      </c>
      <c r="E207" s="202" t="s">
        <v>178</v>
      </c>
      <c r="F207" s="200"/>
      <c r="G207" s="200"/>
      <c r="H207" s="201"/>
      <c r="I207" s="45"/>
      <c r="J207" s="196"/>
    </row>
    <row r="208" spans="1:10" ht="15.75" x14ac:dyDescent="0.25">
      <c r="A208" s="186">
        <v>9</v>
      </c>
      <c r="B208" s="186" t="s">
        <v>108</v>
      </c>
      <c r="C208" s="187" t="s">
        <v>109</v>
      </c>
      <c r="D208" s="186" t="s">
        <v>212</v>
      </c>
      <c r="E208" s="203" t="s">
        <v>178</v>
      </c>
      <c r="F208" s="200"/>
      <c r="G208" s="200"/>
      <c r="H208" s="201"/>
      <c r="I208" s="204">
        <f>+I209+I219+I263</f>
        <v>0</v>
      </c>
      <c r="J208" s="218"/>
    </row>
    <row r="209" spans="1:10" ht="15.75" x14ac:dyDescent="0.25">
      <c r="A209" s="190" t="s">
        <v>1577</v>
      </c>
      <c r="B209" s="190" t="s">
        <v>110</v>
      </c>
      <c r="C209" s="191" t="s">
        <v>111</v>
      </c>
      <c r="D209" s="196"/>
      <c r="E209" s="199"/>
      <c r="F209" s="200"/>
      <c r="G209" s="200"/>
      <c r="H209" s="201"/>
      <c r="I209" s="192"/>
      <c r="J209" s="196"/>
    </row>
    <row r="210" spans="1:10" ht="15.75" x14ac:dyDescent="0.25">
      <c r="A210" s="197" t="s">
        <v>535</v>
      </c>
      <c r="B210" s="197" t="s">
        <v>536</v>
      </c>
      <c r="C210" s="198" t="s">
        <v>491</v>
      </c>
      <c r="D210" s="197" t="s">
        <v>97</v>
      </c>
      <c r="E210" s="45">
        <f>+SUM(F210:G210)</f>
        <v>0</v>
      </c>
      <c r="F210" s="200"/>
      <c r="G210" s="200"/>
      <c r="H210" s="201"/>
      <c r="I210" s="45"/>
      <c r="J210" s="196"/>
    </row>
    <row r="211" spans="1:10" ht="15.75" x14ac:dyDescent="0.25">
      <c r="A211" s="197" t="s">
        <v>537</v>
      </c>
      <c r="B211" s="197" t="s">
        <v>538</v>
      </c>
      <c r="C211" s="198" t="s">
        <v>539</v>
      </c>
      <c r="D211" s="197" t="s">
        <v>97</v>
      </c>
      <c r="E211" s="199"/>
      <c r="F211" s="200"/>
      <c r="G211" s="200"/>
      <c r="H211" s="201"/>
      <c r="I211" s="45"/>
      <c r="J211" s="196"/>
    </row>
    <row r="212" spans="1:10" ht="15.75" x14ac:dyDescent="0.25">
      <c r="A212" s="197" t="s">
        <v>540</v>
      </c>
      <c r="B212" s="197" t="s">
        <v>541</v>
      </c>
      <c r="C212" s="198" t="s">
        <v>1578</v>
      </c>
      <c r="D212" s="197" t="s">
        <v>496</v>
      </c>
      <c r="E212" s="45">
        <f>+SUM(F212:G212)</f>
        <v>0</v>
      </c>
      <c r="F212" s="200"/>
      <c r="G212" s="200"/>
      <c r="H212" s="201"/>
      <c r="I212" s="202" t="s">
        <v>178</v>
      </c>
      <c r="J212" s="196"/>
    </row>
    <row r="213" spans="1:10" ht="15.75" x14ac:dyDescent="0.25">
      <c r="A213" s="197" t="s">
        <v>542</v>
      </c>
      <c r="B213" s="197" t="s">
        <v>543</v>
      </c>
      <c r="C213" s="198" t="s">
        <v>1579</v>
      </c>
      <c r="D213" s="197" t="s">
        <v>496</v>
      </c>
      <c r="E213" s="199"/>
      <c r="F213" s="200"/>
      <c r="G213" s="200"/>
      <c r="H213" s="201"/>
      <c r="I213" s="202" t="s">
        <v>178</v>
      </c>
      <c r="J213" s="196"/>
    </row>
    <row r="214" spans="1:10" ht="15.75" x14ac:dyDescent="0.25">
      <c r="A214" s="197" t="s">
        <v>545</v>
      </c>
      <c r="B214" s="197" t="s">
        <v>546</v>
      </c>
      <c r="C214" s="198" t="s">
        <v>547</v>
      </c>
      <c r="D214" s="197" t="s">
        <v>47</v>
      </c>
      <c r="E214" s="199"/>
      <c r="F214" s="200"/>
      <c r="G214" s="200"/>
      <c r="H214" s="201"/>
      <c r="I214" s="199"/>
      <c r="J214" s="196"/>
    </row>
    <row r="215" spans="1:10" ht="15.75" x14ac:dyDescent="0.25">
      <c r="A215" s="197" t="s">
        <v>548</v>
      </c>
      <c r="B215" s="197" t="s">
        <v>549</v>
      </c>
      <c r="C215" s="198" t="s">
        <v>550</v>
      </c>
      <c r="D215" s="197" t="s">
        <v>47</v>
      </c>
      <c r="E215" s="45">
        <f>+SUM(F215:G215)</f>
        <v>0</v>
      </c>
      <c r="F215" s="200"/>
      <c r="G215" s="200"/>
      <c r="H215" s="201"/>
      <c r="I215" s="45"/>
      <c r="J215" s="196"/>
    </row>
    <row r="216" spans="1:10" ht="15.75" x14ac:dyDescent="0.25">
      <c r="A216" s="197" t="s">
        <v>551</v>
      </c>
      <c r="B216" s="197" t="s">
        <v>552</v>
      </c>
      <c r="C216" s="198" t="s">
        <v>553</v>
      </c>
      <c r="D216" s="197" t="s">
        <v>269</v>
      </c>
      <c r="E216" s="199"/>
      <c r="F216" s="200"/>
      <c r="G216" s="200"/>
      <c r="H216" s="201"/>
      <c r="I216" s="202" t="s">
        <v>178</v>
      </c>
      <c r="J216" s="196"/>
    </row>
    <row r="217" spans="1:10" ht="15.75" x14ac:dyDescent="0.25">
      <c r="A217" s="197" t="s">
        <v>554</v>
      </c>
      <c r="B217" s="197" t="s">
        <v>555</v>
      </c>
      <c r="C217" s="198" t="s">
        <v>556</v>
      </c>
      <c r="D217" s="197" t="s">
        <v>212</v>
      </c>
      <c r="E217" s="202" t="s">
        <v>178</v>
      </c>
      <c r="F217" s="200"/>
      <c r="G217" s="200"/>
      <c r="H217" s="201"/>
      <c r="I217" s="199"/>
      <c r="J217" s="196"/>
    </row>
    <row r="218" spans="1:10" ht="15.75" x14ac:dyDescent="0.25">
      <c r="A218" s="197" t="s">
        <v>557</v>
      </c>
      <c r="B218" s="197" t="s">
        <v>558</v>
      </c>
      <c r="C218" s="198" t="s">
        <v>559</v>
      </c>
      <c r="D218" s="197" t="s">
        <v>47</v>
      </c>
      <c r="E218" s="199"/>
      <c r="F218" s="200"/>
      <c r="G218" s="200"/>
      <c r="H218" s="201"/>
      <c r="I218" s="199"/>
      <c r="J218" s="196"/>
    </row>
    <row r="219" spans="1:10" ht="31.5" x14ac:dyDescent="0.25">
      <c r="A219" s="190" t="s">
        <v>1580</v>
      </c>
      <c r="B219" s="190" t="s">
        <v>112</v>
      </c>
      <c r="C219" s="191" t="s">
        <v>113</v>
      </c>
      <c r="D219" s="196"/>
      <c r="E219" s="199"/>
      <c r="F219" s="200"/>
      <c r="G219" s="200"/>
      <c r="H219" s="201"/>
      <c r="I219" s="192"/>
      <c r="J219" s="196"/>
    </row>
    <row r="220" spans="1:10" ht="15.75" x14ac:dyDescent="0.25">
      <c r="A220" s="197" t="s">
        <v>560</v>
      </c>
      <c r="B220" s="197" t="s">
        <v>561</v>
      </c>
      <c r="C220" s="198" t="s">
        <v>491</v>
      </c>
      <c r="D220" s="197" t="s">
        <v>97</v>
      </c>
      <c r="E220" s="45">
        <f t="shared" ref="E220:E225" si="1">+SUM(F220:G220)</f>
        <v>0</v>
      </c>
      <c r="F220" s="229"/>
      <c r="G220" s="229"/>
      <c r="H220" s="206"/>
      <c r="I220" s="45"/>
      <c r="J220" s="196"/>
    </row>
    <row r="221" spans="1:10" ht="15.75" x14ac:dyDescent="0.25">
      <c r="A221" s="197" t="s">
        <v>562</v>
      </c>
      <c r="B221" s="197" t="s">
        <v>563</v>
      </c>
      <c r="C221" s="198" t="s">
        <v>539</v>
      </c>
      <c r="D221" s="197" t="s">
        <v>97</v>
      </c>
      <c r="E221" s="45">
        <f t="shared" si="1"/>
        <v>0</v>
      </c>
      <c r="F221" s="229"/>
      <c r="G221" s="229"/>
      <c r="H221" s="206"/>
      <c r="I221" s="234" t="s">
        <v>178</v>
      </c>
      <c r="J221" s="196"/>
    </row>
    <row r="222" spans="1:10" ht="15.75" x14ac:dyDescent="0.25">
      <c r="A222" s="197" t="s">
        <v>564</v>
      </c>
      <c r="B222" s="197" t="s">
        <v>565</v>
      </c>
      <c r="C222" s="198" t="s">
        <v>1578</v>
      </c>
      <c r="D222" s="197" t="s">
        <v>496</v>
      </c>
      <c r="E222" s="45">
        <f t="shared" si="1"/>
        <v>0</v>
      </c>
      <c r="F222" s="229"/>
      <c r="G222" s="229"/>
      <c r="H222" s="206"/>
      <c r="I222" s="234" t="s">
        <v>178</v>
      </c>
      <c r="J222" s="196"/>
    </row>
    <row r="223" spans="1:10" ht="15.75" x14ac:dyDescent="0.25">
      <c r="A223" s="197" t="s">
        <v>566</v>
      </c>
      <c r="B223" s="197" t="s">
        <v>567</v>
      </c>
      <c r="C223" s="198" t="s">
        <v>1579</v>
      </c>
      <c r="D223" s="197" t="s">
        <v>496</v>
      </c>
      <c r="E223" s="45">
        <f t="shared" si="1"/>
        <v>0</v>
      </c>
      <c r="F223" s="229"/>
      <c r="G223" s="229"/>
      <c r="H223" s="201"/>
      <c r="I223" s="234" t="s">
        <v>178</v>
      </c>
      <c r="J223" s="196"/>
    </row>
    <row r="224" spans="1:10" ht="15.75" x14ac:dyDescent="0.25">
      <c r="A224" s="197" t="s">
        <v>568</v>
      </c>
      <c r="B224" s="197" t="s">
        <v>569</v>
      </c>
      <c r="C224" s="198" t="s">
        <v>547</v>
      </c>
      <c r="D224" s="197" t="s">
        <v>47</v>
      </c>
      <c r="E224" s="199">
        <f t="shared" si="1"/>
        <v>0</v>
      </c>
      <c r="F224" s="200"/>
      <c r="G224" s="200"/>
      <c r="H224" s="206"/>
      <c r="I224" s="45"/>
      <c r="J224" s="196"/>
    </row>
    <row r="225" spans="1:10" ht="15.75" x14ac:dyDescent="0.25">
      <c r="A225" s="197" t="s">
        <v>570</v>
      </c>
      <c r="B225" s="197" t="s">
        <v>571</v>
      </c>
      <c r="C225" s="198" t="s">
        <v>550</v>
      </c>
      <c r="D225" s="197" t="s">
        <v>47</v>
      </c>
      <c r="E225" s="199">
        <f t="shared" si="1"/>
        <v>0</v>
      </c>
      <c r="F225" s="200"/>
      <c r="G225" s="200"/>
      <c r="H225" s="206"/>
      <c r="I225" s="45"/>
      <c r="J225" s="196"/>
    </row>
    <row r="226" spans="1:10" ht="15.75" x14ac:dyDescent="0.25">
      <c r="A226" s="197" t="s">
        <v>572</v>
      </c>
      <c r="B226" s="197" t="s">
        <v>573</v>
      </c>
      <c r="C226" s="198" t="s">
        <v>553</v>
      </c>
      <c r="D226" s="197" t="s">
        <v>269</v>
      </c>
      <c r="E226" s="199"/>
      <c r="F226" s="200"/>
      <c r="G226" s="200"/>
      <c r="H226" s="206"/>
      <c r="I226" s="202" t="s">
        <v>178</v>
      </c>
      <c r="J226" s="196"/>
    </row>
    <row r="227" spans="1:10" ht="15.75" x14ac:dyDescent="0.25">
      <c r="A227" s="197" t="s">
        <v>574</v>
      </c>
      <c r="B227" s="197" t="s">
        <v>575</v>
      </c>
      <c r="C227" s="198" t="s">
        <v>556</v>
      </c>
      <c r="D227" s="197" t="s">
        <v>212</v>
      </c>
      <c r="E227" s="202" t="s">
        <v>178</v>
      </c>
      <c r="F227" s="200"/>
      <c r="G227" s="200" t="s">
        <v>178</v>
      </c>
      <c r="H227" s="201"/>
      <c r="I227" s="199"/>
      <c r="J227" s="196"/>
    </row>
    <row r="228" spans="1:10" ht="15.75" x14ac:dyDescent="0.25">
      <c r="A228" s="197" t="s">
        <v>576</v>
      </c>
      <c r="B228" s="197" t="s">
        <v>577</v>
      </c>
      <c r="C228" s="198" t="s">
        <v>559</v>
      </c>
      <c r="D228" s="197" t="s">
        <v>47</v>
      </c>
      <c r="E228" s="199"/>
      <c r="F228" s="200"/>
      <c r="G228" s="200"/>
      <c r="H228" s="201"/>
      <c r="I228" s="199"/>
      <c r="J228" s="196"/>
    </row>
    <row r="229" spans="1:10" ht="15.75" x14ac:dyDescent="0.25">
      <c r="A229" s="190" t="s">
        <v>1581</v>
      </c>
      <c r="B229" s="190" t="s">
        <v>578</v>
      </c>
      <c r="C229" s="191" t="s">
        <v>579</v>
      </c>
      <c r="D229" s="196"/>
      <c r="E229" s="199"/>
      <c r="F229" s="200"/>
      <c r="G229" s="200"/>
      <c r="H229" s="201"/>
      <c r="I229" s="199"/>
      <c r="J229" s="196"/>
    </row>
    <row r="230" spans="1:10" ht="15.75" x14ac:dyDescent="0.25">
      <c r="A230" s="197" t="s">
        <v>580</v>
      </c>
      <c r="B230" s="197" t="s">
        <v>581</v>
      </c>
      <c r="C230" s="198" t="s">
        <v>582</v>
      </c>
      <c r="D230" s="197" t="s">
        <v>97</v>
      </c>
      <c r="E230" s="199"/>
      <c r="F230" s="200"/>
      <c r="G230" s="200"/>
      <c r="H230" s="201"/>
      <c r="I230" s="199"/>
      <c r="J230" s="196"/>
    </row>
    <row r="231" spans="1:10" ht="15.75" x14ac:dyDescent="0.25">
      <c r="A231" s="197" t="s">
        <v>583</v>
      </c>
      <c r="B231" s="197" t="s">
        <v>584</v>
      </c>
      <c r="C231" s="198" t="s">
        <v>585</v>
      </c>
      <c r="D231" s="197" t="s">
        <v>97</v>
      </c>
      <c r="E231" s="199"/>
      <c r="F231" s="200"/>
      <c r="G231" s="200"/>
      <c r="H231" s="201"/>
      <c r="I231" s="202"/>
      <c r="J231" s="196"/>
    </row>
    <row r="232" spans="1:10" ht="15.75" x14ac:dyDescent="0.25">
      <c r="A232" s="197" t="s">
        <v>586</v>
      </c>
      <c r="B232" s="197" t="s">
        <v>587</v>
      </c>
      <c r="C232" s="198" t="s">
        <v>588</v>
      </c>
      <c r="D232" s="197" t="s">
        <v>469</v>
      </c>
      <c r="E232" s="199"/>
      <c r="F232" s="200"/>
      <c r="G232" s="200"/>
      <c r="H232" s="201"/>
      <c r="I232" s="199"/>
      <c r="J232" s="196"/>
    </row>
    <row r="233" spans="1:10" ht="15.75" x14ac:dyDescent="0.25">
      <c r="A233" s="197" t="s">
        <v>589</v>
      </c>
      <c r="B233" s="197" t="s">
        <v>590</v>
      </c>
      <c r="C233" s="198" t="s">
        <v>591</v>
      </c>
      <c r="D233" s="197" t="s">
        <v>469</v>
      </c>
      <c r="E233" s="199"/>
      <c r="F233" s="200"/>
      <c r="G233" s="200"/>
      <c r="H233" s="201"/>
      <c r="I233" s="199"/>
      <c r="J233" s="196"/>
    </row>
    <row r="234" spans="1:10" ht="15.75" x14ac:dyDescent="0.25">
      <c r="A234" s="197" t="s">
        <v>592</v>
      </c>
      <c r="B234" s="197" t="s">
        <v>593</v>
      </c>
      <c r="C234" s="198" t="s">
        <v>594</v>
      </c>
      <c r="D234" s="197" t="s">
        <v>47</v>
      </c>
      <c r="E234" s="199"/>
      <c r="F234" s="200"/>
      <c r="G234" s="200"/>
      <c r="H234" s="201"/>
      <c r="I234" s="199"/>
      <c r="J234" s="196"/>
    </row>
    <row r="235" spans="1:10" ht="15.75" x14ac:dyDescent="0.25">
      <c r="A235" s="197" t="s">
        <v>595</v>
      </c>
      <c r="B235" s="197" t="s">
        <v>596</v>
      </c>
      <c r="C235" s="198" t="s">
        <v>597</v>
      </c>
      <c r="D235" s="197" t="s">
        <v>47</v>
      </c>
      <c r="E235" s="199"/>
      <c r="F235" s="200"/>
      <c r="G235" s="200"/>
      <c r="H235" s="201"/>
      <c r="I235" s="199"/>
      <c r="J235" s="196"/>
    </row>
    <row r="236" spans="1:10" ht="15.75" x14ac:dyDescent="0.25">
      <c r="A236" s="197" t="s">
        <v>598</v>
      </c>
      <c r="B236" s="197" t="s">
        <v>599</v>
      </c>
      <c r="C236" s="198" t="s">
        <v>600</v>
      </c>
      <c r="D236" s="197" t="s">
        <v>212</v>
      </c>
      <c r="E236" s="202" t="s">
        <v>178</v>
      </c>
      <c r="F236" s="200"/>
      <c r="G236" s="200"/>
      <c r="H236" s="201"/>
      <c r="I236" s="199"/>
      <c r="J236" s="196"/>
    </row>
    <row r="237" spans="1:10" ht="15.75" x14ac:dyDescent="0.25">
      <c r="A237" s="197" t="s">
        <v>601</v>
      </c>
      <c r="B237" s="197" t="s">
        <v>602</v>
      </c>
      <c r="C237" s="198" t="s">
        <v>603</v>
      </c>
      <c r="D237" s="197" t="s">
        <v>269</v>
      </c>
      <c r="E237" s="199"/>
      <c r="F237" s="200"/>
      <c r="G237" s="200"/>
      <c r="H237" s="201"/>
      <c r="I237" s="202"/>
      <c r="J237" s="196"/>
    </row>
    <row r="238" spans="1:10" ht="15.75" x14ac:dyDescent="0.25">
      <c r="A238" s="197" t="s">
        <v>604</v>
      </c>
      <c r="B238" s="197" t="s">
        <v>605</v>
      </c>
      <c r="C238" s="198" t="s">
        <v>559</v>
      </c>
      <c r="D238" s="197" t="s">
        <v>47</v>
      </c>
      <c r="E238" s="199"/>
      <c r="F238" s="200"/>
      <c r="G238" s="200"/>
      <c r="H238" s="201"/>
      <c r="I238" s="199"/>
      <c r="J238" s="196"/>
    </row>
    <row r="239" spans="1:10" ht="15.75" x14ac:dyDescent="0.25">
      <c r="A239" s="190" t="s">
        <v>1582</v>
      </c>
      <c r="B239" s="190" t="s">
        <v>606</v>
      </c>
      <c r="C239" s="191" t="s">
        <v>607</v>
      </c>
      <c r="D239" s="196"/>
      <c r="E239" s="199"/>
      <c r="F239" s="200"/>
      <c r="G239" s="200"/>
      <c r="H239" s="201"/>
      <c r="I239" s="199"/>
      <c r="J239" s="196"/>
    </row>
    <row r="240" spans="1:10" ht="15.75" x14ac:dyDescent="0.25">
      <c r="A240" s="197" t="s">
        <v>608</v>
      </c>
      <c r="B240" s="197" t="s">
        <v>609</v>
      </c>
      <c r="C240" s="198" t="s">
        <v>610</v>
      </c>
      <c r="D240" s="197" t="s">
        <v>47</v>
      </c>
      <c r="E240" s="199"/>
      <c r="F240" s="200"/>
      <c r="G240" s="200"/>
      <c r="H240" s="201"/>
      <c r="I240" s="199"/>
      <c r="J240" s="196"/>
    </row>
    <row r="241" spans="1:10" ht="15.75" x14ac:dyDescent="0.25">
      <c r="A241" s="197" t="s">
        <v>611</v>
      </c>
      <c r="B241" s="197" t="s">
        <v>612</v>
      </c>
      <c r="C241" s="198" t="s">
        <v>613</v>
      </c>
      <c r="D241" s="197" t="s">
        <v>47</v>
      </c>
      <c r="E241" s="199"/>
      <c r="F241" s="200"/>
      <c r="G241" s="200"/>
      <c r="H241" s="201"/>
      <c r="I241" s="199"/>
      <c r="J241" s="196"/>
    </row>
    <row r="242" spans="1:10" ht="15.75" x14ac:dyDescent="0.25">
      <c r="A242" s="197" t="s">
        <v>614</v>
      </c>
      <c r="B242" s="197" t="s">
        <v>615</v>
      </c>
      <c r="C242" s="198" t="s">
        <v>556</v>
      </c>
      <c r="D242" s="197" t="s">
        <v>212</v>
      </c>
      <c r="E242" s="199"/>
      <c r="F242" s="200"/>
      <c r="G242" s="200"/>
      <c r="H242" s="201"/>
      <c r="I242" s="199"/>
      <c r="J242" s="196"/>
    </row>
    <row r="243" spans="1:10" ht="15.75" x14ac:dyDescent="0.25">
      <c r="A243" s="197" t="s">
        <v>616</v>
      </c>
      <c r="B243" s="197" t="s">
        <v>617</v>
      </c>
      <c r="C243" s="198" t="s">
        <v>618</v>
      </c>
      <c r="D243" s="197" t="s">
        <v>47</v>
      </c>
      <c r="E243" s="199"/>
      <c r="F243" s="200"/>
      <c r="G243" s="200"/>
      <c r="H243" s="201"/>
      <c r="I243" s="199"/>
      <c r="J243" s="196"/>
    </row>
    <row r="244" spans="1:10" ht="15.75" x14ac:dyDescent="0.25">
      <c r="A244" s="197" t="s">
        <v>619</v>
      </c>
      <c r="B244" s="197" t="s">
        <v>620</v>
      </c>
      <c r="C244" s="198" t="s">
        <v>621</v>
      </c>
      <c r="D244" s="197" t="s">
        <v>469</v>
      </c>
      <c r="E244" s="199"/>
      <c r="F244" s="200"/>
      <c r="G244" s="200"/>
      <c r="H244" s="201"/>
      <c r="I244" s="199"/>
      <c r="J244" s="196"/>
    </row>
    <row r="245" spans="1:10" ht="15.75" x14ac:dyDescent="0.25">
      <c r="A245" s="197" t="s">
        <v>622</v>
      </c>
      <c r="B245" s="197" t="s">
        <v>623</v>
      </c>
      <c r="C245" s="198" t="s">
        <v>559</v>
      </c>
      <c r="D245" s="197" t="s">
        <v>47</v>
      </c>
      <c r="E245" s="199"/>
      <c r="F245" s="200"/>
      <c r="G245" s="200"/>
      <c r="H245" s="201"/>
      <c r="I245" s="199"/>
      <c r="J245" s="196"/>
    </row>
    <row r="246" spans="1:10" ht="15.75" x14ac:dyDescent="0.25">
      <c r="A246" s="190" t="s">
        <v>1583</v>
      </c>
      <c r="B246" s="190" t="s">
        <v>624</v>
      </c>
      <c r="C246" s="191" t="s">
        <v>625</v>
      </c>
      <c r="D246" s="196"/>
      <c r="E246" s="199"/>
      <c r="F246" s="200"/>
      <c r="G246" s="200"/>
      <c r="H246" s="201"/>
      <c r="I246" s="199"/>
      <c r="J246" s="196"/>
    </row>
    <row r="247" spans="1:10" ht="15.75" x14ac:dyDescent="0.25">
      <c r="A247" s="197" t="s">
        <v>626</v>
      </c>
      <c r="B247" s="197" t="s">
        <v>627</v>
      </c>
      <c r="C247" s="198" t="s">
        <v>610</v>
      </c>
      <c r="D247" s="197" t="s">
        <v>47</v>
      </c>
      <c r="E247" s="199"/>
      <c r="F247" s="200"/>
      <c r="G247" s="200"/>
      <c r="H247" s="201"/>
      <c r="I247" s="199"/>
      <c r="J247" s="196"/>
    </row>
    <row r="248" spans="1:10" ht="15.75" x14ac:dyDescent="0.25">
      <c r="A248" s="197" t="s">
        <v>628</v>
      </c>
      <c r="B248" s="197" t="s">
        <v>629</v>
      </c>
      <c r="C248" s="198" t="s">
        <v>556</v>
      </c>
      <c r="D248" s="197" t="s">
        <v>212</v>
      </c>
      <c r="E248" s="202" t="s">
        <v>178</v>
      </c>
      <c r="F248" s="200"/>
      <c r="G248" s="200"/>
      <c r="H248" s="201"/>
      <c r="I248" s="199"/>
      <c r="J248" s="196"/>
    </row>
    <row r="249" spans="1:10" ht="15.75" x14ac:dyDescent="0.25">
      <c r="A249" s="197" t="s">
        <v>630</v>
      </c>
      <c r="B249" s="197" t="s">
        <v>631</v>
      </c>
      <c r="C249" s="198" t="s">
        <v>618</v>
      </c>
      <c r="D249" s="197" t="s">
        <v>47</v>
      </c>
      <c r="E249" s="199"/>
      <c r="F249" s="200"/>
      <c r="G249" s="200"/>
      <c r="H249" s="206"/>
      <c r="I249" s="199"/>
      <c r="J249" s="196"/>
    </row>
    <row r="250" spans="1:10" ht="15.75" x14ac:dyDescent="0.25">
      <c r="A250" s="197" t="s">
        <v>632</v>
      </c>
      <c r="B250" s="197" t="s">
        <v>633</v>
      </c>
      <c r="C250" s="198" t="s">
        <v>621</v>
      </c>
      <c r="D250" s="197" t="s">
        <v>496</v>
      </c>
      <c r="E250" s="199"/>
      <c r="F250" s="200"/>
      <c r="G250" s="200"/>
      <c r="H250" s="201"/>
      <c r="I250" s="199"/>
      <c r="J250" s="196"/>
    </row>
    <row r="251" spans="1:10" ht="15.75" x14ac:dyDescent="0.25">
      <c r="A251" s="197" t="s">
        <v>634</v>
      </c>
      <c r="B251" s="197" t="s">
        <v>635</v>
      </c>
      <c r="C251" s="198" t="s">
        <v>559</v>
      </c>
      <c r="D251" s="197" t="s">
        <v>47</v>
      </c>
      <c r="E251" s="199"/>
      <c r="F251" s="200"/>
      <c r="G251" s="200"/>
      <c r="H251" s="201"/>
      <c r="I251" s="199"/>
      <c r="J251" s="196"/>
    </row>
    <row r="252" spans="1:10" ht="15.75" x14ac:dyDescent="0.25">
      <c r="A252" s="190" t="s">
        <v>1584</v>
      </c>
      <c r="B252" s="190" t="s">
        <v>636</v>
      </c>
      <c r="C252" s="191" t="s">
        <v>637</v>
      </c>
      <c r="D252" s="196"/>
      <c r="E252" s="199"/>
      <c r="F252" s="200"/>
      <c r="G252" s="200"/>
      <c r="H252" s="201"/>
      <c r="I252" s="199"/>
      <c r="J252" s="196"/>
    </row>
    <row r="253" spans="1:10" ht="15.75" x14ac:dyDescent="0.25">
      <c r="A253" s="197" t="s">
        <v>638</v>
      </c>
      <c r="B253" s="197" t="s">
        <v>639</v>
      </c>
      <c r="C253" s="198" t="s">
        <v>640</v>
      </c>
      <c r="D253" s="197" t="s">
        <v>47</v>
      </c>
      <c r="E253" s="199"/>
      <c r="F253" s="200"/>
      <c r="G253" s="200"/>
      <c r="H253" s="206"/>
      <c r="I253" s="199"/>
      <c r="J253" s="196"/>
    </row>
    <row r="254" spans="1:10" ht="15.75" x14ac:dyDescent="0.25">
      <c r="A254" s="197" t="s">
        <v>641</v>
      </c>
      <c r="B254" s="197" t="s">
        <v>642</v>
      </c>
      <c r="C254" s="198" t="s">
        <v>618</v>
      </c>
      <c r="D254" s="197" t="s">
        <v>47</v>
      </c>
      <c r="E254" s="199"/>
      <c r="F254" s="200"/>
      <c r="G254" s="200"/>
      <c r="H254" s="206"/>
      <c r="I254" s="199"/>
      <c r="J254" s="196"/>
    </row>
    <row r="255" spans="1:10" ht="15.75" x14ac:dyDescent="0.25">
      <c r="A255" s="197" t="s">
        <v>643</v>
      </c>
      <c r="B255" s="197" t="s">
        <v>644</v>
      </c>
      <c r="C255" s="198" t="s">
        <v>645</v>
      </c>
      <c r="D255" s="197" t="s">
        <v>212</v>
      </c>
      <c r="E255" s="202" t="s">
        <v>178</v>
      </c>
      <c r="F255" s="200"/>
      <c r="G255" s="200"/>
      <c r="H255" s="206"/>
      <c r="I255" s="199"/>
      <c r="J255" s="196"/>
    </row>
    <row r="256" spans="1:10" ht="15.75" x14ac:dyDescent="0.25">
      <c r="A256" s="197" t="s">
        <v>646</v>
      </c>
      <c r="B256" s="197" t="s">
        <v>647</v>
      </c>
      <c r="C256" s="198" t="s">
        <v>1585</v>
      </c>
      <c r="D256" s="197" t="s">
        <v>469</v>
      </c>
      <c r="E256" s="199"/>
      <c r="F256" s="200"/>
      <c r="G256" s="200"/>
      <c r="H256" s="201"/>
      <c r="I256" s="199"/>
      <c r="J256" s="196"/>
    </row>
    <row r="257" spans="1:12" ht="15.75" x14ac:dyDescent="0.25">
      <c r="A257" s="197" t="s">
        <v>649</v>
      </c>
      <c r="B257" s="197" t="s">
        <v>650</v>
      </c>
      <c r="C257" s="198" t="s">
        <v>559</v>
      </c>
      <c r="D257" s="197" t="s">
        <v>47</v>
      </c>
      <c r="E257" s="199"/>
      <c r="F257" s="200"/>
      <c r="G257" s="200"/>
      <c r="H257" s="201"/>
      <c r="I257" s="199"/>
      <c r="J257" s="196"/>
    </row>
    <row r="258" spans="1:12" ht="15.75" x14ac:dyDescent="0.25">
      <c r="A258" s="190" t="s">
        <v>1586</v>
      </c>
      <c r="B258" s="190" t="s">
        <v>651</v>
      </c>
      <c r="C258" s="191" t="s">
        <v>652</v>
      </c>
      <c r="D258" s="196"/>
      <c r="E258" s="199"/>
      <c r="F258" s="200"/>
      <c r="G258" s="200"/>
      <c r="H258" s="201"/>
      <c r="I258" s="199"/>
      <c r="J258" s="196"/>
    </row>
    <row r="259" spans="1:12" ht="15.75" x14ac:dyDescent="0.25">
      <c r="A259" s="197" t="s">
        <v>653</v>
      </c>
      <c r="B259" s="197" t="s">
        <v>654</v>
      </c>
      <c r="C259" s="198" t="s">
        <v>655</v>
      </c>
      <c r="D259" s="197" t="s">
        <v>47</v>
      </c>
      <c r="E259" s="199"/>
      <c r="F259" s="200"/>
      <c r="G259" s="200"/>
      <c r="H259" s="201"/>
      <c r="I259" s="199"/>
      <c r="J259" s="196"/>
    </row>
    <row r="260" spans="1:12" ht="15.75" x14ac:dyDescent="0.25">
      <c r="A260" s="197" t="s">
        <v>656</v>
      </c>
      <c r="B260" s="197" t="s">
        <v>657</v>
      </c>
      <c r="C260" s="198" t="s">
        <v>658</v>
      </c>
      <c r="D260" s="197" t="s">
        <v>212</v>
      </c>
      <c r="E260" s="202" t="s">
        <v>178</v>
      </c>
      <c r="F260" s="200"/>
      <c r="G260" s="200"/>
      <c r="H260" s="201"/>
      <c r="I260" s="199"/>
      <c r="J260" s="196"/>
    </row>
    <row r="261" spans="1:12" ht="15.75" x14ac:dyDescent="0.25">
      <c r="A261" s="197" t="s">
        <v>659</v>
      </c>
      <c r="B261" s="197" t="s">
        <v>660</v>
      </c>
      <c r="C261" s="198" t="s">
        <v>618</v>
      </c>
      <c r="D261" s="197" t="s">
        <v>47</v>
      </c>
      <c r="E261" s="199"/>
      <c r="F261" s="200"/>
      <c r="G261" s="200"/>
      <c r="H261" s="201"/>
      <c r="I261" s="199"/>
      <c r="J261" s="196"/>
    </row>
    <row r="262" spans="1:12" ht="15.75" x14ac:dyDescent="0.25">
      <c r="A262" s="197" t="s">
        <v>661</v>
      </c>
      <c r="B262" s="197" t="s">
        <v>662</v>
      </c>
      <c r="C262" s="198" t="s">
        <v>559</v>
      </c>
      <c r="D262" s="197" t="s">
        <v>47</v>
      </c>
      <c r="E262" s="199"/>
      <c r="F262" s="200"/>
      <c r="G262" s="200"/>
      <c r="H262" s="201"/>
      <c r="I262" s="199"/>
      <c r="J262" s="196"/>
    </row>
    <row r="263" spans="1:12" ht="15.75" x14ac:dyDescent="0.25">
      <c r="A263" s="190" t="s">
        <v>1587</v>
      </c>
      <c r="B263" s="190" t="s">
        <v>114</v>
      </c>
      <c r="C263" s="191" t="s">
        <v>115</v>
      </c>
      <c r="D263" s="190" t="s">
        <v>212</v>
      </c>
      <c r="E263" s="195" t="s">
        <v>178</v>
      </c>
      <c r="F263" s="200"/>
      <c r="G263" s="200"/>
      <c r="H263" s="201"/>
      <c r="I263" s="199"/>
      <c r="J263" s="196"/>
    </row>
    <row r="264" spans="1:12" ht="15.75" x14ac:dyDescent="0.25">
      <c r="A264" s="186">
        <v>10</v>
      </c>
      <c r="B264" s="186" t="s">
        <v>117</v>
      </c>
      <c r="C264" s="187" t="s">
        <v>118</v>
      </c>
      <c r="D264" s="186" t="s">
        <v>212</v>
      </c>
      <c r="E264" s="203" t="s">
        <v>178</v>
      </c>
      <c r="F264" s="200"/>
      <c r="G264" s="200"/>
      <c r="H264" s="201"/>
      <c r="I264" s="204">
        <f>+I266+I271+I313+I318+I323+I328+I333+I334</f>
        <v>0</v>
      </c>
      <c r="J264" s="218"/>
    </row>
    <row r="265" spans="1:12" ht="15.75" x14ac:dyDescent="0.25">
      <c r="A265" s="190" t="s">
        <v>1588</v>
      </c>
      <c r="B265" s="190" t="s">
        <v>663</v>
      </c>
      <c r="C265" s="191" t="s">
        <v>664</v>
      </c>
      <c r="D265" s="190"/>
      <c r="E265" s="199"/>
      <c r="F265" s="200"/>
      <c r="G265" s="200"/>
      <c r="H265" s="201"/>
      <c r="I265" s="199"/>
      <c r="J265" s="196"/>
    </row>
    <row r="266" spans="1:12" ht="15.75" x14ac:dyDescent="0.25">
      <c r="A266" s="214" t="s">
        <v>665</v>
      </c>
      <c r="B266" s="214" t="s">
        <v>119</v>
      </c>
      <c r="C266" s="219" t="s">
        <v>120</v>
      </c>
      <c r="D266" s="214" t="s">
        <v>55</v>
      </c>
      <c r="E266" s="192">
        <f>+SUM(E267:E270)</f>
        <v>0</v>
      </c>
      <c r="F266" s="200"/>
      <c r="G266" s="215">
        <f>+SUM(G267:G270)</f>
        <v>0</v>
      </c>
      <c r="H266" s="194"/>
      <c r="I266" s="192"/>
      <c r="J266" s="190"/>
    </row>
    <row r="267" spans="1:12" ht="18.75" x14ac:dyDescent="0.25">
      <c r="A267" s="197" t="s">
        <v>666</v>
      </c>
      <c r="B267" s="197" t="s">
        <v>667</v>
      </c>
      <c r="C267" s="198" t="s">
        <v>126</v>
      </c>
      <c r="D267" s="197" t="s">
        <v>55</v>
      </c>
      <c r="E267" s="236">
        <f>+SUM(F267:G267)</f>
        <v>0</v>
      </c>
      <c r="F267" s="200"/>
      <c r="G267" s="200"/>
      <c r="H267" s="206"/>
      <c r="I267" s="199"/>
      <c r="J267" s="196"/>
    </row>
    <row r="268" spans="1:12" ht="18.75" x14ac:dyDescent="0.25">
      <c r="A268" s="197" t="s">
        <v>668</v>
      </c>
      <c r="B268" s="197" t="s">
        <v>669</v>
      </c>
      <c r="C268" s="198" t="s">
        <v>128</v>
      </c>
      <c r="D268" s="197" t="s">
        <v>55</v>
      </c>
      <c r="E268" s="236">
        <f>+SUM(F268:G268)</f>
        <v>0</v>
      </c>
      <c r="F268" s="200"/>
      <c r="G268" s="200"/>
      <c r="H268" s="206"/>
      <c r="I268" s="199"/>
      <c r="J268" s="196"/>
      <c r="L268" s="223"/>
    </row>
    <row r="269" spans="1:12" ht="18.75" x14ac:dyDescent="0.25">
      <c r="A269" s="197" t="s">
        <v>670</v>
      </c>
      <c r="B269" s="197" t="s">
        <v>671</v>
      </c>
      <c r="C269" s="198" t="s">
        <v>130</v>
      </c>
      <c r="D269" s="197" t="s">
        <v>55</v>
      </c>
      <c r="E269" s="236">
        <f>+SUM(F269:G269)</f>
        <v>0</v>
      </c>
      <c r="F269" s="200"/>
      <c r="G269" s="200"/>
      <c r="H269" s="206"/>
      <c r="I269" s="199"/>
      <c r="J269" s="196"/>
    </row>
    <row r="270" spans="1:12" ht="18.75" x14ac:dyDescent="0.25">
      <c r="A270" s="197" t="s">
        <v>672</v>
      </c>
      <c r="B270" s="197" t="s">
        <v>673</v>
      </c>
      <c r="C270" s="198" t="s">
        <v>132</v>
      </c>
      <c r="D270" s="197" t="s">
        <v>55</v>
      </c>
      <c r="E270" s="236">
        <f>+SUM(F270:G270)</f>
        <v>0</v>
      </c>
      <c r="F270" s="200"/>
      <c r="G270" s="200"/>
      <c r="H270" s="206"/>
      <c r="I270" s="199"/>
      <c r="J270" s="196"/>
    </row>
    <row r="271" spans="1:12" ht="15.75" x14ac:dyDescent="0.25">
      <c r="A271" s="214" t="s">
        <v>674</v>
      </c>
      <c r="B271" s="214" t="s">
        <v>121</v>
      </c>
      <c r="C271" s="219" t="s">
        <v>122</v>
      </c>
      <c r="D271" s="214" t="s">
        <v>55</v>
      </c>
      <c r="E271" s="199"/>
      <c r="F271" s="200"/>
      <c r="G271" s="200"/>
      <c r="H271" s="201"/>
      <c r="I271" s="199"/>
      <c r="J271" s="196"/>
    </row>
    <row r="272" spans="1:12" ht="15.75" x14ac:dyDescent="0.25">
      <c r="A272" s="197" t="s">
        <v>675</v>
      </c>
      <c r="B272" s="197" t="s">
        <v>676</v>
      </c>
      <c r="C272" s="198" t="s">
        <v>126</v>
      </c>
      <c r="D272" s="197" t="s">
        <v>55</v>
      </c>
      <c r="E272" s="199"/>
      <c r="F272" s="200"/>
      <c r="G272" s="200"/>
      <c r="H272" s="206"/>
      <c r="I272" s="199"/>
      <c r="J272" s="196"/>
    </row>
    <row r="273" spans="1:10" ht="15.75" x14ac:dyDescent="0.25">
      <c r="A273" s="197" t="s">
        <v>677</v>
      </c>
      <c r="B273" s="197" t="s">
        <v>678</v>
      </c>
      <c r="C273" s="198" t="s">
        <v>128</v>
      </c>
      <c r="D273" s="197" t="s">
        <v>55</v>
      </c>
      <c r="E273" s="199"/>
      <c r="F273" s="200"/>
      <c r="G273" s="200"/>
      <c r="H273" s="201"/>
      <c r="I273" s="199"/>
      <c r="J273" s="196"/>
    </row>
    <row r="274" spans="1:10" ht="15.75" x14ac:dyDescent="0.25">
      <c r="A274" s="197" t="s">
        <v>679</v>
      </c>
      <c r="B274" s="197" t="s">
        <v>680</v>
      </c>
      <c r="C274" s="198" t="s">
        <v>130</v>
      </c>
      <c r="D274" s="197" t="s">
        <v>55</v>
      </c>
      <c r="E274" s="199"/>
      <c r="F274" s="200"/>
      <c r="G274" s="200"/>
      <c r="H274" s="201"/>
      <c r="I274" s="199"/>
      <c r="J274" s="225"/>
    </row>
    <row r="275" spans="1:10" ht="15.75" x14ac:dyDescent="0.25">
      <c r="A275" s="197" t="s">
        <v>681</v>
      </c>
      <c r="B275" s="197" t="s">
        <v>682</v>
      </c>
      <c r="C275" s="198" t="s">
        <v>132</v>
      </c>
      <c r="D275" s="197" t="s">
        <v>55</v>
      </c>
      <c r="E275" s="199"/>
      <c r="F275" s="200"/>
      <c r="G275" s="200"/>
      <c r="H275" s="201"/>
      <c r="I275" s="199"/>
      <c r="J275" s="225"/>
    </row>
    <row r="276" spans="1:10" ht="15.75" x14ac:dyDescent="0.25">
      <c r="A276" s="214" t="s">
        <v>1589</v>
      </c>
      <c r="B276" s="190" t="s">
        <v>123</v>
      </c>
      <c r="C276" s="191" t="s">
        <v>124</v>
      </c>
      <c r="D276" s="214" t="s">
        <v>55</v>
      </c>
      <c r="E276" s="199"/>
      <c r="F276" s="200"/>
      <c r="G276" s="200"/>
      <c r="H276" s="201"/>
      <c r="I276" s="199"/>
      <c r="J276" s="225"/>
    </row>
    <row r="277" spans="1:10" ht="15.75" x14ac:dyDescent="0.25">
      <c r="A277" s="197" t="s">
        <v>684</v>
      </c>
      <c r="B277" s="197" t="s">
        <v>125</v>
      </c>
      <c r="C277" s="198" t="s">
        <v>126</v>
      </c>
      <c r="D277" s="197" t="s">
        <v>55</v>
      </c>
      <c r="E277" s="199"/>
      <c r="F277" s="200"/>
      <c r="G277" s="200"/>
      <c r="H277" s="201"/>
      <c r="I277" s="199"/>
      <c r="J277" s="225"/>
    </row>
    <row r="278" spans="1:10" ht="15.75" x14ac:dyDescent="0.25">
      <c r="A278" s="197" t="s">
        <v>685</v>
      </c>
      <c r="B278" s="197" t="s">
        <v>127</v>
      </c>
      <c r="C278" s="198" t="s">
        <v>128</v>
      </c>
      <c r="D278" s="197" t="s">
        <v>55</v>
      </c>
      <c r="E278" s="199"/>
      <c r="F278" s="200"/>
      <c r="G278" s="200"/>
      <c r="H278" s="201"/>
      <c r="I278" s="199"/>
      <c r="J278" s="225"/>
    </row>
    <row r="279" spans="1:10" ht="15.75" x14ac:dyDescent="0.25">
      <c r="A279" s="197" t="s">
        <v>686</v>
      </c>
      <c r="B279" s="197" t="s">
        <v>129</v>
      </c>
      <c r="C279" s="198" t="s">
        <v>130</v>
      </c>
      <c r="D279" s="197" t="s">
        <v>55</v>
      </c>
      <c r="E279" s="199"/>
      <c r="F279" s="200"/>
      <c r="G279" s="200"/>
      <c r="H279" s="201"/>
      <c r="I279" s="199"/>
      <c r="J279" s="225"/>
    </row>
    <row r="280" spans="1:10" ht="15.75" x14ac:dyDescent="0.25">
      <c r="A280" s="197" t="s">
        <v>687</v>
      </c>
      <c r="B280" s="197" t="s">
        <v>131</v>
      </c>
      <c r="C280" s="198" t="s">
        <v>132</v>
      </c>
      <c r="D280" s="197" t="s">
        <v>55</v>
      </c>
      <c r="E280" s="199"/>
      <c r="F280" s="200"/>
      <c r="G280" s="200"/>
      <c r="H280" s="201"/>
      <c r="I280" s="199"/>
      <c r="J280" s="225"/>
    </row>
    <row r="281" spans="1:10" ht="15.75" x14ac:dyDescent="0.25">
      <c r="A281" s="190" t="s">
        <v>1590</v>
      </c>
      <c r="B281" s="190" t="s">
        <v>688</v>
      </c>
      <c r="C281" s="191" t="s">
        <v>689</v>
      </c>
      <c r="D281" s="190" t="s">
        <v>55</v>
      </c>
      <c r="E281" s="199"/>
      <c r="F281" s="200"/>
      <c r="G281" s="200"/>
      <c r="H281" s="201"/>
      <c r="I281" s="199"/>
      <c r="J281" s="225"/>
    </row>
    <row r="282" spans="1:10" ht="15.75" x14ac:dyDescent="0.25">
      <c r="A282" s="214" t="s">
        <v>690</v>
      </c>
      <c r="B282" s="214" t="s">
        <v>133</v>
      </c>
      <c r="C282" s="219" t="s">
        <v>134</v>
      </c>
      <c r="D282" s="214" t="s">
        <v>55</v>
      </c>
      <c r="E282" s="199"/>
      <c r="F282" s="200"/>
      <c r="G282" s="200"/>
      <c r="H282" s="201"/>
      <c r="I282" s="199"/>
      <c r="J282" s="225"/>
    </row>
    <row r="283" spans="1:10" ht="15.75" x14ac:dyDescent="0.25">
      <c r="A283" s="197" t="s">
        <v>691</v>
      </c>
      <c r="B283" s="197" t="s">
        <v>692</v>
      </c>
      <c r="C283" s="198" t="s">
        <v>126</v>
      </c>
      <c r="D283" s="197" t="s">
        <v>55</v>
      </c>
      <c r="E283" s="199"/>
      <c r="F283" s="200"/>
      <c r="G283" s="200"/>
      <c r="H283" s="206"/>
      <c r="I283" s="199"/>
      <c r="J283" s="225"/>
    </row>
    <row r="284" spans="1:10" ht="15.75" x14ac:dyDescent="0.25">
      <c r="A284" s="197" t="s">
        <v>693</v>
      </c>
      <c r="B284" s="197" t="s">
        <v>694</v>
      </c>
      <c r="C284" s="198" t="s">
        <v>348</v>
      </c>
      <c r="D284" s="197" t="s">
        <v>55</v>
      </c>
      <c r="E284" s="199"/>
      <c r="F284" s="200"/>
      <c r="G284" s="200"/>
      <c r="H284" s="206"/>
      <c r="I284" s="199"/>
      <c r="J284" s="225"/>
    </row>
    <row r="285" spans="1:10" ht="15.75" x14ac:dyDescent="0.25">
      <c r="A285" s="197" t="s">
        <v>695</v>
      </c>
      <c r="B285" s="197" t="s">
        <v>696</v>
      </c>
      <c r="C285" s="198" t="s">
        <v>336</v>
      </c>
      <c r="D285" s="197" t="s">
        <v>55</v>
      </c>
      <c r="E285" s="199"/>
      <c r="F285" s="200"/>
      <c r="G285" s="200"/>
      <c r="H285" s="206"/>
      <c r="I285" s="199"/>
      <c r="J285" s="225"/>
    </row>
    <row r="286" spans="1:10" ht="15.75" x14ac:dyDescent="0.25">
      <c r="A286" s="197" t="s">
        <v>697</v>
      </c>
      <c r="B286" s="197" t="s">
        <v>698</v>
      </c>
      <c r="C286" s="198" t="s">
        <v>132</v>
      </c>
      <c r="D286" s="197" t="s">
        <v>55</v>
      </c>
      <c r="E286" s="199"/>
      <c r="F286" s="200"/>
      <c r="G286" s="200"/>
      <c r="H286" s="206"/>
      <c r="I286" s="199"/>
      <c r="J286" s="225"/>
    </row>
    <row r="287" spans="1:10" ht="15.75" x14ac:dyDescent="0.25">
      <c r="A287" s="190" t="s">
        <v>699</v>
      </c>
      <c r="B287" s="190" t="s">
        <v>135</v>
      </c>
      <c r="C287" s="219" t="s">
        <v>136</v>
      </c>
      <c r="D287" s="190" t="s">
        <v>55</v>
      </c>
      <c r="E287" s="199"/>
      <c r="F287" s="200"/>
      <c r="G287" s="200"/>
      <c r="H287" s="206"/>
      <c r="I287" s="199"/>
      <c r="J287" s="225"/>
    </row>
    <row r="288" spans="1:10" ht="15.75" x14ac:dyDescent="0.25">
      <c r="A288" s="197" t="s">
        <v>700</v>
      </c>
      <c r="B288" s="197" t="s">
        <v>701</v>
      </c>
      <c r="C288" s="198" t="s">
        <v>126</v>
      </c>
      <c r="D288" s="197" t="s">
        <v>55</v>
      </c>
      <c r="E288" s="199"/>
      <c r="F288" s="200"/>
      <c r="G288" s="200"/>
      <c r="H288" s="206"/>
      <c r="I288" s="199"/>
      <c r="J288" s="225"/>
    </row>
    <row r="289" spans="1:10" ht="15.75" x14ac:dyDescent="0.25">
      <c r="A289" s="197" t="s">
        <v>702</v>
      </c>
      <c r="B289" s="197" t="s">
        <v>703</v>
      </c>
      <c r="C289" s="198" t="s">
        <v>128</v>
      </c>
      <c r="D289" s="197" t="s">
        <v>55</v>
      </c>
      <c r="E289" s="199"/>
      <c r="F289" s="200"/>
      <c r="G289" s="200"/>
      <c r="H289" s="206"/>
      <c r="I289" s="199"/>
      <c r="J289" s="225"/>
    </row>
    <row r="290" spans="1:10" ht="15.75" x14ac:dyDescent="0.25">
      <c r="A290" s="197" t="s">
        <v>704</v>
      </c>
      <c r="B290" s="197" t="s">
        <v>705</v>
      </c>
      <c r="C290" s="198" t="s">
        <v>130</v>
      </c>
      <c r="D290" s="197" t="s">
        <v>55</v>
      </c>
      <c r="E290" s="199"/>
      <c r="F290" s="200"/>
      <c r="G290" s="200"/>
      <c r="H290" s="201"/>
      <c r="I290" s="199"/>
      <c r="J290" s="225"/>
    </row>
    <row r="291" spans="1:10" ht="15.75" x14ac:dyDescent="0.25">
      <c r="A291" s="197" t="s">
        <v>706</v>
      </c>
      <c r="B291" s="197" t="s">
        <v>707</v>
      </c>
      <c r="C291" s="198" t="s">
        <v>132</v>
      </c>
      <c r="D291" s="197" t="s">
        <v>55</v>
      </c>
      <c r="E291" s="199"/>
      <c r="F291" s="200"/>
      <c r="G291" s="200"/>
      <c r="H291" s="201"/>
      <c r="I291" s="199"/>
      <c r="J291" s="225"/>
    </row>
    <row r="292" spans="1:10" ht="15.75" x14ac:dyDescent="0.25">
      <c r="A292" s="190" t="s">
        <v>708</v>
      </c>
      <c r="B292" s="190" t="s">
        <v>709</v>
      </c>
      <c r="C292" s="219" t="s">
        <v>710</v>
      </c>
      <c r="D292" s="190" t="s">
        <v>55</v>
      </c>
      <c r="E292" s="199"/>
      <c r="F292" s="200"/>
      <c r="G292" s="200"/>
      <c r="H292" s="201"/>
      <c r="I292" s="199"/>
      <c r="J292" s="225"/>
    </row>
    <row r="293" spans="1:10" ht="15.75" x14ac:dyDescent="0.25">
      <c r="A293" s="197" t="s">
        <v>711</v>
      </c>
      <c r="B293" s="197" t="s">
        <v>712</v>
      </c>
      <c r="C293" s="198" t="s">
        <v>126</v>
      </c>
      <c r="D293" s="197" t="s">
        <v>55</v>
      </c>
      <c r="E293" s="199"/>
      <c r="F293" s="200"/>
      <c r="G293" s="200"/>
      <c r="H293" s="201"/>
      <c r="I293" s="199"/>
      <c r="J293" s="225"/>
    </row>
    <row r="294" spans="1:10" ht="15.75" x14ac:dyDescent="0.25">
      <c r="A294" s="197" t="s">
        <v>713</v>
      </c>
      <c r="B294" s="197" t="s">
        <v>714</v>
      </c>
      <c r="C294" s="198" t="s">
        <v>128</v>
      </c>
      <c r="D294" s="197" t="s">
        <v>55</v>
      </c>
      <c r="E294" s="199"/>
      <c r="F294" s="200"/>
      <c r="G294" s="200"/>
      <c r="H294" s="201"/>
      <c r="I294" s="199"/>
      <c r="J294" s="225"/>
    </row>
    <row r="295" spans="1:10" ht="15.75" x14ac:dyDescent="0.25">
      <c r="A295" s="197" t="s">
        <v>715</v>
      </c>
      <c r="B295" s="197" t="s">
        <v>716</v>
      </c>
      <c r="C295" s="198" t="s">
        <v>130</v>
      </c>
      <c r="D295" s="197" t="s">
        <v>55</v>
      </c>
      <c r="E295" s="199"/>
      <c r="F295" s="200"/>
      <c r="G295" s="200"/>
      <c r="H295" s="201"/>
      <c r="I295" s="199"/>
      <c r="J295" s="225"/>
    </row>
    <row r="296" spans="1:10" ht="15.75" x14ac:dyDescent="0.25">
      <c r="A296" s="197" t="s">
        <v>717</v>
      </c>
      <c r="B296" s="197" t="s">
        <v>718</v>
      </c>
      <c r="C296" s="198" t="s">
        <v>132</v>
      </c>
      <c r="D296" s="197" t="s">
        <v>55</v>
      </c>
      <c r="E296" s="199"/>
      <c r="F296" s="200"/>
      <c r="G296" s="200"/>
      <c r="H296" s="201"/>
      <c r="I296" s="199"/>
      <c r="J296" s="225"/>
    </row>
    <row r="297" spans="1:10" ht="15.75" x14ac:dyDescent="0.25">
      <c r="A297" s="190" t="s">
        <v>1591</v>
      </c>
      <c r="B297" s="190" t="s">
        <v>137</v>
      </c>
      <c r="C297" s="191" t="s">
        <v>138</v>
      </c>
      <c r="D297" s="197" t="s">
        <v>55</v>
      </c>
      <c r="E297" s="199"/>
      <c r="F297" s="200"/>
      <c r="G297" s="200"/>
      <c r="H297" s="201"/>
      <c r="I297" s="199"/>
      <c r="J297" s="225"/>
    </row>
    <row r="298" spans="1:10" ht="15.75" x14ac:dyDescent="0.25">
      <c r="A298" s="197" t="s">
        <v>719</v>
      </c>
      <c r="B298" s="197" t="s">
        <v>720</v>
      </c>
      <c r="C298" s="198" t="s">
        <v>126</v>
      </c>
      <c r="D298" s="197" t="s">
        <v>55</v>
      </c>
      <c r="E298" s="199"/>
      <c r="F298" s="200"/>
      <c r="G298" s="200"/>
      <c r="H298" s="201"/>
      <c r="I298" s="199"/>
      <c r="J298" s="225"/>
    </row>
    <row r="299" spans="1:10" ht="15.75" x14ac:dyDescent="0.25">
      <c r="A299" s="197" t="s">
        <v>721</v>
      </c>
      <c r="B299" s="197" t="s">
        <v>722</v>
      </c>
      <c r="C299" s="198" t="s">
        <v>128</v>
      </c>
      <c r="D299" s="197" t="s">
        <v>55</v>
      </c>
      <c r="E299" s="199"/>
      <c r="F299" s="200"/>
      <c r="G299" s="200"/>
      <c r="H299" s="201"/>
      <c r="I299" s="199"/>
      <c r="J299" s="225"/>
    </row>
    <row r="300" spans="1:10" ht="15.75" x14ac:dyDescent="0.25">
      <c r="A300" s="197" t="s">
        <v>723</v>
      </c>
      <c r="B300" s="197" t="s">
        <v>724</v>
      </c>
      <c r="C300" s="198" t="s">
        <v>336</v>
      </c>
      <c r="D300" s="197" t="s">
        <v>55</v>
      </c>
      <c r="E300" s="199"/>
      <c r="F300" s="200"/>
      <c r="G300" s="200"/>
      <c r="H300" s="201"/>
      <c r="I300" s="199"/>
      <c r="J300" s="225"/>
    </row>
    <row r="301" spans="1:10" ht="15.75" x14ac:dyDescent="0.25">
      <c r="A301" s="197" t="s">
        <v>725</v>
      </c>
      <c r="B301" s="197" t="s">
        <v>726</v>
      </c>
      <c r="C301" s="198" t="s">
        <v>132</v>
      </c>
      <c r="D301" s="197" t="s">
        <v>55</v>
      </c>
      <c r="E301" s="199"/>
      <c r="F301" s="200"/>
      <c r="G301" s="200"/>
      <c r="H301" s="206"/>
      <c r="I301" s="199"/>
      <c r="J301" s="225"/>
    </row>
    <row r="302" spans="1:10" ht="15.75" x14ac:dyDescent="0.25">
      <c r="A302" s="190" t="s">
        <v>1592</v>
      </c>
      <c r="B302" s="190" t="s">
        <v>727</v>
      </c>
      <c r="C302" s="191" t="s">
        <v>728</v>
      </c>
      <c r="D302" s="190" t="s">
        <v>55</v>
      </c>
      <c r="E302" s="199"/>
      <c r="F302" s="200"/>
      <c r="G302" s="200"/>
      <c r="H302" s="201"/>
      <c r="I302" s="199"/>
      <c r="J302" s="225"/>
    </row>
    <row r="303" spans="1:10" ht="15.75" x14ac:dyDescent="0.25">
      <c r="A303" s="197" t="s">
        <v>729</v>
      </c>
      <c r="B303" s="197" t="s">
        <v>730</v>
      </c>
      <c r="C303" s="198" t="s">
        <v>126</v>
      </c>
      <c r="D303" s="197" t="s">
        <v>55</v>
      </c>
      <c r="E303" s="199"/>
      <c r="F303" s="200"/>
      <c r="G303" s="200"/>
      <c r="H303" s="206"/>
      <c r="I303" s="199"/>
      <c r="J303" s="225"/>
    </row>
    <row r="304" spans="1:10" ht="15.75" x14ac:dyDescent="0.25">
      <c r="A304" s="197" t="s">
        <v>731</v>
      </c>
      <c r="B304" s="197" t="s">
        <v>732</v>
      </c>
      <c r="C304" s="198" t="s">
        <v>128</v>
      </c>
      <c r="D304" s="197" t="s">
        <v>55</v>
      </c>
      <c r="E304" s="199"/>
      <c r="F304" s="200"/>
      <c r="G304" s="200"/>
      <c r="H304" s="206"/>
      <c r="I304" s="199"/>
      <c r="J304" s="225"/>
    </row>
    <row r="305" spans="1:10" ht="15.75" x14ac:dyDescent="0.25">
      <c r="A305" s="197" t="s">
        <v>733</v>
      </c>
      <c r="B305" s="197" t="s">
        <v>734</v>
      </c>
      <c r="C305" s="198" t="s">
        <v>336</v>
      </c>
      <c r="D305" s="197" t="s">
        <v>55</v>
      </c>
      <c r="E305" s="199"/>
      <c r="F305" s="200"/>
      <c r="G305" s="200"/>
      <c r="H305" s="206"/>
      <c r="I305" s="199"/>
      <c r="J305" s="225"/>
    </row>
    <row r="306" spans="1:10" ht="15.75" x14ac:dyDescent="0.25">
      <c r="A306" s="197" t="s">
        <v>735</v>
      </c>
      <c r="B306" s="197" t="s">
        <v>736</v>
      </c>
      <c r="C306" s="198" t="s">
        <v>132</v>
      </c>
      <c r="D306" s="197" t="s">
        <v>55</v>
      </c>
      <c r="E306" s="199"/>
      <c r="F306" s="200"/>
      <c r="G306" s="200"/>
      <c r="H306" s="206"/>
      <c r="I306" s="199"/>
      <c r="J306" s="225"/>
    </row>
    <row r="307" spans="1:10" ht="15.75" x14ac:dyDescent="0.25">
      <c r="A307" s="190" t="s">
        <v>1593</v>
      </c>
      <c r="B307" s="190" t="s">
        <v>139</v>
      </c>
      <c r="C307" s="191" t="s">
        <v>140</v>
      </c>
      <c r="D307" s="190" t="s">
        <v>141</v>
      </c>
      <c r="E307" s="199"/>
      <c r="F307" s="200"/>
      <c r="G307" s="200"/>
      <c r="H307" s="201"/>
      <c r="I307" s="199"/>
      <c r="J307" s="225"/>
    </row>
    <row r="308" spans="1:10" ht="18.75" x14ac:dyDescent="0.25">
      <c r="A308" s="197" t="s">
        <v>738</v>
      </c>
      <c r="B308" s="197" t="s">
        <v>739</v>
      </c>
      <c r="C308" s="198" t="s">
        <v>126</v>
      </c>
      <c r="D308" s="197" t="s">
        <v>1594</v>
      </c>
      <c r="E308" s="199"/>
      <c r="F308" s="200"/>
      <c r="G308" s="200"/>
      <c r="H308" s="206"/>
      <c r="I308" s="199"/>
      <c r="J308" s="225"/>
    </row>
    <row r="309" spans="1:10" ht="18.75" x14ac:dyDescent="0.25">
      <c r="A309" s="197" t="s">
        <v>741</v>
      </c>
      <c r="B309" s="197" t="s">
        <v>742</v>
      </c>
      <c r="C309" s="198" t="s">
        <v>128</v>
      </c>
      <c r="D309" s="197" t="s">
        <v>1594</v>
      </c>
      <c r="E309" s="199"/>
      <c r="F309" s="200"/>
      <c r="G309" s="200"/>
      <c r="H309" s="206"/>
      <c r="I309" s="199"/>
      <c r="J309" s="225"/>
    </row>
    <row r="310" spans="1:10" ht="18.75" x14ac:dyDescent="0.25">
      <c r="A310" s="197" t="s">
        <v>743</v>
      </c>
      <c r="B310" s="197" t="s">
        <v>744</v>
      </c>
      <c r="C310" s="198" t="s">
        <v>130</v>
      </c>
      <c r="D310" s="197" t="s">
        <v>1594</v>
      </c>
      <c r="E310" s="199"/>
      <c r="F310" s="200"/>
      <c r="G310" s="200"/>
      <c r="H310" s="206"/>
      <c r="I310" s="199"/>
      <c r="J310" s="225"/>
    </row>
    <row r="311" spans="1:10" ht="18.75" x14ac:dyDescent="0.25">
      <c r="A311" s="197" t="s">
        <v>745</v>
      </c>
      <c r="B311" s="197" t="s">
        <v>746</v>
      </c>
      <c r="C311" s="198" t="s">
        <v>132</v>
      </c>
      <c r="D311" s="197" t="s">
        <v>1594</v>
      </c>
      <c r="E311" s="199"/>
      <c r="F311" s="200"/>
      <c r="G311" s="200"/>
      <c r="H311" s="206"/>
      <c r="I311" s="199"/>
      <c r="J311" s="225"/>
    </row>
    <row r="312" spans="1:10" ht="15.75" x14ac:dyDescent="0.25">
      <c r="A312" s="190" t="s">
        <v>1595</v>
      </c>
      <c r="B312" s="190" t="s">
        <v>142</v>
      </c>
      <c r="C312" s="191" t="s">
        <v>143</v>
      </c>
      <c r="D312" s="190" t="s">
        <v>144</v>
      </c>
      <c r="E312" s="192">
        <f>+E313+E318+E323</f>
        <v>0</v>
      </c>
      <c r="F312" s="200"/>
      <c r="G312" s="200"/>
      <c r="H312" s="217"/>
      <c r="I312" s="192"/>
      <c r="J312" s="225"/>
    </row>
    <row r="313" spans="1:10" ht="15.75" x14ac:dyDescent="0.25">
      <c r="A313" s="214" t="s">
        <v>747</v>
      </c>
      <c r="B313" s="214" t="s">
        <v>748</v>
      </c>
      <c r="C313" s="219" t="s">
        <v>749</v>
      </c>
      <c r="D313" s="214" t="s">
        <v>144</v>
      </c>
      <c r="E313" s="215">
        <f>+SUM(E314:E317)</f>
        <v>0</v>
      </c>
      <c r="F313" s="215">
        <f>+SUM(F314:F317)</f>
        <v>0</v>
      </c>
      <c r="G313" s="215">
        <f>+SUM(G314:G317)</f>
        <v>0</v>
      </c>
      <c r="H313" s="217"/>
      <c r="I313" s="215"/>
      <c r="J313" s="196"/>
    </row>
    <row r="314" spans="1:10" ht="15.75" x14ac:dyDescent="0.25">
      <c r="A314" s="197" t="s">
        <v>750</v>
      </c>
      <c r="B314" s="197" t="s">
        <v>751</v>
      </c>
      <c r="C314" s="198" t="s">
        <v>126</v>
      </c>
      <c r="D314" s="197" t="s">
        <v>144</v>
      </c>
      <c r="E314" s="199"/>
      <c r="F314" s="200"/>
      <c r="G314" s="200"/>
      <c r="H314" s="206"/>
      <c r="I314" s="199"/>
      <c r="J314" s="196"/>
    </row>
    <row r="315" spans="1:10" ht="15.75" x14ac:dyDescent="0.25">
      <c r="A315" s="197" t="s">
        <v>752</v>
      </c>
      <c r="B315" s="197" t="s">
        <v>753</v>
      </c>
      <c r="C315" s="198" t="s">
        <v>128</v>
      </c>
      <c r="D315" s="197" t="s">
        <v>144</v>
      </c>
      <c r="E315" s="199"/>
      <c r="F315" s="200"/>
      <c r="G315" s="200"/>
      <c r="H315" s="206"/>
      <c r="I315" s="199"/>
      <c r="J315" s="196"/>
    </row>
    <row r="316" spans="1:10" ht="15.75" x14ac:dyDescent="0.25">
      <c r="A316" s="197" t="s">
        <v>754</v>
      </c>
      <c r="B316" s="197" t="s">
        <v>755</v>
      </c>
      <c r="C316" s="198" t="s">
        <v>130</v>
      </c>
      <c r="D316" s="197" t="s">
        <v>144</v>
      </c>
      <c r="E316" s="199"/>
      <c r="F316" s="200"/>
      <c r="G316" s="200"/>
      <c r="H316" s="206"/>
      <c r="I316" s="199"/>
      <c r="J316" s="196"/>
    </row>
    <row r="317" spans="1:10" ht="15.75" x14ac:dyDescent="0.25">
      <c r="A317" s="197" t="s">
        <v>756</v>
      </c>
      <c r="B317" s="197" t="s">
        <v>757</v>
      </c>
      <c r="C317" s="198" t="s">
        <v>132</v>
      </c>
      <c r="D317" s="197" t="s">
        <v>144</v>
      </c>
      <c r="E317" s="199">
        <f>+SUM(F317:G317)</f>
        <v>0</v>
      </c>
      <c r="F317" s="200"/>
      <c r="G317" s="200"/>
      <c r="H317" s="206"/>
      <c r="I317" s="199"/>
      <c r="J317" s="196"/>
    </row>
    <row r="318" spans="1:10" ht="15.75" x14ac:dyDescent="0.25">
      <c r="A318" s="214" t="s">
        <v>758</v>
      </c>
      <c r="B318" s="214" t="s">
        <v>759</v>
      </c>
      <c r="C318" s="219" t="s">
        <v>760</v>
      </c>
      <c r="D318" s="214" t="s">
        <v>144</v>
      </c>
      <c r="E318" s="199"/>
      <c r="F318" s="200"/>
      <c r="G318" s="200"/>
      <c r="H318" s="201"/>
      <c r="I318" s="199"/>
      <c r="J318" s="196"/>
    </row>
    <row r="319" spans="1:10" ht="15.75" x14ac:dyDescent="0.25">
      <c r="A319" s="197" t="s">
        <v>761</v>
      </c>
      <c r="B319" s="197" t="s">
        <v>762</v>
      </c>
      <c r="C319" s="198" t="s">
        <v>126</v>
      </c>
      <c r="D319" s="197" t="s">
        <v>144</v>
      </c>
      <c r="E319" s="220"/>
      <c r="F319" s="200"/>
      <c r="G319" s="200"/>
      <c r="H319" s="221"/>
      <c r="I319" s="220"/>
      <c r="J319" s="197"/>
    </row>
    <row r="320" spans="1:10" ht="15.75" x14ac:dyDescent="0.25">
      <c r="A320" s="197" t="s">
        <v>763</v>
      </c>
      <c r="B320" s="197" t="s">
        <v>764</v>
      </c>
      <c r="C320" s="198" t="s">
        <v>324</v>
      </c>
      <c r="D320" s="197" t="s">
        <v>144</v>
      </c>
      <c r="E320" s="220"/>
      <c r="F320" s="200"/>
      <c r="G320" s="200"/>
      <c r="H320" s="221"/>
      <c r="I320" s="220"/>
      <c r="J320" s="197"/>
    </row>
    <row r="321" spans="1:10" ht="15.75" x14ac:dyDescent="0.25">
      <c r="A321" s="197" t="s">
        <v>765</v>
      </c>
      <c r="B321" s="197" t="s">
        <v>766</v>
      </c>
      <c r="C321" s="198" t="s">
        <v>336</v>
      </c>
      <c r="D321" s="197" t="s">
        <v>144</v>
      </c>
      <c r="E321" s="220"/>
      <c r="F321" s="200"/>
      <c r="G321" s="200"/>
      <c r="H321" s="221"/>
      <c r="I321" s="220"/>
      <c r="J321" s="197"/>
    </row>
    <row r="322" spans="1:10" ht="15.75" x14ac:dyDescent="0.25">
      <c r="A322" s="197" t="s">
        <v>767</v>
      </c>
      <c r="B322" s="197" t="s">
        <v>768</v>
      </c>
      <c r="C322" s="198" t="s">
        <v>132</v>
      </c>
      <c r="D322" s="197" t="s">
        <v>144</v>
      </c>
      <c r="E322" s="220"/>
      <c r="F322" s="200"/>
      <c r="G322" s="200"/>
      <c r="H322" s="221"/>
      <c r="I322" s="220"/>
      <c r="J322" s="197"/>
    </row>
    <row r="323" spans="1:10" ht="15.75" x14ac:dyDescent="0.25">
      <c r="A323" s="214" t="s">
        <v>769</v>
      </c>
      <c r="B323" s="214" t="s">
        <v>770</v>
      </c>
      <c r="C323" s="219" t="s">
        <v>771</v>
      </c>
      <c r="D323" s="214" t="s">
        <v>144</v>
      </c>
      <c r="E323" s="199"/>
      <c r="F323" s="200"/>
      <c r="G323" s="200"/>
      <c r="H323" s="201"/>
      <c r="I323" s="199"/>
      <c r="J323" s="196"/>
    </row>
    <row r="324" spans="1:10" ht="15.75" x14ac:dyDescent="0.25">
      <c r="A324" s="197" t="s">
        <v>772</v>
      </c>
      <c r="B324" s="197" t="s">
        <v>748</v>
      </c>
      <c r="C324" s="198" t="s">
        <v>126</v>
      </c>
      <c r="D324" s="197" t="s">
        <v>144</v>
      </c>
      <c r="E324" s="199"/>
      <c r="F324" s="200"/>
      <c r="G324" s="200"/>
      <c r="H324" s="201"/>
      <c r="I324" s="199"/>
      <c r="J324" s="196"/>
    </row>
    <row r="325" spans="1:10" ht="15.75" x14ac:dyDescent="0.25">
      <c r="A325" s="197" t="s">
        <v>773</v>
      </c>
      <c r="B325" s="197" t="s">
        <v>759</v>
      </c>
      <c r="C325" s="198" t="s">
        <v>348</v>
      </c>
      <c r="D325" s="197" t="s">
        <v>144</v>
      </c>
      <c r="E325" s="199"/>
      <c r="F325" s="200"/>
      <c r="G325" s="200"/>
      <c r="H325" s="201"/>
      <c r="I325" s="199"/>
      <c r="J325" s="196"/>
    </row>
    <row r="326" spans="1:10" ht="15.75" x14ac:dyDescent="0.25">
      <c r="A326" s="197" t="s">
        <v>774</v>
      </c>
      <c r="B326" s="197" t="s">
        <v>770</v>
      </c>
      <c r="C326" s="198" t="s">
        <v>336</v>
      </c>
      <c r="D326" s="197" t="s">
        <v>144</v>
      </c>
      <c r="E326" s="199"/>
      <c r="F326" s="200"/>
      <c r="G326" s="200"/>
      <c r="H326" s="201"/>
      <c r="I326" s="199"/>
      <c r="J326" s="196"/>
    </row>
    <row r="327" spans="1:10" ht="15.75" x14ac:dyDescent="0.25">
      <c r="A327" s="197" t="s">
        <v>775</v>
      </c>
      <c r="B327" s="197" t="s">
        <v>776</v>
      </c>
      <c r="C327" s="198" t="s">
        <v>132</v>
      </c>
      <c r="D327" s="197" t="s">
        <v>144</v>
      </c>
      <c r="E327" s="199"/>
      <c r="F327" s="200"/>
      <c r="G327" s="200"/>
      <c r="H327" s="201"/>
      <c r="I327" s="199"/>
      <c r="J327" s="196"/>
    </row>
    <row r="328" spans="1:10" ht="15.75" x14ac:dyDescent="0.25">
      <c r="A328" s="190" t="s">
        <v>1596</v>
      </c>
      <c r="B328" s="190" t="s">
        <v>777</v>
      </c>
      <c r="C328" s="191" t="s">
        <v>778</v>
      </c>
      <c r="D328" s="190" t="s">
        <v>212</v>
      </c>
      <c r="E328" s="195" t="s">
        <v>178</v>
      </c>
      <c r="F328" s="193"/>
      <c r="G328" s="193"/>
      <c r="H328" s="194"/>
      <c r="I328" s="192"/>
      <c r="J328" s="190"/>
    </row>
    <row r="329" spans="1:10" ht="15.75" x14ac:dyDescent="0.25">
      <c r="A329" s="197" t="s">
        <v>779</v>
      </c>
      <c r="B329" s="197" t="s">
        <v>780</v>
      </c>
      <c r="C329" s="198" t="s">
        <v>126</v>
      </c>
      <c r="D329" s="197" t="s">
        <v>212</v>
      </c>
      <c r="E329" s="202" t="s">
        <v>178</v>
      </c>
      <c r="F329" s="200"/>
      <c r="G329" s="200"/>
      <c r="H329" s="201"/>
      <c r="I329" s="199"/>
      <c r="J329" s="196"/>
    </row>
    <row r="330" spans="1:10" ht="15.75" x14ac:dyDescent="0.25">
      <c r="A330" s="197" t="s">
        <v>781</v>
      </c>
      <c r="B330" s="197" t="s">
        <v>782</v>
      </c>
      <c r="C330" s="198" t="s">
        <v>128</v>
      </c>
      <c r="D330" s="197" t="s">
        <v>212</v>
      </c>
      <c r="E330" s="202" t="s">
        <v>178</v>
      </c>
      <c r="F330" s="200"/>
      <c r="G330" s="200"/>
      <c r="H330" s="201"/>
      <c r="I330" s="199"/>
      <c r="J330" s="196"/>
    </row>
    <row r="331" spans="1:10" ht="15.75" x14ac:dyDescent="0.25">
      <c r="A331" s="197" t="s">
        <v>783</v>
      </c>
      <c r="B331" s="197" t="s">
        <v>784</v>
      </c>
      <c r="C331" s="198" t="s">
        <v>130</v>
      </c>
      <c r="D331" s="197" t="s">
        <v>212</v>
      </c>
      <c r="E331" s="202" t="s">
        <v>178</v>
      </c>
      <c r="F331" s="200"/>
      <c r="G331" s="200"/>
      <c r="H331" s="201"/>
      <c r="I331" s="199"/>
      <c r="J331" s="196"/>
    </row>
    <row r="332" spans="1:10" ht="15.75" x14ac:dyDescent="0.25">
      <c r="A332" s="197" t="s">
        <v>785</v>
      </c>
      <c r="B332" s="197" t="s">
        <v>786</v>
      </c>
      <c r="C332" s="198" t="s">
        <v>132</v>
      </c>
      <c r="D332" s="197" t="s">
        <v>212</v>
      </c>
      <c r="E332" s="202" t="s">
        <v>178</v>
      </c>
      <c r="F332" s="200"/>
      <c r="G332" s="200"/>
      <c r="H332" s="201"/>
      <c r="I332" s="199"/>
      <c r="J332" s="196"/>
    </row>
    <row r="333" spans="1:10" ht="15.75" x14ac:dyDescent="0.25">
      <c r="A333" s="190" t="s">
        <v>1597</v>
      </c>
      <c r="B333" s="190" t="s">
        <v>145</v>
      </c>
      <c r="C333" s="191" t="s">
        <v>146</v>
      </c>
      <c r="D333" s="190" t="s">
        <v>147</v>
      </c>
      <c r="E333" s="202"/>
      <c r="F333" s="200"/>
      <c r="G333" s="200"/>
      <c r="H333" s="201"/>
      <c r="I333" s="199"/>
      <c r="J333" s="196"/>
    </row>
    <row r="334" spans="1:10" ht="15.75" x14ac:dyDescent="0.25">
      <c r="A334" s="190" t="s">
        <v>1598</v>
      </c>
      <c r="B334" s="190" t="s">
        <v>787</v>
      </c>
      <c r="C334" s="191" t="s">
        <v>788</v>
      </c>
      <c r="D334" s="190" t="s">
        <v>212</v>
      </c>
      <c r="E334" s="195" t="s">
        <v>178</v>
      </c>
      <c r="F334" s="200"/>
      <c r="G334" s="200"/>
      <c r="H334" s="201"/>
      <c r="I334" s="192"/>
      <c r="J334" s="196"/>
    </row>
    <row r="335" spans="1:10" ht="15.75" x14ac:dyDescent="0.25">
      <c r="A335" s="186">
        <v>11</v>
      </c>
      <c r="B335" s="186" t="s">
        <v>6</v>
      </c>
      <c r="C335" s="187" t="s">
        <v>789</v>
      </c>
      <c r="D335" s="186" t="s">
        <v>212</v>
      </c>
      <c r="E335" s="203" t="s">
        <v>178</v>
      </c>
      <c r="F335" s="200"/>
      <c r="G335" s="200"/>
      <c r="H335" s="201"/>
      <c r="I335" s="237"/>
      <c r="J335" s="218"/>
    </row>
    <row r="336" spans="1:10" ht="15.75" x14ac:dyDescent="0.25">
      <c r="A336" s="190" t="s">
        <v>1599</v>
      </c>
      <c r="B336" s="190" t="s">
        <v>790</v>
      </c>
      <c r="C336" s="191" t="s">
        <v>968</v>
      </c>
      <c r="D336" s="190" t="s">
        <v>47</v>
      </c>
      <c r="E336" s="199"/>
      <c r="F336" s="200"/>
      <c r="G336" s="200"/>
      <c r="H336" s="217"/>
      <c r="I336" s="199"/>
      <c r="J336" s="196"/>
    </row>
    <row r="337" spans="1:10" ht="15.75" x14ac:dyDescent="0.25">
      <c r="A337" s="190" t="s">
        <v>1600</v>
      </c>
      <c r="B337" s="190" t="s">
        <v>792</v>
      </c>
      <c r="C337" s="191" t="s">
        <v>793</v>
      </c>
      <c r="D337" s="190" t="s">
        <v>47</v>
      </c>
      <c r="E337" s="199"/>
      <c r="F337" s="200"/>
      <c r="G337" s="200"/>
      <c r="H337" s="201"/>
      <c r="I337" s="199"/>
      <c r="J337" s="196"/>
    </row>
    <row r="338" spans="1:10" ht="15.75" x14ac:dyDescent="0.25">
      <c r="A338" s="190" t="s">
        <v>1601</v>
      </c>
      <c r="B338" s="190" t="s">
        <v>794</v>
      </c>
      <c r="C338" s="191" t="s">
        <v>795</v>
      </c>
      <c r="D338" s="190" t="s">
        <v>47</v>
      </c>
      <c r="E338" s="199"/>
      <c r="F338" s="200"/>
      <c r="G338" s="200"/>
      <c r="H338" s="201"/>
      <c r="I338" s="199"/>
      <c r="J338" s="196"/>
    </row>
    <row r="339" spans="1:10" ht="15.75" x14ac:dyDescent="0.25">
      <c r="A339" s="197" t="s">
        <v>796</v>
      </c>
      <c r="B339" s="197" t="s">
        <v>797</v>
      </c>
      <c r="C339" s="198" t="s">
        <v>126</v>
      </c>
      <c r="D339" s="197" t="s">
        <v>47</v>
      </c>
      <c r="E339" s="199"/>
      <c r="F339" s="200"/>
      <c r="G339" s="200"/>
      <c r="H339" s="201"/>
      <c r="I339" s="199"/>
      <c r="J339" s="196"/>
    </row>
    <row r="340" spans="1:10" ht="15.75" x14ac:dyDescent="0.25">
      <c r="A340" s="197" t="s">
        <v>798</v>
      </c>
      <c r="B340" s="197" t="s">
        <v>799</v>
      </c>
      <c r="C340" s="198" t="s">
        <v>324</v>
      </c>
      <c r="D340" s="197" t="s">
        <v>47</v>
      </c>
      <c r="E340" s="199"/>
      <c r="F340" s="200"/>
      <c r="G340" s="200"/>
      <c r="H340" s="201"/>
      <c r="I340" s="199"/>
      <c r="J340" s="196"/>
    </row>
    <row r="341" spans="1:10" ht="15.75" x14ac:dyDescent="0.25">
      <c r="A341" s="197" t="s">
        <v>800</v>
      </c>
      <c r="B341" s="197" t="s">
        <v>801</v>
      </c>
      <c r="C341" s="198" t="s">
        <v>130</v>
      </c>
      <c r="D341" s="197" t="s">
        <v>47</v>
      </c>
      <c r="E341" s="199"/>
      <c r="F341" s="200"/>
      <c r="G341" s="200"/>
      <c r="H341" s="201"/>
      <c r="I341" s="199"/>
      <c r="J341" s="196"/>
    </row>
    <row r="342" spans="1:10" ht="15.75" x14ac:dyDescent="0.25">
      <c r="A342" s="197" t="s">
        <v>802</v>
      </c>
      <c r="B342" s="197" t="s">
        <v>803</v>
      </c>
      <c r="C342" s="198" t="s">
        <v>132</v>
      </c>
      <c r="D342" s="197" t="s">
        <v>47</v>
      </c>
      <c r="E342" s="199"/>
      <c r="F342" s="200"/>
      <c r="G342" s="200"/>
      <c r="H342" s="201"/>
      <c r="I342" s="199"/>
      <c r="J342" s="196"/>
    </row>
    <row r="343" spans="1:10" ht="15.75" x14ac:dyDescent="0.25">
      <c r="A343" s="214" t="s">
        <v>1602</v>
      </c>
      <c r="B343" s="214" t="s">
        <v>804</v>
      </c>
      <c r="C343" s="191" t="s">
        <v>805</v>
      </c>
      <c r="D343" s="190" t="s">
        <v>212</v>
      </c>
      <c r="E343" s="195" t="s">
        <v>178</v>
      </c>
      <c r="F343" s="193"/>
      <c r="G343" s="193"/>
      <c r="H343" s="194"/>
      <c r="I343" s="192"/>
      <c r="J343" s="190"/>
    </row>
    <row r="344" spans="1:10" ht="15.75" x14ac:dyDescent="0.25">
      <c r="A344" s="197" t="s">
        <v>806</v>
      </c>
      <c r="B344" s="197" t="s">
        <v>807</v>
      </c>
      <c r="C344" s="198" t="s">
        <v>126</v>
      </c>
      <c r="D344" s="197" t="s">
        <v>212</v>
      </c>
      <c r="E344" s="202" t="s">
        <v>178</v>
      </c>
      <c r="F344" s="200"/>
      <c r="G344" s="200"/>
      <c r="H344" s="201"/>
      <c r="I344" s="199"/>
      <c r="J344" s="196"/>
    </row>
    <row r="345" spans="1:10" ht="15.75" x14ac:dyDescent="0.25">
      <c r="A345" s="197" t="s">
        <v>808</v>
      </c>
      <c r="B345" s="197" t="s">
        <v>809</v>
      </c>
      <c r="C345" s="198" t="s">
        <v>128</v>
      </c>
      <c r="D345" s="197" t="s">
        <v>212</v>
      </c>
      <c r="E345" s="202" t="s">
        <v>178</v>
      </c>
      <c r="F345" s="200"/>
      <c r="G345" s="200"/>
      <c r="H345" s="201"/>
      <c r="I345" s="199"/>
      <c r="J345" s="196"/>
    </row>
    <row r="346" spans="1:10" ht="15.75" x14ac:dyDescent="0.25">
      <c r="A346" s="197" t="s">
        <v>810</v>
      </c>
      <c r="B346" s="197" t="s">
        <v>811</v>
      </c>
      <c r="C346" s="198" t="s">
        <v>130</v>
      </c>
      <c r="D346" s="197" t="s">
        <v>212</v>
      </c>
      <c r="E346" s="202" t="s">
        <v>178</v>
      </c>
      <c r="F346" s="200"/>
      <c r="G346" s="200"/>
      <c r="H346" s="201"/>
      <c r="I346" s="199"/>
      <c r="J346" s="196"/>
    </row>
    <row r="347" spans="1:10" ht="15.75" x14ac:dyDescent="0.25">
      <c r="A347" s="197" t="s">
        <v>812</v>
      </c>
      <c r="B347" s="197" t="s">
        <v>813</v>
      </c>
      <c r="C347" s="198" t="s">
        <v>132</v>
      </c>
      <c r="D347" s="197" t="s">
        <v>212</v>
      </c>
      <c r="E347" s="202" t="s">
        <v>178</v>
      </c>
      <c r="F347" s="200"/>
      <c r="G347" s="200"/>
      <c r="H347" s="201"/>
      <c r="I347" s="199"/>
      <c r="J347" s="196"/>
    </row>
    <row r="348" spans="1:10" ht="15.75" x14ac:dyDescent="0.25">
      <c r="A348" s="190" t="s">
        <v>1603</v>
      </c>
      <c r="B348" s="190" t="s">
        <v>814</v>
      </c>
      <c r="C348" s="191" t="s">
        <v>815</v>
      </c>
      <c r="D348" s="190" t="s">
        <v>212</v>
      </c>
      <c r="E348" s="195" t="s">
        <v>178</v>
      </c>
      <c r="F348" s="200"/>
      <c r="G348" s="200"/>
      <c r="H348" s="201"/>
      <c r="I348" s="199"/>
      <c r="J348" s="196"/>
    </row>
    <row r="349" spans="1:10" ht="15.75" x14ac:dyDescent="0.25">
      <c r="A349" s="190" t="s">
        <v>1604</v>
      </c>
      <c r="B349" s="190" t="s">
        <v>816</v>
      </c>
      <c r="C349" s="191" t="s">
        <v>817</v>
      </c>
      <c r="D349" s="190" t="s">
        <v>212</v>
      </c>
      <c r="E349" s="195" t="s">
        <v>178</v>
      </c>
      <c r="F349" s="200"/>
      <c r="G349" s="200"/>
      <c r="H349" s="201"/>
      <c r="I349" s="199"/>
      <c r="J349" s="196"/>
    </row>
    <row r="350" spans="1:10" ht="15.75" x14ac:dyDescent="0.25">
      <c r="A350" s="186">
        <v>12</v>
      </c>
      <c r="B350" s="186" t="s">
        <v>149</v>
      </c>
      <c r="C350" s="187" t="s">
        <v>150</v>
      </c>
      <c r="D350" s="186" t="s">
        <v>212</v>
      </c>
      <c r="E350" s="203" t="s">
        <v>178</v>
      </c>
      <c r="F350" s="200"/>
      <c r="G350" s="200"/>
      <c r="H350" s="201"/>
      <c r="I350" s="204">
        <f>+I351+I354+I357+I384</f>
        <v>0</v>
      </c>
      <c r="J350" s="218"/>
    </row>
    <row r="351" spans="1:10" ht="15.75" x14ac:dyDescent="0.25">
      <c r="A351" s="190" t="s">
        <v>1605</v>
      </c>
      <c r="B351" s="190" t="s">
        <v>151</v>
      </c>
      <c r="C351" s="191" t="s">
        <v>152</v>
      </c>
      <c r="D351" s="190" t="s">
        <v>47</v>
      </c>
      <c r="E351" s="192">
        <f>+SUM(E352:E353)</f>
        <v>0</v>
      </c>
      <c r="F351" s="215">
        <f>+SUM(F352:F353)</f>
        <v>0</v>
      </c>
      <c r="G351" s="215">
        <f>+SUM(G352:G353)</f>
        <v>0</v>
      </c>
      <c r="H351" s="201"/>
      <c r="I351" s="192"/>
      <c r="J351" s="196"/>
    </row>
    <row r="352" spans="1:10" ht="15.75" x14ac:dyDescent="0.25">
      <c r="A352" s="197" t="s">
        <v>818</v>
      </c>
      <c r="B352" s="197" t="s">
        <v>819</v>
      </c>
      <c r="C352" s="198" t="s">
        <v>820</v>
      </c>
      <c r="D352" s="197" t="s">
        <v>47</v>
      </c>
      <c r="E352" s="199">
        <f>+SUM(F352:G352)</f>
        <v>0</v>
      </c>
      <c r="F352" s="200"/>
      <c r="G352" s="200"/>
      <c r="H352" s="201"/>
      <c r="I352" s="199"/>
      <c r="J352" s="196"/>
    </row>
    <row r="353" spans="1:10" ht="15.75" x14ac:dyDescent="0.25">
      <c r="A353" s="197" t="s">
        <v>821</v>
      </c>
      <c r="B353" s="197" t="s">
        <v>822</v>
      </c>
      <c r="C353" s="198" t="s">
        <v>823</v>
      </c>
      <c r="D353" s="197" t="s">
        <v>47</v>
      </c>
      <c r="E353" s="199">
        <f>+SUM(F353:G353)</f>
        <v>0</v>
      </c>
      <c r="F353" s="200"/>
      <c r="G353" s="200"/>
      <c r="H353" s="206"/>
      <c r="I353" s="199"/>
      <c r="J353" s="196"/>
    </row>
    <row r="354" spans="1:10" ht="15.75" x14ac:dyDescent="0.25">
      <c r="A354" s="190" t="s">
        <v>1606</v>
      </c>
      <c r="B354" s="190" t="s">
        <v>153</v>
      </c>
      <c r="C354" s="191" t="s">
        <v>154</v>
      </c>
      <c r="D354" s="196" t="s">
        <v>97</v>
      </c>
      <c r="E354" s="199"/>
      <c r="F354" s="200"/>
      <c r="G354" s="200"/>
      <c r="H354" s="201"/>
      <c r="I354" s="199"/>
      <c r="J354" s="196"/>
    </row>
    <row r="355" spans="1:10" ht="15.75" x14ac:dyDescent="0.25">
      <c r="A355" s="197" t="s">
        <v>824</v>
      </c>
      <c r="B355" s="197" t="s">
        <v>825</v>
      </c>
      <c r="C355" s="198" t="s">
        <v>820</v>
      </c>
      <c r="D355" s="197" t="s">
        <v>97</v>
      </c>
      <c r="E355" s="199"/>
      <c r="F355" s="200"/>
      <c r="G355" s="200"/>
      <c r="H355" s="201"/>
      <c r="I355" s="199"/>
      <c r="J355" s="196"/>
    </row>
    <row r="356" spans="1:10" ht="15.75" x14ac:dyDescent="0.25">
      <c r="A356" s="197" t="s">
        <v>826</v>
      </c>
      <c r="B356" s="197" t="s">
        <v>827</v>
      </c>
      <c r="C356" s="198" t="s">
        <v>823</v>
      </c>
      <c r="D356" s="197" t="s">
        <v>97</v>
      </c>
      <c r="E356" s="199"/>
      <c r="F356" s="200"/>
      <c r="G356" s="200"/>
      <c r="H356" s="206"/>
      <c r="I356" s="199"/>
      <c r="J356" s="196"/>
    </row>
    <row r="357" spans="1:10" ht="15.75" x14ac:dyDescent="0.25">
      <c r="A357" s="190" t="s">
        <v>1607</v>
      </c>
      <c r="B357" s="190" t="s">
        <v>155</v>
      </c>
      <c r="C357" s="191" t="s">
        <v>156</v>
      </c>
      <c r="D357" s="190" t="s">
        <v>47</v>
      </c>
      <c r="E357" s="192">
        <f>+SUM(E358:E359)</f>
        <v>0</v>
      </c>
      <c r="F357" s="215">
        <f>+SUM(F358:F359)</f>
        <v>0</v>
      </c>
      <c r="G357" s="215">
        <f>+SUM(G358:G359)</f>
        <v>0</v>
      </c>
      <c r="H357" s="201"/>
      <c r="I357" s="192"/>
      <c r="J357" s="196"/>
    </row>
    <row r="358" spans="1:10" ht="15.75" x14ac:dyDescent="0.25">
      <c r="A358" s="197" t="s">
        <v>828</v>
      </c>
      <c r="B358" s="197" t="s">
        <v>829</v>
      </c>
      <c r="C358" s="198" t="s">
        <v>820</v>
      </c>
      <c r="D358" s="197" t="s">
        <v>47</v>
      </c>
      <c r="E358" s="199"/>
      <c r="F358" s="200"/>
      <c r="G358" s="200"/>
      <c r="H358" s="201"/>
      <c r="I358" s="192"/>
      <c r="J358" s="196"/>
    </row>
    <row r="359" spans="1:10" ht="15.75" x14ac:dyDescent="0.25">
      <c r="A359" s="197" t="s">
        <v>830</v>
      </c>
      <c r="B359" s="197" t="s">
        <v>831</v>
      </c>
      <c r="C359" s="198" t="s">
        <v>823</v>
      </c>
      <c r="D359" s="197" t="s">
        <v>47</v>
      </c>
      <c r="E359" s="199">
        <f>+SUM(F359:G359)</f>
        <v>0</v>
      </c>
      <c r="F359" s="200"/>
      <c r="G359" s="200"/>
      <c r="H359" s="206"/>
      <c r="I359" s="199"/>
      <c r="J359" s="196"/>
    </row>
    <row r="360" spans="1:10" ht="15.75" x14ac:dyDescent="0.25">
      <c r="A360" s="190" t="s">
        <v>1608</v>
      </c>
      <c r="B360" s="190" t="s">
        <v>832</v>
      </c>
      <c r="C360" s="191" t="s">
        <v>833</v>
      </c>
      <c r="D360" s="190" t="s">
        <v>97</v>
      </c>
      <c r="E360" s="199"/>
      <c r="F360" s="200"/>
      <c r="G360" s="200"/>
      <c r="H360" s="201"/>
      <c r="I360" s="199"/>
      <c r="J360" s="196"/>
    </row>
    <row r="361" spans="1:10" ht="15.75" x14ac:dyDescent="0.25">
      <c r="A361" s="197" t="s">
        <v>834</v>
      </c>
      <c r="B361" s="197" t="s">
        <v>835</v>
      </c>
      <c r="C361" s="198" t="s">
        <v>836</v>
      </c>
      <c r="D361" s="197" t="s">
        <v>97</v>
      </c>
      <c r="E361" s="199"/>
      <c r="F361" s="200"/>
      <c r="G361" s="200"/>
      <c r="H361" s="201"/>
      <c r="I361" s="199"/>
      <c r="J361" s="196"/>
    </row>
    <row r="362" spans="1:10" ht="15.75" x14ac:dyDescent="0.25">
      <c r="A362" s="197" t="s">
        <v>837</v>
      </c>
      <c r="B362" s="197" t="s">
        <v>838</v>
      </c>
      <c r="C362" s="198" t="s">
        <v>839</v>
      </c>
      <c r="D362" s="197" t="s">
        <v>534</v>
      </c>
      <c r="E362" s="199"/>
      <c r="F362" s="200"/>
      <c r="G362" s="200"/>
      <c r="H362" s="201"/>
      <c r="I362" s="199"/>
      <c r="J362" s="196"/>
    </row>
    <row r="363" spans="1:10" ht="15.75" x14ac:dyDescent="0.25">
      <c r="A363" s="190" t="s">
        <v>1609</v>
      </c>
      <c r="B363" s="190" t="s">
        <v>840</v>
      </c>
      <c r="C363" s="191" t="s">
        <v>841</v>
      </c>
      <c r="D363" s="190" t="s">
        <v>97</v>
      </c>
      <c r="E363" s="199"/>
      <c r="F363" s="200"/>
      <c r="G363" s="200"/>
      <c r="H363" s="201"/>
      <c r="I363" s="199"/>
      <c r="J363" s="196"/>
    </row>
    <row r="364" spans="1:10" ht="15.75" x14ac:dyDescent="0.25">
      <c r="A364" s="190" t="s">
        <v>1610</v>
      </c>
      <c r="B364" s="190" t="s">
        <v>842</v>
      </c>
      <c r="C364" s="191" t="s">
        <v>843</v>
      </c>
      <c r="D364" s="190" t="s">
        <v>47</v>
      </c>
      <c r="E364" s="199"/>
      <c r="F364" s="200"/>
      <c r="G364" s="200"/>
      <c r="H364" s="201"/>
      <c r="I364" s="199"/>
      <c r="J364" s="196"/>
    </row>
    <row r="365" spans="1:10" ht="15.75" x14ac:dyDescent="0.25">
      <c r="A365" s="197" t="s">
        <v>844</v>
      </c>
      <c r="B365" s="197" t="s">
        <v>845</v>
      </c>
      <c r="C365" s="198" t="s">
        <v>126</v>
      </c>
      <c r="D365" s="197" t="s">
        <v>47</v>
      </c>
      <c r="E365" s="199"/>
      <c r="F365" s="200"/>
      <c r="G365" s="200"/>
      <c r="H365" s="206"/>
      <c r="I365" s="199"/>
      <c r="J365" s="196"/>
    </row>
    <row r="366" spans="1:10" ht="15.75" x14ac:dyDescent="0.25">
      <c r="A366" s="197" t="s">
        <v>846</v>
      </c>
      <c r="B366" s="197" t="s">
        <v>847</v>
      </c>
      <c r="C366" s="198" t="s">
        <v>128</v>
      </c>
      <c r="D366" s="197" t="s">
        <v>47</v>
      </c>
      <c r="E366" s="199"/>
      <c r="F366" s="200"/>
      <c r="G366" s="200"/>
      <c r="H366" s="201"/>
      <c r="I366" s="199"/>
      <c r="J366" s="196"/>
    </row>
    <row r="367" spans="1:10" ht="15.75" x14ac:dyDescent="0.25">
      <c r="A367" s="197" t="s">
        <v>848</v>
      </c>
      <c r="B367" s="197" t="s">
        <v>849</v>
      </c>
      <c r="C367" s="198" t="s">
        <v>130</v>
      </c>
      <c r="D367" s="197" t="s">
        <v>47</v>
      </c>
      <c r="E367" s="199"/>
      <c r="F367" s="200"/>
      <c r="G367" s="200"/>
      <c r="H367" s="201"/>
      <c r="I367" s="199"/>
      <c r="J367" s="196"/>
    </row>
    <row r="368" spans="1:10" ht="15.75" x14ac:dyDescent="0.25">
      <c r="A368" s="197" t="s">
        <v>850</v>
      </c>
      <c r="B368" s="197" t="s">
        <v>851</v>
      </c>
      <c r="C368" s="198" t="s">
        <v>132</v>
      </c>
      <c r="D368" s="197" t="s">
        <v>47</v>
      </c>
      <c r="E368" s="199"/>
      <c r="F368" s="200"/>
      <c r="G368" s="200"/>
      <c r="H368" s="201"/>
      <c r="I368" s="199"/>
      <c r="J368" s="196"/>
    </row>
    <row r="369" spans="1:10" ht="15.75" x14ac:dyDescent="0.25">
      <c r="A369" s="190" t="s">
        <v>1611</v>
      </c>
      <c r="B369" s="190" t="s">
        <v>852</v>
      </c>
      <c r="C369" s="191" t="s">
        <v>853</v>
      </c>
      <c r="D369" s="190" t="s">
        <v>47</v>
      </c>
      <c r="E369" s="199"/>
      <c r="F369" s="200"/>
      <c r="G369" s="200"/>
      <c r="H369" s="201"/>
      <c r="I369" s="199"/>
      <c r="J369" s="196"/>
    </row>
    <row r="370" spans="1:10" ht="15.75" x14ac:dyDescent="0.25">
      <c r="A370" s="190" t="s">
        <v>1612</v>
      </c>
      <c r="B370" s="190" t="s">
        <v>854</v>
      </c>
      <c r="C370" s="191" t="s">
        <v>1613</v>
      </c>
      <c r="D370" s="190" t="s">
        <v>73</v>
      </c>
      <c r="E370" s="199"/>
      <c r="F370" s="200"/>
      <c r="G370" s="200"/>
      <c r="H370" s="201"/>
      <c r="I370" s="199"/>
      <c r="J370" s="196"/>
    </row>
    <row r="371" spans="1:10" ht="15.75" x14ac:dyDescent="0.25">
      <c r="A371" s="190" t="s">
        <v>1614</v>
      </c>
      <c r="B371" s="190" t="s">
        <v>856</v>
      </c>
      <c r="C371" s="191" t="s">
        <v>857</v>
      </c>
      <c r="D371" s="190" t="s">
        <v>212</v>
      </c>
      <c r="E371" s="195" t="s">
        <v>178</v>
      </c>
      <c r="F371" s="193"/>
      <c r="G371" s="193"/>
      <c r="H371" s="194"/>
      <c r="I371" s="199"/>
      <c r="J371" s="196"/>
    </row>
    <row r="372" spans="1:10" ht="15.75" x14ac:dyDescent="0.25">
      <c r="A372" s="190" t="s">
        <v>1615</v>
      </c>
      <c r="B372" s="190" t="s">
        <v>858</v>
      </c>
      <c r="C372" s="191" t="s">
        <v>859</v>
      </c>
      <c r="D372" s="190" t="s">
        <v>212</v>
      </c>
      <c r="E372" s="195" t="s">
        <v>178</v>
      </c>
      <c r="F372" s="193"/>
      <c r="G372" s="193"/>
      <c r="H372" s="194"/>
      <c r="I372" s="199"/>
      <c r="J372" s="196"/>
    </row>
    <row r="373" spans="1:10" ht="15.75" x14ac:dyDescent="0.25">
      <c r="A373" s="190" t="s">
        <v>1616</v>
      </c>
      <c r="B373" s="190" t="s">
        <v>860</v>
      </c>
      <c r="C373" s="191" t="s">
        <v>861</v>
      </c>
      <c r="D373" s="190" t="s">
        <v>212</v>
      </c>
      <c r="E373" s="195" t="s">
        <v>178</v>
      </c>
      <c r="F373" s="193"/>
      <c r="G373" s="193"/>
      <c r="H373" s="194"/>
      <c r="I373" s="199"/>
      <c r="J373" s="196"/>
    </row>
    <row r="374" spans="1:10" ht="15.75" x14ac:dyDescent="0.25">
      <c r="A374" s="190" t="s">
        <v>1617</v>
      </c>
      <c r="B374" s="190" t="s">
        <v>862</v>
      </c>
      <c r="C374" s="191" t="s">
        <v>863</v>
      </c>
      <c r="D374" s="190" t="s">
        <v>212</v>
      </c>
      <c r="E374" s="195" t="s">
        <v>178</v>
      </c>
      <c r="F374" s="193"/>
      <c r="G374" s="193"/>
      <c r="H374" s="194"/>
      <c r="I374" s="199"/>
      <c r="J374" s="196"/>
    </row>
    <row r="375" spans="1:10" ht="15.75" x14ac:dyDescent="0.25">
      <c r="A375" s="190" t="s">
        <v>1618</v>
      </c>
      <c r="B375" s="190" t="s">
        <v>864</v>
      </c>
      <c r="C375" s="191" t="s">
        <v>865</v>
      </c>
      <c r="D375" s="190" t="s">
        <v>47</v>
      </c>
      <c r="E375" s="199"/>
      <c r="F375" s="200"/>
      <c r="G375" s="200"/>
      <c r="H375" s="201"/>
      <c r="I375" s="199"/>
      <c r="J375" s="196"/>
    </row>
    <row r="376" spans="1:10" ht="15.75" x14ac:dyDescent="0.25">
      <c r="A376" s="196" t="s">
        <v>866</v>
      </c>
      <c r="B376" s="196" t="s">
        <v>867</v>
      </c>
      <c r="C376" s="198" t="s">
        <v>868</v>
      </c>
      <c r="D376" s="196" t="s">
        <v>47</v>
      </c>
      <c r="E376" s="199"/>
      <c r="F376" s="200"/>
      <c r="G376" s="200"/>
      <c r="H376" s="201"/>
      <c r="I376" s="199"/>
      <c r="J376" s="196"/>
    </row>
    <row r="377" spans="1:10" ht="15.75" x14ac:dyDescent="0.25">
      <c r="A377" s="196" t="s">
        <v>869</v>
      </c>
      <c r="B377" s="196" t="s">
        <v>870</v>
      </c>
      <c r="C377" s="198" t="s">
        <v>871</v>
      </c>
      <c r="D377" s="196" t="s">
        <v>47</v>
      </c>
      <c r="E377" s="199"/>
      <c r="F377" s="200"/>
      <c r="G377" s="200"/>
      <c r="H377" s="201"/>
      <c r="I377" s="199"/>
      <c r="J377" s="196"/>
    </row>
    <row r="378" spans="1:10" ht="15.75" x14ac:dyDescent="0.25">
      <c r="A378" s="190" t="s">
        <v>1619</v>
      </c>
      <c r="B378" s="190" t="s">
        <v>872</v>
      </c>
      <c r="C378" s="191" t="s">
        <v>873</v>
      </c>
      <c r="D378" s="190" t="s">
        <v>97</v>
      </c>
      <c r="E378" s="199"/>
      <c r="F378" s="200"/>
      <c r="G378" s="200"/>
      <c r="H378" s="201"/>
      <c r="I378" s="199"/>
      <c r="J378" s="196"/>
    </row>
    <row r="379" spans="1:10" ht="15.75" x14ac:dyDescent="0.25">
      <c r="A379" s="196" t="s">
        <v>874</v>
      </c>
      <c r="B379" s="197" t="s">
        <v>867</v>
      </c>
      <c r="C379" s="198" t="s">
        <v>875</v>
      </c>
      <c r="D379" s="196" t="s">
        <v>97</v>
      </c>
      <c r="E379" s="199"/>
      <c r="F379" s="200"/>
      <c r="G379" s="200"/>
      <c r="H379" s="201"/>
      <c r="I379" s="199"/>
      <c r="J379" s="196"/>
    </row>
    <row r="380" spans="1:10" ht="15.75" x14ac:dyDescent="0.25">
      <c r="A380" s="196" t="s">
        <v>876</v>
      </c>
      <c r="B380" s="197" t="s">
        <v>870</v>
      </c>
      <c r="C380" s="198" t="s">
        <v>877</v>
      </c>
      <c r="D380" s="196" t="s">
        <v>97</v>
      </c>
      <c r="E380" s="199"/>
      <c r="F380" s="200"/>
      <c r="G380" s="200"/>
      <c r="H380" s="201"/>
      <c r="I380" s="199"/>
      <c r="J380" s="196"/>
    </row>
    <row r="381" spans="1:10" ht="15.75" x14ac:dyDescent="0.25">
      <c r="A381" s="83" t="s">
        <v>1620</v>
      </c>
      <c r="B381" s="83" t="s">
        <v>878</v>
      </c>
      <c r="C381" s="84" t="s">
        <v>879</v>
      </c>
      <c r="D381" s="83" t="s">
        <v>47</v>
      </c>
      <c r="E381" s="199"/>
      <c r="F381" s="200"/>
      <c r="G381" s="200"/>
      <c r="H381" s="201"/>
      <c r="I381" s="199"/>
      <c r="J381" s="196"/>
    </row>
    <row r="382" spans="1:10" ht="15.75" x14ac:dyDescent="0.25">
      <c r="A382" s="44" t="s">
        <v>880</v>
      </c>
      <c r="B382" s="13" t="s">
        <v>881</v>
      </c>
      <c r="C382" s="23" t="s">
        <v>1621</v>
      </c>
      <c r="D382" s="44" t="s">
        <v>47</v>
      </c>
      <c r="E382" s="199"/>
      <c r="F382" s="200"/>
      <c r="G382" s="200"/>
      <c r="H382" s="201"/>
      <c r="I382" s="199"/>
      <c r="J382" s="196"/>
    </row>
    <row r="383" spans="1:10" ht="15.75" x14ac:dyDescent="0.25">
      <c r="A383" s="44" t="s">
        <v>883</v>
      </c>
      <c r="B383" s="13" t="s">
        <v>884</v>
      </c>
      <c r="C383" s="23" t="s">
        <v>885</v>
      </c>
      <c r="D383" s="44" t="s">
        <v>47</v>
      </c>
      <c r="E383" s="199"/>
      <c r="F383" s="200"/>
      <c r="G383" s="200"/>
      <c r="H383" s="201"/>
      <c r="I383" s="199"/>
      <c r="J383" s="196"/>
    </row>
    <row r="384" spans="1:10" ht="15.75" x14ac:dyDescent="0.25">
      <c r="A384" s="44" t="s">
        <v>1622</v>
      </c>
      <c r="B384" s="13" t="s">
        <v>157</v>
      </c>
      <c r="C384" s="84" t="s">
        <v>158</v>
      </c>
      <c r="D384" s="44" t="s">
        <v>212</v>
      </c>
      <c r="E384" s="202" t="s">
        <v>178</v>
      </c>
      <c r="F384" s="200"/>
      <c r="G384" s="200"/>
      <c r="H384" s="201"/>
      <c r="I384" s="199"/>
      <c r="J384" s="196"/>
    </row>
    <row r="385" spans="1:10" ht="15.75" x14ac:dyDescent="0.25">
      <c r="A385" s="186">
        <v>13</v>
      </c>
      <c r="B385" s="186" t="s">
        <v>886</v>
      </c>
      <c r="C385" s="187" t="s">
        <v>887</v>
      </c>
      <c r="D385" s="218" t="s">
        <v>212</v>
      </c>
      <c r="E385" s="203" t="s">
        <v>178</v>
      </c>
      <c r="F385" s="200"/>
      <c r="G385" s="200"/>
      <c r="H385" s="201"/>
      <c r="I385" s="204">
        <f>+I386+I391+I396+I401</f>
        <v>0</v>
      </c>
      <c r="J385" s="218"/>
    </row>
    <row r="386" spans="1:10" ht="15.75" x14ac:dyDescent="0.25">
      <c r="A386" s="190" t="s">
        <v>1623</v>
      </c>
      <c r="B386" s="190" t="s">
        <v>888</v>
      </c>
      <c r="C386" s="191" t="s">
        <v>889</v>
      </c>
      <c r="D386" s="196" t="s">
        <v>212</v>
      </c>
      <c r="E386" s="195" t="s">
        <v>178</v>
      </c>
      <c r="F386" s="200"/>
      <c r="G386" s="200"/>
      <c r="H386" s="201"/>
      <c r="I386" s="199"/>
      <c r="J386" s="196"/>
    </row>
    <row r="387" spans="1:10" ht="15.75" x14ac:dyDescent="0.25">
      <c r="A387" s="197" t="s">
        <v>890</v>
      </c>
      <c r="B387" s="197" t="s">
        <v>891</v>
      </c>
      <c r="C387" s="198" t="s">
        <v>126</v>
      </c>
      <c r="D387" s="196" t="s">
        <v>212</v>
      </c>
      <c r="E387" s="202" t="s">
        <v>178</v>
      </c>
      <c r="F387" s="200"/>
      <c r="G387" s="200"/>
      <c r="H387" s="201"/>
      <c r="I387" s="199"/>
      <c r="J387" s="196"/>
    </row>
    <row r="388" spans="1:10" ht="15.75" x14ac:dyDescent="0.25">
      <c r="A388" s="197" t="s">
        <v>892</v>
      </c>
      <c r="B388" s="197" t="s">
        <v>893</v>
      </c>
      <c r="C388" s="198" t="s">
        <v>128</v>
      </c>
      <c r="D388" s="196" t="s">
        <v>212</v>
      </c>
      <c r="E388" s="202" t="s">
        <v>178</v>
      </c>
      <c r="F388" s="200"/>
      <c r="G388" s="200"/>
      <c r="H388" s="201"/>
      <c r="I388" s="199"/>
      <c r="J388" s="196"/>
    </row>
    <row r="389" spans="1:10" ht="15.75" x14ac:dyDescent="0.25">
      <c r="A389" s="197" t="s">
        <v>894</v>
      </c>
      <c r="B389" s="197" t="s">
        <v>895</v>
      </c>
      <c r="C389" s="198" t="s">
        <v>130</v>
      </c>
      <c r="D389" s="196" t="s">
        <v>212</v>
      </c>
      <c r="E389" s="202" t="s">
        <v>178</v>
      </c>
      <c r="F389" s="200"/>
      <c r="G389" s="200"/>
      <c r="H389" s="201"/>
      <c r="I389" s="199"/>
      <c r="J389" s="196"/>
    </row>
    <row r="390" spans="1:10" ht="15.75" x14ac:dyDescent="0.25">
      <c r="A390" s="197" t="s">
        <v>896</v>
      </c>
      <c r="B390" s="197" t="s">
        <v>897</v>
      </c>
      <c r="C390" s="198" t="s">
        <v>132</v>
      </c>
      <c r="D390" s="196" t="s">
        <v>212</v>
      </c>
      <c r="E390" s="202" t="s">
        <v>178</v>
      </c>
      <c r="F390" s="200"/>
      <c r="G390" s="200"/>
      <c r="H390" s="201"/>
      <c r="I390" s="199"/>
      <c r="J390" s="196"/>
    </row>
    <row r="391" spans="1:10" ht="15.75" x14ac:dyDescent="0.25">
      <c r="A391" s="190" t="s">
        <v>1624</v>
      </c>
      <c r="B391" s="190" t="s">
        <v>898</v>
      </c>
      <c r="C391" s="191" t="s">
        <v>899</v>
      </c>
      <c r="D391" s="196" t="s">
        <v>212</v>
      </c>
      <c r="E391" s="195" t="s">
        <v>178</v>
      </c>
      <c r="F391" s="200"/>
      <c r="G391" s="200"/>
      <c r="H391" s="201"/>
      <c r="I391" s="199"/>
      <c r="J391" s="196"/>
    </row>
    <row r="392" spans="1:10" ht="15.75" x14ac:dyDescent="0.25">
      <c r="A392" s="196" t="s">
        <v>900</v>
      </c>
      <c r="B392" s="197" t="s">
        <v>901</v>
      </c>
      <c r="C392" s="198" t="s">
        <v>126</v>
      </c>
      <c r="D392" s="196" t="s">
        <v>212</v>
      </c>
      <c r="E392" s="202" t="s">
        <v>178</v>
      </c>
      <c r="F392" s="200"/>
      <c r="G392" s="200"/>
      <c r="H392" s="201"/>
      <c r="I392" s="199"/>
      <c r="J392" s="196"/>
    </row>
    <row r="393" spans="1:10" ht="15.75" x14ac:dyDescent="0.25">
      <c r="A393" s="196" t="s">
        <v>902</v>
      </c>
      <c r="B393" s="197" t="s">
        <v>903</v>
      </c>
      <c r="C393" s="198" t="s">
        <v>128</v>
      </c>
      <c r="D393" s="196" t="s">
        <v>212</v>
      </c>
      <c r="E393" s="202" t="s">
        <v>178</v>
      </c>
      <c r="F393" s="200"/>
      <c r="G393" s="200"/>
      <c r="H393" s="201"/>
      <c r="I393" s="199"/>
      <c r="J393" s="196"/>
    </row>
    <row r="394" spans="1:10" ht="15.75" x14ac:dyDescent="0.25">
      <c r="A394" s="196" t="s">
        <v>904</v>
      </c>
      <c r="B394" s="197" t="s">
        <v>905</v>
      </c>
      <c r="C394" s="198" t="s">
        <v>130</v>
      </c>
      <c r="D394" s="196" t="s">
        <v>212</v>
      </c>
      <c r="E394" s="202" t="s">
        <v>178</v>
      </c>
      <c r="F394" s="200"/>
      <c r="G394" s="200"/>
      <c r="H394" s="201"/>
      <c r="I394" s="199"/>
      <c r="J394" s="196"/>
    </row>
    <row r="395" spans="1:10" ht="15.75" x14ac:dyDescent="0.25">
      <c r="A395" s="196" t="s">
        <v>906</v>
      </c>
      <c r="B395" s="197" t="s">
        <v>907</v>
      </c>
      <c r="C395" s="198" t="s">
        <v>132</v>
      </c>
      <c r="D395" s="196" t="s">
        <v>212</v>
      </c>
      <c r="E395" s="202" t="s">
        <v>178</v>
      </c>
      <c r="F395" s="200"/>
      <c r="G395" s="200"/>
      <c r="H395" s="201"/>
      <c r="I395" s="199"/>
      <c r="J395" s="196"/>
    </row>
    <row r="396" spans="1:10" ht="15.75" x14ac:dyDescent="0.25">
      <c r="A396" s="190">
        <v>133</v>
      </c>
      <c r="B396" s="190" t="s">
        <v>908</v>
      </c>
      <c r="C396" s="191" t="s">
        <v>909</v>
      </c>
      <c r="D396" s="196" t="s">
        <v>212</v>
      </c>
      <c r="E396" s="195" t="s">
        <v>178</v>
      </c>
      <c r="F396" s="200"/>
      <c r="G396" s="200"/>
      <c r="H396" s="201"/>
      <c r="I396" s="199"/>
      <c r="J396" s="196"/>
    </row>
    <row r="397" spans="1:10" ht="15.75" x14ac:dyDescent="0.25">
      <c r="A397" s="197" t="s">
        <v>910</v>
      </c>
      <c r="B397" s="197" t="s">
        <v>911</v>
      </c>
      <c r="C397" s="198" t="s">
        <v>126</v>
      </c>
      <c r="D397" s="196" t="s">
        <v>212</v>
      </c>
      <c r="E397" s="202" t="s">
        <v>178</v>
      </c>
      <c r="F397" s="200"/>
      <c r="G397" s="200"/>
      <c r="H397" s="201"/>
      <c r="I397" s="199"/>
      <c r="J397" s="196"/>
    </row>
    <row r="398" spans="1:10" ht="15.75" x14ac:dyDescent="0.25">
      <c r="A398" s="197" t="s">
        <v>912</v>
      </c>
      <c r="B398" s="197" t="s">
        <v>913</v>
      </c>
      <c r="C398" s="198" t="s">
        <v>128</v>
      </c>
      <c r="D398" s="196" t="s">
        <v>212</v>
      </c>
      <c r="E398" s="202" t="s">
        <v>178</v>
      </c>
      <c r="F398" s="200"/>
      <c r="G398" s="200"/>
      <c r="H398" s="201"/>
      <c r="I398" s="199"/>
      <c r="J398" s="196"/>
    </row>
    <row r="399" spans="1:10" ht="15.75" x14ac:dyDescent="0.25">
      <c r="A399" s="197" t="s">
        <v>914</v>
      </c>
      <c r="B399" s="197" t="s">
        <v>915</v>
      </c>
      <c r="C399" s="198" t="s">
        <v>130</v>
      </c>
      <c r="D399" s="196" t="s">
        <v>212</v>
      </c>
      <c r="E399" s="202" t="s">
        <v>178</v>
      </c>
      <c r="F399" s="200"/>
      <c r="G399" s="200"/>
      <c r="H399" s="201"/>
      <c r="I399" s="199"/>
      <c r="J399" s="196"/>
    </row>
    <row r="400" spans="1:10" ht="15.75" x14ac:dyDescent="0.25">
      <c r="A400" s="197" t="s">
        <v>916</v>
      </c>
      <c r="B400" s="197" t="s">
        <v>917</v>
      </c>
      <c r="C400" s="198" t="s">
        <v>132</v>
      </c>
      <c r="D400" s="196" t="s">
        <v>212</v>
      </c>
      <c r="E400" s="202" t="s">
        <v>178</v>
      </c>
      <c r="F400" s="200"/>
      <c r="G400" s="200"/>
      <c r="H400" s="201"/>
      <c r="I400" s="199"/>
      <c r="J400" s="196"/>
    </row>
    <row r="401" spans="1:10" ht="15.75" x14ac:dyDescent="0.25">
      <c r="A401" s="190" t="s">
        <v>1625</v>
      </c>
      <c r="B401" s="190" t="s">
        <v>918</v>
      </c>
      <c r="C401" s="191" t="s">
        <v>919</v>
      </c>
      <c r="D401" s="190" t="s">
        <v>212</v>
      </c>
      <c r="E401" s="195" t="s">
        <v>178</v>
      </c>
      <c r="F401" s="200"/>
      <c r="G401" s="200"/>
      <c r="H401" s="201"/>
      <c r="I401" s="192"/>
      <c r="J401" s="196"/>
    </row>
    <row r="402" spans="1:10" ht="31.5" x14ac:dyDescent="0.25">
      <c r="A402" s="186">
        <v>14</v>
      </c>
      <c r="B402" s="186" t="s">
        <v>160</v>
      </c>
      <c r="C402" s="187" t="s">
        <v>161</v>
      </c>
      <c r="D402" s="186" t="s">
        <v>212</v>
      </c>
      <c r="E402" s="203" t="s">
        <v>178</v>
      </c>
      <c r="F402" s="200"/>
      <c r="G402" s="200"/>
      <c r="H402" s="201"/>
      <c r="I402" s="237">
        <f>+SUM(I403:I407)</f>
        <v>0</v>
      </c>
      <c r="J402" s="218"/>
    </row>
    <row r="403" spans="1:10" ht="15.75" x14ac:dyDescent="0.25">
      <c r="A403" s="190" t="s">
        <v>1626</v>
      </c>
      <c r="B403" s="190" t="s">
        <v>920</v>
      </c>
      <c r="C403" s="191" t="s">
        <v>921</v>
      </c>
      <c r="D403" s="214" t="s">
        <v>55</v>
      </c>
      <c r="E403" s="199"/>
      <c r="F403" s="200"/>
      <c r="G403" s="200"/>
      <c r="H403" s="201"/>
      <c r="I403" s="199"/>
      <c r="J403" s="196"/>
    </row>
    <row r="404" spans="1:10" ht="15.75" x14ac:dyDescent="0.25">
      <c r="A404" s="190" t="s">
        <v>1627</v>
      </c>
      <c r="B404" s="190" t="s">
        <v>922</v>
      </c>
      <c r="C404" s="191" t="s">
        <v>923</v>
      </c>
      <c r="D404" s="214" t="s">
        <v>55</v>
      </c>
      <c r="E404" s="199"/>
      <c r="F404" s="200"/>
      <c r="G404" s="200"/>
      <c r="H404" s="201"/>
      <c r="I404" s="199"/>
      <c r="J404" s="196"/>
    </row>
    <row r="405" spans="1:10" ht="15.75" x14ac:dyDescent="0.25">
      <c r="A405" s="190" t="s">
        <v>1628</v>
      </c>
      <c r="B405" s="190" t="s">
        <v>924</v>
      </c>
      <c r="C405" s="191" t="s">
        <v>925</v>
      </c>
      <c r="D405" s="214" t="s">
        <v>209</v>
      </c>
      <c r="E405" s="199"/>
      <c r="F405" s="200"/>
      <c r="G405" s="200"/>
      <c r="H405" s="206"/>
      <c r="I405" s="199"/>
      <c r="J405" s="196"/>
    </row>
    <row r="406" spans="1:10" ht="15.75" x14ac:dyDescent="0.25">
      <c r="A406" s="190" t="s">
        <v>1629</v>
      </c>
      <c r="B406" s="190" t="s">
        <v>162</v>
      </c>
      <c r="C406" s="191" t="s">
        <v>163</v>
      </c>
      <c r="D406" s="190" t="s">
        <v>47</v>
      </c>
      <c r="E406" s="199"/>
      <c r="F406" s="200"/>
      <c r="G406" s="200"/>
      <c r="H406" s="201"/>
      <c r="I406" s="199"/>
      <c r="J406" s="196"/>
    </row>
    <row r="407" spans="1:10" ht="15.75" x14ac:dyDescent="0.25">
      <c r="A407" s="190" t="s">
        <v>1630</v>
      </c>
      <c r="B407" s="190" t="s">
        <v>164</v>
      </c>
      <c r="C407" s="191" t="s">
        <v>165</v>
      </c>
      <c r="D407" s="190" t="s">
        <v>212</v>
      </c>
      <c r="E407" s="195" t="s">
        <v>178</v>
      </c>
      <c r="F407" s="200"/>
      <c r="G407" s="200"/>
      <c r="H407" s="201"/>
      <c r="I407" s="199"/>
      <c r="J407" s="196"/>
    </row>
    <row r="408" spans="1:10" ht="15.75" x14ac:dyDescent="0.25">
      <c r="A408" s="186">
        <v>15</v>
      </c>
      <c r="B408" s="186" t="s">
        <v>167</v>
      </c>
      <c r="C408" s="187" t="s">
        <v>168</v>
      </c>
      <c r="D408" s="186" t="s">
        <v>212</v>
      </c>
      <c r="E408" s="203" t="s">
        <v>178</v>
      </c>
      <c r="F408" s="200"/>
      <c r="G408" s="200"/>
      <c r="H408" s="201"/>
      <c r="I408" s="204">
        <f>+I409+I414+I419+I424+I425+I426+I427</f>
        <v>0</v>
      </c>
      <c r="J408" s="218"/>
    </row>
    <row r="409" spans="1:10" ht="15.75" x14ac:dyDescent="0.25">
      <c r="A409" s="190" t="s">
        <v>1631</v>
      </c>
      <c r="B409" s="190" t="s">
        <v>926</v>
      </c>
      <c r="C409" s="191" t="s">
        <v>927</v>
      </c>
      <c r="D409" s="190" t="s">
        <v>47</v>
      </c>
      <c r="E409" s="192">
        <f>+SUM(E410:E413)</f>
        <v>0</v>
      </c>
      <c r="F409" s="215">
        <f>+SUM(F410:F413)</f>
        <v>0</v>
      </c>
      <c r="G409" s="200"/>
      <c r="H409" s="201"/>
      <c r="I409" s="192">
        <f>+SUM(I410:I413)</f>
        <v>0</v>
      </c>
      <c r="J409" s="196"/>
    </row>
    <row r="410" spans="1:10" ht="15.75" x14ac:dyDescent="0.25">
      <c r="A410" s="197" t="s">
        <v>928</v>
      </c>
      <c r="B410" s="197" t="s">
        <v>929</v>
      </c>
      <c r="C410" s="198" t="s">
        <v>126</v>
      </c>
      <c r="D410" s="196" t="s">
        <v>47</v>
      </c>
      <c r="E410" s="199">
        <f>+SUM(F410:G410)</f>
        <v>0</v>
      </c>
      <c r="F410" s="200"/>
      <c r="G410" s="200"/>
      <c r="H410" s="201"/>
      <c r="I410" s="199">
        <f>+H410*F410</f>
        <v>0</v>
      </c>
      <c r="J410" s="196"/>
    </row>
    <row r="411" spans="1:10" ht="15.75" x14ac:dyDescent="0.25">
      <c r="A411" s="197" t="s">
        <v>930</v>
      </c>
      <c r="B411" s="197" t="s">
        <v>931</v>
      </c>
      <c r="C411" s="198" t="s">
        <v>324</v>
      </c>
      <c r="D411" s="196" t="s">
        <v>47</v>
      </c>
      <c r="E411" s="199">
        <f>+SUM(F411:G411)</f>
        <v>0</v>
      </c>
      <c r="F411" s="200"/>
      <c r="G411" s="200"/>
      <c r="H411" s="201"/>
      <c r="I411" s="199">
        <f>+H411*F411</f>
        <v>0</v>
      </c>
      <c r="J411" s="196"/>
    </row>
    <row r="412" spans="1:10" ht="15.75" x14ac:dyDescent="0.25">
      <c r="A412" s="197" t="s">
        <v>932</v>
      </c>
      <c r="B412" s="197" t="s">
        <v>933</v>
      </c>
      <c r="C412" s="198" t="s">
        <v>336</v>
      </c>
      <c r="D412" s="196" t="s">
        <v>47</v>
      </c>
      <c r="E412" s="199">
        <f>+SUM(F412:G412)</f>
        <v>0</v>
      </c>
      <c r="F412" s="200"/>
      <c r="G412" s="200"/>
      <c r="H412" s="201"/>
      <c r="I412" s="199">
        <f>+H412*F412</f>
        <v>0</v>
      </c>
      <c r="J412" s="196"/>
    </row>
    <row r="413" spans="1:10" ht="15.75" x14ac:dyDescent="0.25">
      <c r="A413" s="196" t="s">
        <v>934</v>
      </c>
      <c r="B413" s="197" t="s">
        <v>935</v>
      </c>
      <c r="C413" s="198" t="s">
        <v>132</v>
      </c>
      <c r="D413" s="196" t="s">
        <v>47</v>
      </c>
      <c r="E413" s="199">
        <f>+SUM(F413:G413)</f>
        <v>0</v>
      </c>
      <c r="F413" s="200"/>
      <c r="G413" s="200"/>
      <c r="H413" s="201">
        <v>20</v>
      </c>
      <c r="I413" s="199">
        <f>+H413*F413</f>
        <v>0</v>
      </c>
      <c r="J413" s="196"/>
    </row>
    <row r="414" spans="1:10" ht="15.75" x14ac:dyDescent="0.25">
      <c r="A414" s="190" t="s">
        <v>1632</v>
      </c>
      <c r="B414" s="190" t="s">
        <v>936</v>
      </c>
      <c r="C414" s="191" t="s">
        <v>937</v>
      </c>
      <c r="D414" s="190" t="s">
        <v>47</v>
      </c>
      <c r="E414" s="192">
        <f>+SUM(E415:E418)</f>
        <v>0</v>
      </c>
      <c r="F414" s="215">
        <f>+SUM(F415:F418)</f>
        <v>0</v>
      </c>
      <c r="G414" s="200"/>
      <c r="H414" s="201"/>
      <c r="I414" s="192">
        <f>+SUM(I415:I418)</f>
        <v>0</v>
      </c>
      <c r="J414" s="196"/>
    </row>
    <row r="415" spans="1:10" ht="15.75" x14ac:dyDescent="0.25">
      <c r="A415" s="197" t="s">
        <v>938</v>
      </c>
      <c r="B415" s="197" t="s">
        <v>939</v>
      </c>
      <c r="C415" s="198" t="s">
        <v>126</v>
      </c>
      <c r="D415" s="197" t="s">
        <v>47</v>
      </c>
      <c r="E415" s="199">
        <f>+SUM(F415:G415)</f>
        <v>0</v>
      </c>
      <c r="F415" s="200"/>
      <c r="G415" s="200"/>
      <c r="H415" s="201"/>
      <c r="I415" s="199">
        <f>+H415*F415</f>
        <v>0</v>
      </c>
      <c r="J415" s="196"/>
    </row>
    <row r="416" spans="1:10" ht="15.75" x14ac:dyDescent="0.25">
      <c r="A416" s="197" t="s">
        <v>940</v>
      </c>
      <c r="B416" s="197" t="s">
        <v>941</v>
      </c>
      <c r="C416" s="198" t="s">
        <v>324</v>
      </c>
      <c r="D416" s="197" t="s">
        <v>47</v>
      </c>
      <c r="E416" s="199">
        <f>+SUM(F416:G416)</f>
        <v>0</v>
      </c>
      <c r="F416" s="200"/>
      <c r="G416" s="200"/>
      <c r="H416" s="201">
        <v>350</v>
      </c>
      <c r="I416" s="199">
        <f>+H416*F416</f>
        <v>0</v>
      </c>
      <c r="J416" s="196"/>
    </row>
    <row r="417" spans="1:10" ht="15.75" x14ac:dyDescent="0.25">
      <c r="A417" s="197" t="s">
        <v>942</v>
      </c>
      <c r="B417" s="197" t="s">
        <v>939</v>
      </c>
      <c r="C417" s="198" t="s">
        <v>336</v>
      </c>
      <c r="D417" s="197" t="s">
        <v>47</v>
      </c>
      <c r="E417" s="199">
        <f>+SUM(F417:G417)</f>
        <v>0</v>
      </c>
      <c r="F417" s="200"/>
      <c r="G417" s="200"/>
      <c r="H417" s="201"/>
      <c r="I417" s="199">
        <f>+H417*F417</f>
        <v>0</v>
      </c>
      <c r="J417" s="196"/>
    </row>
    <row r="418" spans="1:10" ht="15.75" x14ac:dyDescent="0.25">
      <c r="A418" s="197" t="s">
        <v>944</v>
      </c>
      <c r="B418" s="197" t="s">
        <v>945</v>
      </c>
      <c r="C418" s="198" t="s">
        <v>132</v>
      </c>
      <c r="D418" s="197" t="s">
        <v>47</v>
      </c>
      <c r="E418" s="199">
        <f>+SUM(F418:G418)</f>
        <v>0</v>
      </c>
      <c r="F418" s="200"/>
      <c r="G418" s="200"/>
      <c r="H418" s="201"/>
      <c r="I418" s="199">
        <f>+H418*F418</f>
        <v>0</v>
      </c>
      <c r="J418" s="196"/>
    </row>
    <row r="419" spans="1:10" ht="18.75" x14ac:dyDescent="0.25">
      <c r="A419" s="190" t="s">
        <v>1633</v>
      </c>
      <c r="B419" s="190" t="s">
        <v>946</v>
      </c>
      <c r="C419" s="191" t="s">
        <v>947</v>
      </c>
      <c r="D419" s="190" t="s">
        <v>1634</v>
      </c>
      <c r="E419" s="192">
        <f>+SUM(E420:E423)</f>
        <v>0</v>
      </c>
      <c r="F419" s="215">
        <f>+SUM(F420:F423)</f>
        <v>0</v>
      </c>
      <c r="G419" s="200"/>
      <c r="H419" s="201"/>
      <c r="I419" s="192">
        <f>+SUM(I420:I423)</f>
        <v>0</v>
      </c>
      <c r="J419" s="196"/>
    </row>
    <row r="420" spans="1:10" ht="18.75" x14ac:dyDescent="0.25">
      <c r="A420" s="196" t="s">
        <v>949</v>
      </c>
      <c r="B420" s="197" t="s">
        <v>950</v>
      </c>
      <c r="C420" s="198" t="s">
        <v>126</v>
      </c>
      <c r="D420" s="196" t="s">
        <v>1635</v>
      </c>
      <c r="E420" s="199">
        <f>+SUM(F420:G420)</f>
        <v>0</v>
      </c>
      <c r="F420" s="200"/>
      <c r="G420" s="200"/>
      <c r="H420" s="201"/>
      <c r="I420" s="199">
        <f>+H420*F420</f>
        <v>0</v>
      </c>
      <c r="J420" s="196"/>
    </row>
    <row r="421" spans="1:10" ht="18.75" x14ac:dyDescent="0.25">
      <c r="A421" s="196" t="s">
        <v>952</v>
      </c>
      <c r="B421" s="197" t="s">
        <v>953</v>
      </c>
      <c r="C421" s="198" t="s">
        <v>348</v>
      </c>
      <c r="D421" s="196" t="s">
        <v>1635</v>
      </c>
      <c r="E421" s="199">
        <f>+SUM(F421:G421)</f>
        <v>0</v>
      </c>
      <c r="F421" s="200"/>
      <c r="G421" s="200"/>
      <c r="H421" s="201"/>
      <c r="I421" s="199">
        <f>+H421*F421</f>
        <v>0</v>
      </c>
      <c r="J421" s="196"/>
    </row>
    <row r="422" spans="1:10" ht="18.75" x14ac:dyDescent="0.25">
      <c r="A422" s="196" t="s">
        <v>954</v>
      </c>
      <c r="B422" s="197" t="s">
        <v>955</v>
      </c>
      <c r="C422" s="198" t="s">
        <v>336</v>
      </c>
      <c r="D422" s="196" t="s">
        <v>1635</v>
      </c>
      <c r="E422" s="199">
        <f>+SUM(F422:G422)</f>
        <v>0</v>
      </c>
      <c r="F422" s="200"/>
      <c r="G422" s="200"/>
      <c r="H422" s="201"/>
      <c r="I422" s="199">
        <f>+H422*F422</f>
        <v>0</v>
      </c>
      <c r="J422" s="196"/>
    </row>
    <row r="423" spans="1:10" ht="18.75" x14ac:dyDescent="0.25">
      <c r="A423" s="196" t="s">
        <v>956</v>
      </c>
      <c r="B423" s="197" t="s">
        <v>957</v>
      </c>
      <c r="C423" s="198" t="s">
        <v>132</v>
      </c>
      <c r="D423" s="196" t="s">
        <v>1635</v>
      </c>
      <c r="E423" s="199">
        <f>+SUM(F423:G423)</f>
        <v>0</v>
      </c>
      <c r="F423" s="200"/>
      <c r="G423" s="200"/>
      <c r="H423" s="201"/>
      <c r="I423" s="199">
        <f>+H423*F423</f>
        <v>0</v>
      </c>
      <c r="J423" s="196"/>
    </row>
    <row r="424" spans="1:10" ht="31.5" x14ac:dyDescent="0.25">
      <c r="A424" s="190" t="s">
        <v>1636</v>
      </c>
      <c r="B424" s="190" t="s">
        <v>958</v>
      </c>
      <c r="C424" s="191" t="s">
        <v>959</v>
      </c>
      <c r="D424" s="190" t="s">
        <v>47</v>
      </c>
      <c r="E424" s="199"/>
      <c r="F424" s="200"/>
      <c r="G424" s="200"/>
      <c r="H424" s="201"/>
      <c r="I424" s="192"/>
      <c r="J424" s="196"/>
    </row>
    <row r="425" spans="1:10" ht="15.75" x14ac:dyDescent="0.25">
      <c r="A425" s="190" t="s">
        <v>1637</v>
      </c>
      <c r="B425" s="190" t="s">
        <v>960</v>
      </c>
      <c r="C425" s="191" t="s">
        <v>961</v>
      </c>
      <c r="D425" s="190" t="s">
        <v>212</v>
      </c>
      <c r="E425" s="195" t="s">
        <v>178</v>
      </c>
      <c r="F425" s="200"/>
      <c r="G425" s="200"/>
      <c r="H425" s="201"/>
      <c r="I425" s="192"/>
      <c r="J425" s="196"/>
    </row>
    <row r="426" spans="1:10" ht="15.75" x14ac:dyDescent="0.25">
      <c r="A426" s="190" t="s">
        <v>1638</v>
      </c>
      <c r="B426" s="190" t="s">
        <v>962</v>
      </c>
      <c r="C426" s="191" t="s">
        <v>963</v>
      </c>
      <c r="D426" s="190" t="s">
        <v>212</v>
      </c>
      <c r="E426" s="195" t="s">
        <v>178</v>
      </c>
      <c r="F426" s="200"/>
      <c r="G426" s="200"/>
      <c r="H426" s="201"/>
      <c r="I426" s="192"/>
      <c r="J426" s="196"/>
    </row>
    <row r="427" spans="1:10" ht="15.75" x14ac:dyDescent="0.25">
      <c r="A427" s="190" t="s">
        <v>1639</v>
      </c>
      <c r="B427" s="190" t="s">
        <v>964</v>
      </c>
      <c r="C427" s="191" t="s">
        <v>965</v>
      </c>
      <c r="D427" s="190" t="s">
        <v>212</v>
      </c>
      <c r="E427" s="195" t="s">
        <v>178</v>
      </c>
      <c r="F427" s="207"/>
      <c r="G427" s="207"/>
      <c r="H427" s="201"/>
      <c r="I427" s="192">
        <f>+SUM(F427:G427)</f>
        <v>0</v>
      </c>
      <c r="J427" s="196"/>
    </row>
    <row r="428" spans="1:10" ht="15" customHeight="1" x14ac:dyDescent="0.25">
      <c r="A428" s="190"/>
      <c r="B428" s="327" t="s">
        <v>966</v>
      </c>
      <c r="C428" s="327"/>
      <c r="D428" s="190" t="s">
        <v>212</v>
      </c>
      <c r="E428" s="195" t="s">
        <v>178</v>
      </c>
      <c r="F428" s="200"/>
      <c r="G428" s="200"/>
      <c r="H428" s="201"/>
      <c r="I428" s="192">
        <f>ROUND((I408+I402+I385+I350+I335+I264+I208+I173+I158+I95+I82+I69+I56+I28),0)</f>
        <v>500</v>
      </c>
      <c r="J428" s="196"/>
    </row>
    <row r="431" spans="1:10" ht="15.75" x14ac:dyDescent="0.25">
      <c r="I431" s="223"/>
    </row>
  </sheetData>
  <mergeCells count="7">
    <mergeCell ref="B7:J7"/>
    <mergeCell ref="B428:C428"/>
    <mergeCell ref="A2:J2"/>
    <mergeCell ref="A3:J3"/>
    <mergeCell ref="A4:J4"/>
    <mergeCell ref="B5:J5"/>
    <mergeCell ref="B6:J6"/>
  </mergeCells>
  <pageMargins left="0.7" right="0.7" top="0.75" bottom="0.75" header="0.511811023622047" footer="0.511811023622047"/>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1"/>
  <sheetViews>
    <sheetView view="pageBreakPreview" zoomScaleNormal="100" workbookViewId="0">
      <selection activeCell="C58" sqref="C58"/>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6" width="14" style="175" customWidth="1"/>
    <col min="7" max="7" width="12.140625" style="175" customWidth="1"/>
    <col min="8" max="8" width="13" style="176" customWidth="1"/>
    <col min="9" max="9" width="13.7109375" style="174" customWidth="1"/>
    <col min="10" max="10" width="8.28515625" style="174" customWidth="1"/>
    <col min="11" max="12" width="9.140625" style="174"/>
    <col min="13" max="13" width="16" style="174" customWidth="1"/>
    <col min="14" max="16384" width="9.140625" style="174"/>
  </cols>
  <sheetData>
    <row r="2" spans="1:10" ht="17.45" customHeight="1" x14ac:dyDescent="0.25">
      <c r="A2" s="328" t="s">
        <v>0</v>
      </c>
      <c r="B2" s="328"/>
      <c r="C2" s="328"/>
      <c r="D2" s="328"/>
      <c r="E2" s="328"/>
      <c r="F2" s="328"/>
      <c r="G2" s="328"/>
      <c r="H2" s="328"/>
      <c r="I2" s="328"/>
      <c r="J2" s="328"/>
    </row>
    <row r="3" spans="1:10" ht="17.45" customHeight="1" x14ac:dyDescent="0.25">
      <c r="A3" s="328" t="s">
        <v>1509</v>
      </c>
      <c r="B3" s="328"/>
      <c r="C3" s="328"/>
      <c r="D3" s="328"/>
      <c r="E3" s="328"/>
      <c r="F3" s="328"/>
      <c r="G3" s="328"/>
      <c r="H3" s="328"/>
      <c r="I3" s="328"/>
      <c r="J3" s="328"/>
    </row>
    <row r="4" spans="1:10" ht="17.45" customHeight="1" x14ac:dyDescent="0.25">
      <c r="A4" s="329" t="s">
        <v>1510</v>
      </c>
      <c r="B4" s="329"/>
      <c r="C4" s="329"/>
      <c r="D4" s="329"/>
      <c r="E4" s="329"/>
      <c r="F4" s="329"/>
      <c r="G4" s="329"/>
      <c r="H4" s="329"/>
      <c r="I4" s="329"/>
      <c r="J4" s="329"/>
    </row>
    <row r="5" spans="1:10" ht="31.5" customHeight="1" x14ac:dyDescent="0.3">
      <c r="A5" s="177"/>
      <c r="B5" s="326" t="s">
        <v>1665</v>
      </c>
      <c r="C5" s="326"/>
      <c r="D5" s="326"/>
      <c r="E5" s="326"/>
      <c r="F5" s="326"/>
      <c r="G5" s="326"/>
      <c r="H5" s="326"/>
      <c r="I5" s="326"/>
      <c r="J5" s="326"/>
    </row>
    <row r="6" spans="1:10" ht="17.45" customHeight="1" x14ac:dyDescent="0.3">
      <c r="A6" s="177"/>
      <c r="B6" s="326" t="s">
        <v>1660</v>
      </c>
      <c r="C6" s="326"/>
      <c r="D6" s="326"/>
      <c r="E6" s="326"/>
      <c r="F6" s="326"/>
      <c r="G6" s="326"/>
      <c r="H6" s="326"/>
      <c r="I6" s="326"/>
      <c r="J6" s="326"/>
    </row>
    <row r="7" spans="1:10" ht="17.45" customHeight="1" x14ac:dyDescent="0.3">
      <c r="A7" s="177"/>
      <c r="B7" s="326" t="s">
        <v>1666</v>
      </c>
      <c r="C7" s="326"/>
      <c r="D7" s="326"/>
      <c r="E7" s="326"/>
      <c r="F7" s="326"/>
      <c r="G7" s="326"/>
      <c r="H7" s="326"/>
      <c r="I7" s="326"/>
      <c r="J7" s="326"/>
    </row>
    <row r="8" spans="1:10" ht="18.75" x14ac:dyDescent="0.3">
      <c r="A8" s="177"/>
      <c r="B8" s="178"/>
      <c r="C8" s="178"/>
      <c r="D8" s="178"/>
      <c r="E8" s="178"/>
      <c r="F8" s="179"/>
      <c r="G8" s="179"/>
      <c r="H8" s="180"/>
      <c r="I8" s="178"/>
      <c r="J8" s="178"/>
    </row>
    <row r="9" spans="1:10" ht="47.25" customHeight="1" x14ac:dyDescent="0.25">
      <c r="A9" s="181" t="s">
        <v>6</v>
      </c>
      <c r="B9" s="181" t="s">
        <v>7</v>
      </c>
      <c r="C9" s="181" t="s">
        <v>969</v>
      </c>
      <c r="D9" s="181" t="s">
        <v>9</v>
      </c>
      <c r="E9" s="181" t="s">
        <v>10</v>
      </c>
      <c r="F9" s="182" t="s">
        <v>19</v>
      </c>
      <c r="G9" s="183"/>
      <c r="H9" s="184" t="s">
        <v>26</v>
      </c>
      <c r="I9" s="185" t="s">
        <v>27</v>
      </c>
      <c r="J9" s="181" t="s">
        <v>28</v>
      </c>
    </row>
    <row r="10" spans="1:10" ht="15.75" x14ac:dyDescent="0.25">
      <c r="A10" s="186">
        <v>1</v>
      </c>
      <c r="B10" s="186" t="s">
        <v>30</v>
      </c>
      <c r="C10" s="187" t="s">
        <v>31</v>
      </c>
      <c r="D10" s="186"/>
      <c r="E10" s="186"/>
      <c r="F10" s="188"/>
      <c r="G10" s="188"/>
      <c r="H10" s="189"/>
      <c r="I10" s="186"/>
      <c r="J10" s="186"/>
    </row>
    <row r="11" spans="1:10" ht="15.75" x14ac:dyDescent="0.25">
      <c r="A11" s="190" t="s">
        <v>1011</v>
      </c>
      <c r="B11" s="190" t="s">
        <v>33</v>
      </c>
      <c r="C11" s="191" t="s">
        <v>34</v>
      </c>
      <c r="D11" s="190" t="s">
        <v>35</v>
      </c>
      <c r="E11" s="192">
        <f>+SUM(E12:E15)</f>
        <v>0</v>
      </c>
      <c r="F11" s="193">
        <f>+SUM(F12:F15)</f>
        <v>0</v>
      </c>
      <c r="G11" s="193">
        <f>+SUM(G12:G15)</f>
        <v>0</v>
      </c>
      <c r="H11" s="194"/>
      <c r="I11" s="195" t="s">
        <v>178</v>
      </c>
      <c r="J11" s="190"/>
    </row>
    <row r="12" spans="1:10" ht="15.75" x14ac:dyDescent="0.25">
      <c r="A12" s="196" t="s">
        <v>179</v>
      </c>
      <c r="B12" s="197" t="s">
        <v>180</v>
      </c>
      <c r="C12" s="198" t="s">
        <v>181</v>
      </c>
      <c r="D12" s="196" t="s">
        <v>35</v>
      </c>
      <c r="E12" s="199"/>
      <c r="F12" s="200">
        <v>0</v>
      </c>
      <c r="G12" s="200"/>
      <c r="H12" s="201"/>
      <c r="I12" s="202" t="s">
        <v>178</v>
      </c>
      <c r="J12" s="196"/>
    </row>
    <row r="13" spans="1:10" ht="15.75" x14ac:dyDescent="0.25">
      <c r="A13" s="196" t="s">
        <v>182</v>
      </c>
      <c r="B13" s="197" t="s">
        <v>183</v>
      </c>
      <c r="C13" s="198" t="s">
        <v>184</v>
      </c>
      <c r="D13" s="196" t="s">
        <v>35</v>
      </c>
      <c r="E13" s="199">
        <f>+SUM(F13:G13)</f>
        <v>0</v>
      </c>
      <c r="F13" s="200"/>
      <c r="G13" s="200"/>
      <c r="H13" s="201"/>
      <c r="I13" s="202" t="s">
        <v>178</v>
      </c>
      <c r="J13" s="196"/>
    </row>
    <row r="14" spans="1:10" ht="15.75" x14ac:dyDescent="0.25">
      <c r="A14" s="196" t="s">
        <v>185</v>
      </c>
      <c r="B14" s="197" t="s">
        <v>186</v>
      </c>
      <c r="C14" s="198" t="s">
        <v>187</v>
      </c>
      <c r="D14" s="196" t="s">
        <v>35</v>
      </c>
      <c r="E14" s="199"/>
      <c r="F14" s="200"/>
      <c r="G14" s="200"/>
      <c r="H14" s="201"/>
      <c r="I14" s="202" t="s">
        <v>178</v>
      </c>
      <c r="J14" s="196"/>
    </row>
    <row r="15" spans="1:10" ht="15.75" x14ac:dyDescent="0.25">
      <c r="A15" s="196" t="s">
        <v>188</v>
      </c>
      <c r="B15" s="197" t="s">
        <v>189</v>
      </c>
      <c r="C15" s="198" t="s">
        <v>190</v>
      </c>
      <c r="D15" s="196" t="s">
        <v>35</v>
      </c>
      <c r="E15" s="199">
        <f>+SUM(F15:G15)</f>
        <v>0</v>
      </c>
      <c r="F15" s="200"/>
      <c r="G15" s="200"/>
      <c r="H15" s="201"/>
      <c r="I15" s="202" t="s">
        <v>178</v>
      </c>
      <c r="J15" s="196"/>
    </row>
    <row r="16" spans="1:10" ht="15.75" x14ac:dyDescent="0.25">
      <c r="A16" s="190" t="s">
        <v>1514</v>
      </c>
      <c r="B16" s="190" t="s">
        <v>36</v>
      </c>
      <c r="C16" s="191" t="s">
        <v>37</v>
      </c>
      <c r="D16" s="190" t="s">
        <v>35</v>
      </c>
      <c r="E16" s="192"/>
      <c r="F16" s="193"/>
      <c r="G16" s="193"/>
      <c r="H16" s="194"/>
      <c r="I16" s="195" t="s">
        <v>178</v>
      </c>
      <c r="J16" s="190"/>
    </row>
    <row r="17" spans="1:10" ht="15.75" x14ac:dyDescent="0.25">
      <c r="A17" s="196" t="s">
        <v>191</v>
      </c>
      <c r="B17" s="197" t="s">
        <v>192</v>
      </c>
      <c r="C17" s="198" t="s">
        <v>181</v>
      </c>
      <c r="D17" s="196" t="s">
        <v>35</v>
      </c>
      <c r="E17" s="199"/>
      <c r="F17" s="200"/>
      <c r="G17" s="200"/>
      <c r="H17" s="201"/>
      <c r="I17" s="202" t="s">
        <v>178</v>
      </c>
      <c r="J17" s="196"/>
    </row>
    <row r="18" spans="1:10" ht="15.75" x14ac:dyDescent="0.25">
      <c r="A18" s="196" t="s">
        <v>193</v>
      </c>
      <c r="B18" s="197" t="s">
        <v>194</v>
      </c>
      <c r="C18" s="198" t="s">
        <v>184</v>
      </c>
      <c r="D18" s="196" t="s">
        <v>35</v>
      </c>
      <c r="E18" s="199"/>
      <c r="F18" s="200"/>
      <c r="G18" s="200"/>
      <c r="H18" s="201"/>
      <c r="I18" s="202" t="s">
        <v>178</v>
      </c>
      <c r="J18" s="196"/>
    </row>
    <row r="19" spans="1:10" ht="15.75" x14ac:dyDescent="0.25">
      <c r="A19" s="196" t="s">
        <v>195</v>
      </c>
      <c r="B19" s="197" t="s">
        <v>196</v>
      </c>
      <c r="C19" s="198" t="s">
        <v>187</v>
      </c>
      <c r="D19" s="196" t="s">
        <v>35</v>
      </c>
      <c r="E19" s="199"/>
      <c r="F19" s="200"/>
      <c r="G19" s="200"/>
      <c r="H19" s="201"/>
      <c r="I19" s="202" t="s">
        <v>178</v>
      </c>
      <c r="J19" s="196"/>
    </row>
    <row r="20" spans="1:10" ht="15.75" x14ac:dyDescent="0.25">
      <c r="A20" s="196" t="s">
        <v>197</v>
      </c>
      <c r="B20" s="197" t="s">
        <v>198</v>
      </c>
      <c r="C20" s="198" t="s">
        <v>190</v>
      </c>
      <c r="D20" s="196" t="s">
        <v>35</v>
      </c>
      <c r="E20" s="199"/>
      <c r="F20" s="200"/>
      <c r="G20" s="200"/>
      <c r="H20" s="201"/>
      <c r="I20" s="202" t="s">
        <v>178</v>
      </c>
      <c r="J20" s="196"/>
    </row>
    <row r="21" spans="1:10" ht="15.75" x14ac:dyDescent="0.25">
      <c r="A21" s="190" t="s">
        <v>1515</v>
      </c>
      <c r="B21" s="190" t="s">
        <v>38</v>
      </c>
      <c r="C21" s="191" t="s">
        <v>39</v>
      </c>
      <c r="D21" s="196" t="s">
        <v>35</v>
      </c>
      <c r="E21" s="192">
        <f>+SUM(E22:E25)</f>
        <v>0</v>
      </c>
      <c r="F21" s="193"/>
      <c r="G21" s="193"/>
      <c r="H21" s="194"/>
      <c r="I21" s="195" t="s">
        <v>178</v>
      </c>
      <c r="J21" s="190"/>
    </row>
    <row r="22" spans="1:10" ht="15.75" x14ac:dyDescent="0.25">
      <c r="A22" s="196" t="s">
        <v>199</v>
      </c>
      <c r="B22" s="197" t="s">
        <v>200</v>
      </c>
      <c r="C22" s="198" t="s">
        <v>181</v>
      </c>
      <c r="D22" s="196" t="s">
        <v>35</v>
      </c>
      <c r="E22" s="199">
        <f>+SUM(F22:G22)</f>
        <v>0</v>
      </c>
      <c r="F22" s="200"/>
      <c r="G22" s="200"/>
      <c r="H22" s="201"/>
      <c r="I22" s="202" t="s">
        <v>178</v>
      </c>
      <c r="J22" s="196"/>
    </row>
    <row r="23" spans="1:10" ht="15.75" x14ac:dyDescent="0.25">
      <c r="A23" s="196" t="s">
        <v>201</v>
      </c>
      <c r="B23" s="197" t="s">
        <v>202</v>
      </c>
      <c r="C23" s="198" t="s">
        <v>184</v>
      </c>
      <c r="D23" s="196" t="s">
        <v>35</v>
      </c>
      <c r="E23" s="199">
        <f>+SUM(F23:G23)</f>
        <v>0</v>
      </c>
      <c r="F23" s="200"/>
      <c r="G23" s="200"/>
      <c r="H23" s="201"/>
      <c r="I23" s="202" t="s">
        <v>178</v>
      </c>
      <c r="J23" s="196"/>
    </row>
    <row r="24" spans="1:10" ht="15.75" x14ac:dyDescent="0.25">
      <c r="A24" s="196" t="s">
        <v>203</v>
      </c>
      <c r="B24" s="197" t="s">
        <v>204</v>
      </c>
      <c r="C24" s="198" t="s">
        <v>187</v>
      </c>
      <c r="D24" s="196" t="s">
        <v>35</v>
      </c>
      <c r="E24" s="199"/>
      <c r="F24" s="200"/>
      <c r="G24" s="200"/>
      <c r="H24" s="201"/>
      <c r="I24" s="202" t="s">
        <v>178</v>
      </c>
      <c r="J24" s="196"/>
    </row>
    <row r="25" spans="1:10" ht="15.75" x14ac:dyDescent="0.25">
      <c r="A25" s="196" t="s">
        <v>205</v>
      </c>
      <c r="B25" s="197" t="s">
        <v>206</v>
      </c>
      <c r="C25" s="198" t="s">
        <v>190</v>
      </c>
      <c r="D25" s="196" t="s">
        <v>35</v>
      </c>
      <c r="E25" s="199"/>
      <c r="F25" s="200"/>
      <c r="G25" s="200"/>
      <c r="H25" s="201"/>
      <c r="I25" s="202" t="s">
        <v>178</v>
      </c>
      <c r="J25" s="196"/>
    </row>
    <row r="26" spans="1:10" ht="15.75" x14ac:dyDescent="0.25">
      <c r="A26" s="190" t="s">
        <v>1516</v>
      </c>
      <c r="B26" s="190" t="s">
        <v>207</v>
      </c>
      <c r="C26" s="191" t="s">
        <v>208</v>
      </c>
      <c r="D26" s="190" t="s">
        <v>1517</v>
      </c>
      <c r="E26" s="192"/>
      <c r="F26" s="193"/>
      <c r="G26" s="193"/>
      <c r="H26" s="194"/>
      <c r="I26" s="195" t="s">
        <v>178</v>
      </c>
      <c r="J26" s="190"/>
    </row>
    <row r="27" spans="1:10" ht="15.75" x14ac:dyDescent="0.25">
      <c r="A27" s="190" t="s">
        <v>1518</v>
      </c>
      <c r="B27" s="190" t="s">
        <v>210</v>
      </c>
      <c r="C27" s="191" t="s">
        <v>211</v>
      </c>
      <c r="D27" s="190" t="s">
        <v>35</v>
      </c>
      <c r="E27" s="192"/>
      <c r="F27" s="193"/>
      <c r="G27" s="193"/>
      <c r="H27" s="194"/>
      <c r="I27" s="195" t="s">
        <v>178</v>
      </c>
      <c r="J27" s="190"/>
    </row>
    <row r="28" spans="1:10" ht="15.75" x14ac:dyDescent="0.25">
      <c r="A28" s="186">
        <v>2</v>
      </c>
      <c r="B28" s="186" t="s">
        <v>41</v>
      </c>
      <c r="C28" s="187" t="s">
        <v>42</v>
      </c>
      <c r="D28" s="186" t="s">
        <v>212</v>
      </c>
      <c r="E28" s="203" t="s">
        <v>178</v>
      </c>
      <c r="F28" s="193">
        <f>+F29+F34+F39+F44</f>
        <v>10</v>
      </c>
      <c r="G28" s="193"/>
      <c r="H28" s="194"/>
      <c r="I28" s="204">
        <f>+I29+I34+I39+I44+I49+I53+I54</f>
        <v>40</v>
      </c>
      <c r="J28" s="186"/>
    </row>
    <row r="29" spans="1:10" ht="15.75" x14ac:dyDescent="0.25">
      <c r="A29" s="190" t="s">
        <v>1015</v>
      </c>
      <c r="B29" s="190" t="s">
        <v>213</v>
      </c>
      <c r="C29" s="191" t="s">
        <v>126</v>
      </c>
      <c r="D29" s="190" t="s">
        <v>47</v>
      </c>
      <c r="E29" s="192">
        <f>+SUM(E30:E33)</f>
        <v>1</v>
      </c>
      <c r="F29" s="193">
        <f>+SUM(F30:F33)</f>
        <v>1</v>
      </c>
      <c r="G29" s="193">
        <f>+SUM(G30:G33)</f>
        <v>0</v>
      </c>
      <c r="H29" s="194"/>
      <c r="I29" s="192">
        <f>+SUM(I30:I33)</f>
        <v>10</v>
      </c>
      <c r="J29" s="205"/>
    </row>
    <row r="30" spans="1:10" ht="15.75" x14ac:dyDescent="0.25">
      <c r="A30" s="196" t="s">
        <v>214</v>
      </c>
      <c r="B30" s="197" t="s">
        <v>215</v>
      </c>
      <c r="C30" s="198" t="s">
        <v>216</v>
      </c>
      <c r="D30" s="196" t="s">
        <v>47</v>
      </c>
      <c r="E30" s="199">
        <f>+SUM(F30:G30)</f>
        <v>0</v>
      </c>
      <c r="F30" s="200"/>
      <c r="G30" s="200"/>
      <c r="H30" s="206">
        <v>20</v>
      </c>
      <c r="I30" s="199">
        <f>+H30*E30</f>
        <v>0</v>
      </c>
      <c r="J30" s="205"/>
    </row>
    <row r="31" spans="1:10" ht="15.75" x14ac:dyDescent="0.25">
      <c r="A31" s="196" t="s">
        <v>217</v>
      </c>
      <c r="B31" s="197" t="s">
        <v>218</v>
      </c>
      <c r="C31" s="198" t="s">
        <v>219</v>
      </c>
      <c r="D31" s="196" t="s">
        <v>47</v>
      </c>
      <c r="E31" s="199">
        <f>+SUM(F31:G31)</f>
        <v>0</v>
      </c>
      <c r="F31" s="200"/>
      <c r="G31" s="200"/>
      <c r="H31" s="206">
        <f>+H30*0.75</f>
        <v>15</v>
      </c>
      <c r="I31" s="199">
        <f>+H31*E31</f>
        <v>0</v>
      </c>
      <c r="J31" s="205"/>
    </row>
    <row r="32" spans="1:10" ht="15.75" x14ac:dyDescent="0.25">
      <c r="A32" s="196" t="s">
        <v>220</v>
      </c>
      <c r="B32" s="197" t="s">
        <v>221</v>
      </c>
      <c r="C32" s="198" t="s">
        <v>222</v>
      </c>
      <c r="D32" s="196" t="s">
        <v>47</v>
      </c>
      <c r="E32" s="199">
        <f>+SUM(F32:G32)</f>
        <v>1</v>
      </c>
      <c r="F32" s="200">
        <v>1</v>
      </c>
      <c r="G32" s="200"/>
      <c r="H32" s="206">
        <f>+H30*0.5</f>
        <v>10</v>
      </c>
      <c r="I32" s="199">
        <f>+H32*E32</f>
        <v>10</v>
      </c>
      <c r="J32" s="205"/>
    </row>
    <row r="33" spans="1:10" ht="15.75" x14ac:dyDescent="0.25">
      <c r="A33" s="196" t="s">
        <v>223</v>
      </c>
      <c r="B33" s="197" t="s">
        <v>224</v>
      </c>
      <c r="C33" s="198" t="s">
        <v>225</v>
      </c>
      <c r="D33" s="196" t="s">
        <v>47</v>
      </c>
      <c r="E33" s="199">
        <f>+SUM(F33:G33)</f>
        <v>0</v>
      </c>
      <c r="F33" s="200"/>
      <c r="G33" s="200"/>
      <c r="H33" s="206">
        <f>+H30*0.25</f>
        <v>5</v>
      </c>
      <c r="I33" s="199">
        <f>+H33*E33</f>
        <v>0</v>
      </c>
      <c r="J33" s="205"/>
    </row>
    <row r="34" spans="1:10" ht="15.75" x14ac:dyDescent="0.25">
      <c r="A34" s="190" t="s">
        <v>1018</v>
      </c>
      <c r="B34" s="190" t="s">
        <v>226</v>
      </c>
      <c r="C34" s="191" t="s">
        <v>348</v>
      </c>
      <c r="D34" s="190" t="s">
        <v>47</v>
      </c>
      <c r="E34" s="207">
        <f>+SUM(E35:E38)</f>
        <v>0</v>
      </c>
      <c r="F34" s="193">
        <f>+SUM(F35:F38)</f>
        <v>0</v>
      </c>
      <c r="G34" s="193"/>
      <c r="H34" s="208"/>
      <c r="I34" s="192">
        <f>+SUM(I35:I38)</f>
        <v>0</v>
      </c>
      <c r="J34" s="205"/>
    </row>
    <row r="35" spans="1:10" ht="15.75" x14ac:dyDescent="0.25">
      <c r="A35" s="196" t="s">
        <v>228</v>
      </c>
      <c r="B35" s="197" t="s">
        <v>229</v>
      </c>
      <c r="C35" s="198" t="s">
        <v>216</v>
      </c>
      <c r="D35" s="196" t="s">
        <v>47</v>
      </c>
      <c r="E35" s="199">
        <f>+SUM(F35:G35)</f>
        <v>0</v>
      </c>
      <c r="F35" s="200"/>
      <c r="G35" s="200"/>
      <c r="H35" s="206">
        <f>+H30*0.6</f>
        <v>12</v>
      </c>
      <c r="I35" s="199">
        <f>+H35*E35</f>
        <v>0</v>
      </c>
      <c r="J35" s="205"/>
    </row>
    <row r="36" spans="1:10" ht="15.75" x14ac:dyDescent="0.25">
      <c r="A36" s="196" t="s">
        <v>230</v>
      </c>
      <c r="B36" s="197" t="s">
        <v>231</v>
      </c>
      <c r="C36" s="198" t="s">
        <v>219</v>
      </c>
      <c r="D36" s="196" t="s">
        <v>47</v>
      </c>
      <c r="E36" s="199">
        <f>+SUM(F36:G36)</f>
        <v>0</v>
      </c>
      <c r="F36" s="200"/>
      <c r="G36" s="200"/>
      <c r="H36" s="206">
        <f>+H35*0.75</f>
        <v>9</v>
      </c>
      <c r="I36" s="199">
        <f>+H36*E36</f>
        <v>0</v>
      </c>
      <c r="J36" s="205"/>
    </row>
    <row r="37" spans="1:10" ht="15.75" x14ac:dyDescent="0.25">
      <c r="A37" s="196" t="s">
        <v>232</v>
      </c>
      <c r="B37" s="197" t="s">
        <v>233</v>
      </c>
      <c r="C37" s="198" t="s">
        <v>222</v>
      </c>
      <c r="D37" s="196" t="s">
        <v>47</v>
      </c>
      <c r="E37" s="199">
        <f>+SUM(F37:G37)</f>
        <v>0</v>
      </c>
      <c r="F37" s="200"/>
      <c r="G37" s="200"/>
      <c r="H37" s="206">
        <f>+H35*0.5</f>
        <v>6</v>
      </c>
      <c r="I37" s="199">
        <f>+H37*E37</f>
        <v>0</v>
      </c>
      <c r="J37" s="205"/>
    </row>
    <row r="38" spans="1:10" ht="15.75" x14ac:dyDescent="0.25">
      <c r="A38" s="196" t="s">
        <v>234</v>
      </c>
      <c r="B38" s="197" t="s">
        <v>235</v>
      </c>
      <c r="C38" s="198" t="s">
        <v>225</v>
      </c>
      <c r="D38" s="196" t="s">
        <v>47</v>
      </c>
      <c r="E38" s="199">
        <f>+SUM(F38:G38)</f>
        <v>0</v>
      </c>
      <c r="F38" s="200"/>
      <c r="G38" s="200"/>
      <c r="H38" s="206">
        <f>+H35*0.25</f>
        <v>3</v>
      </c>
      <c r="I38" s="199">
        <f>+H38*E38</f>
        <v>0</v>
      </c>
      <c r="J38" s="205"/>
    </row>
    <row r="39" spans="1:10" ht="15.75" x14ac:dyDescent="0.25">
      <c r="A39" s="190" t="s">
        <v>1020</v>
      </c>
      <c r="B39" s="190" t="s">
        <v>236</v>
      </c>
      <c r="C39" s="191" t="s">
        <v>130</v>
      </c>
      <c r="D39" s="190" t="s">
        <v>47</v>
      </c>
      <c r="E39" s="192">
        <f>+SUM(E40:E43)</f>
        <v>6</v>
      </c>
      <c r="F39" s="193">
        <f>+SUM(F40:F43)</f>
        <v>6</v>
      </c>
      <c r="G39" s="193">
        <f>+SUM(G40:G43)</f>
        <v>0</v>
      </c>
      <c r="H39" s="208"/>
      <c r="I39" s="192">
        <f>+SUM(I40:I43)</f>
        <v>24</v>
      </c>
      <c r="J39" s="205"/>
    </row>
    <row r="40" spans="1:10" ht="15.75" x14ac:dyDescent="0.25">
      <c r="A40" s="196" t="s">
        <v>238</v>
      </c>
      <c r="B40" s="197" t="s">
        <v>239</v>
      </c>
      <c r="C40" s="198" t="s">
        <v>216</v>
      </c>
      <c r="D40" s="196" t="s">
        <v>47</v>
      </c>
      <c r="E40" s="199">
        <f>+SUM(F40:G40)</f>
        <v>0</v>
      </c>
      <c r="F40" s="200"/>
      <c r="G40" s="200"/>
      <c r="H40" s="209">
        <f>+H30*0.4</f>
        <v>8</v>
      </c>
      <c r="I40" s="199">
        <f>+H40*E40</f>
        <v>0</v>
      </c>
      <c r="J40" s="205"/>
    </row>
    <row r="41" spans="1:10" ht="15.75" x14ac:dyDescent="0.25">
      <c r="A41" s="196" t="s">
        <v>240</v>
      </c>
      <c r="B41" s="197" t="s">
        <v>241</v>
      </c>
      <c r="C41" s="198" t="s">
        <v>219</v>
      </c>
      <c r="D41" s="196" t="s">
        <v>47</v>
      </c>
      <c r="E41" s="199">
        <f>+SUM(F41:G41)</f>
        <v>0</v>
      </c>
      <c r="F41" s="200"/>
      <c r="G41" s="200"/>
      <c r="H41" s="206">
        <f>+H40*0.75</f>
        <v>6</v>
      </c>
      <c r="I41" s="199">
        <f>+H41*E41</f>
        <v>0</v>
      </c>
      <c r="J41" s="205"/>
    </row>
    <row r="42" spans="1:10" ht="15.75" x14ac:dyDescent="0.25">
      <c r="A42" s="196" t="s">
        <v>242</v>
      </c>
      <c r="B42" s="197" t="s">
        <v>243</v>
      </c>
      <c r="C42" s="198" t="s">
        <v>222</v>
      </c>
      <c r="D42" s="196" t="s">
        <v>47</v>
      </c>
      <c r="E42" s="199">
        <f>+SUM(F42:G42)</f>
        <v>6</v>
      </c>
      <c r="F42" s="200">
        <v>6</v>
      </c>
      <c r="G42" s="200"/>
      <c r="H42" s="206">
        <f>+H40*0.5</f>
        <v>4</v>
      </c>
      <c r="I42" s="199">
        <f>+H42*E42</f>
        <v>24</v>
      </c>
      <c r="J42" s="205"/>
    </row>
    <row r="43" spans="1:10" ht="15.75" x14ac:dyDescent="0.25">
      <c r="A43" s="196" t="s">
        <v>244</v>
      </c>
      <c r="B43" s="197" t="s">
        <v>245</v>
      </c>
      <c r="C43" s="198" t="s">
        <v>225</v>
      </c>
      <c r="D43" s="196" t="s">
        <v>47</v>
      </c>
      <c r="E43" s="199">
        <f>+SUM(F43:G43)</f>
        <v>0</v>
      </c>
      <c r="F43" s="200"/>
      <c r="G43" s="200"/>
      <c r="H43" s="206">
        <f>+H40*0.25</f>
        <v>2</v>
      </c>
      <c r="I43" s="199">
        <f>+H43*E43</f>
        <v>0</v>
      </c>
      <c r="J43" s="205"/>
    </row>
    <row r="44" spans="1:10" ht="15.75" x14ac:dyDescent="0.25">
      <c r="A44" s="190" t="s">
        <v>1022</v>
      </c>
      <c r="B44" s="190" t="s">
        <v>246</v>
      </c>
      <c r="C44" s="191" t="s">
        <v>132</v>
      </c>
      <c r="D44" s="196"/>
      <c r="E44" s="192">
        <f>+SUM(E45:E48)</f>
        <v>3</v>
      </c>
      <c r="F44" s="193">
        <f>+SUM(F45:F48)</f>
        <v>3</v>
      </c>
      <c r="G44" s="193">
        <f>+SUM(G45:G48)</f>
        <v>0</v>
      </c>
      <c r="H44" s="208"/>
      <c r="I44" s="192">
        <f>+SUM(I45:I48)</f>
        <v>6</v>
      </c>
      <c r="J44" s="205"/>
    </row>
    <row r="45" spans="1:10" ht="15.75" x14ac:dyDescent="0.25">
      <c r="A45" s="196" t="s">
        <v>247</v>
      </c>
      <c r="B45" s="197" t="s">
        <v>248</v>
      </c>
      <c r="C45" s="198" t="s">
        <v>216</v>
      </c>
      <c r="D45" s="196" t="s">
        <v>47</v>
      </c>
      <c r="E45" s="199">
        <f>+SUM(F45:G45)</f>
        <v>0</v>
      </c>
      <c r="F45" s="200"/>
      <c r="G45" s="200"/>
      <c r="H45" s="206">
        <f>+H30*0.2</f>
        <v>4</v>
      </c>
      <c r="I45" s="199">
        <f>+H45*E45</f>
        <v>0</v>
      </c>
      <c r="J45" s="205"/>
    </row>
    <row r="46" spans="1:10" ht="15.75" x14ac:dyDescent="0.25">
      <c r="A46" s="196" t="s">
        <v>249</v>
      </c>
      <c r="B46" s="197" t="s">
        <v>250</v>
      </c>
      <c r="C46" s="198" t="s">
        <v>219</v>
      </c>
      <c r="D46" s="196" t="s">
        <v>47</v>
      </c>
      <c r="E46" s="199">
        <f>+SUM(F46:G46)</f>
        <v>0</v>
      </c>
      <c r="F46" s="200"/>
      <c r="G46" s="200"/>
      <c r="H46" s="206">
        <f>+H45*0.75</f>
        <v>3</v>
      </c>
      <c r="I46" s="199">
        <f>+H46*E46</f>
        <v>0</v>
      </c>
      <c r="J46" s="205"/>
    </row>
    <row r="47" spans="1:10" ht="15.75" x14ac:dyDescent="0.25">
      <c r="A47" s="196" t="s">
        <v>251</v>
      </c>
      <c r="B47" s="197" t="s">
        <v>252</v>
      </c>
      <c r="C47" s="198" t="s">
        <v>222</v>
      </c>
      <c r="D47" s="196" t="s">
        <v>47</v>
      </c>
      <c r="E47" s="199">
        <f>+SUM(F47:G47)</f>
        <v>3</v>
      </c>
      <c r="F47" s="200">
        <v>3</v>
      </c>
      <c r="G47" s="200"/>
      <c r="H47" s="206">
        <f>+H45*0.5</f>
        <v>2</v>
      </c>
      <c r="I47" s="199">
        <f>+H47*E47</f>
        <v>6</v>
      </c>
      <c r="J47" s="205"/>
    </row>
    <row r="48" spans="1:10" ht="15.75" x14ac:dyDescent="0.25">
      <c r="A48" s="196" t="s">
        <v>253</v>
      </c>
      <c r="B48" s="197" t="s">
        <v>254</v>
      </c>
      <c r="C48" s="198" t="s">
        <v>225</v>
      </c>
      <c r="D48" s="196" t="s">
        <v>47</v>
      </c>
      <c r="E48" s="199">
        <f>+SUM(F48:G48)</f>
        <v>0</v>
      </c>
      <c r="F48" s="200"/>
      <c r="G48" s="200"/>
      <c r="H48" s="206">
        <f>+H45*0.25</f>
        <v>1</v>
      </c>
      <c r="I48" s="199">
        <f>+H48*E48</f>
        <v>0</v>
      </c>
      <c r="J48" s="205"/>
    </row>
    <row r="49" spans="1:10" ht="15.75" x14ac:dyDescent="0.25">
      <c r="A49" s="190" t="s">
        <v>1024</v>
      </c>
      <c r="B49" s="190" t="s">
        <v>43</v>
      </c>
      <c r="C49" s="191" t="s">
        <v>44</v>
      </c>
      <c r="D49" s="190" t="s">
        <v>255</v>
      </c>
      <c r="E49" s="192">
        <f>+SUM(E50:E52)</f>
        <v>0</v>
      </c>
      <c r="F49" s="193"/>
      <c r="G49" s="193">
        <f>+SUM(G50:G52)</f>
        <v>0</v>
      </c>
      <c r="H49" s="210"/>
      <c r="I49" s="192"/>
      <c r="J49" s="205"/>
    </row>
    <row r="50" spans="1:10" ht="15.75" x14ac:dyDescent="0.25">
      <c r="A50" s="197" t="s">
        <v>256</v>
      </c>
      <c r="B50" s="197" t="s">
        <v>257</v>
      </c>
      <c r="C50" s="198" t="s">
        <v>258</v>
      </c>
      <c r="D50" s="197" t="s">
        <v>255</v>
      </c>
      <c r="E50" s="199">
        <f>+SUM(F50:G50)</f>
        <v>0</v>
      </c>
      <c r="F50" s="200"/>
      <c r="G50" s="200"/>
      <c r="H50" s="201"/>
      <c r="I50" s="192"/>
      <c r="J50" s="205"/>
    </row>
    <row r="51" spans="1:10" ht="15.75" x14ac:dyDescent="0.25">
      <c r="A51" s="197" t="s">
        <v>259</v>
      </c>
      <c r="B51" s="197" t="s">
        <v>260</v>
      </c>
      <c r="C51" s="198" t="s">
        <v>261</v>
      </c>
      <c r="D51" s="197" t="s">
        <v>255</v>
      </c>
      <c r="E51" s="199">
        <f>+SUM(F51:G51)</f>
        <v>0</v>
      </c>
      <c r="F51" s="200"/>
      <c r="G51" s="200"/>
      <c r="H51" s="201"/>
      <c r="I51" s="192"/>
      <c r="J51" s="205"/>
    </row>
    <row r="52" spans="1:10" ht="15.75" x14ac:dyDescent="0.25">
      <c r="A52" s="197" t="s">
        <v>262</v>
      </c>
      <c r="B52" s="197" t="s">
        <v>263</v>
      </c>
      <c r="C52" s="198" t="s">
        <v>264</v>
      </c>
      <c r="D52" s="197" t="s">
        <v>255</v>
      </c>
      <c r="E52" s="199"/>
      <c r="F52" s="200"/>
      <c r="G52" s="200"/>
      <c r="H52" s="201"/>
      <c r="I52" s="192"/>
      <c r="J52" s="205"/>
    </row>
    <row r="53" spans="1:10" ht="15.75" x14ac:dyDescent="0.25">
      <c r="A53" s="190" t="s">
        <v>1027</v>
      </c>
      <c r="B53" s="190" t="s">
        <v>45</v>
      </c>
      <c r="C53" s="191" t="s">
        <v>46</v>
      </c>
      <c r="D53" s="190" t="s">
        <v>47</v>
      </c>
      <c r="E53" s="192">
        <f>+SUM(F53:G53)</f>
        <v>0</v>
      </c>
      <c r="F53" s="200"/>
      <c r="G53" s="193"/>
      <c r="H53" s="201"/>
      <c r="I53" s="192"/>
      <c r="J53" s="205"/>
    </row>
    <row r="54" spans="1:10" ht="15.75" x14ac:dyDescent="0.25">
      <c r="A54" s="190" t="s">
        <v>1030</v>
      </c>
      <c r="B54" s="190" t="s">
        <v>48</v>
      </c>
      <c r="C54" s="191" t="s">
        <v>49</v>
      </c>
      <c r="D54" s="190" t="s">
        <v>212</v>
      </c>
      <c r="E54" s="195" t="s">
        <v>178</v>
      </c>
      <c r="F54" s="193">
        <f>+F55</f>
        <v>0</v>
      </c>
      <c r="G54" s="193"/>
      <c r="H54" s="194"/>
      <c r="I54" s="192">
        <f>+I55</f>
        <v>0</v>
      </c>
      <c r="J54" s="205"/>
    </row>
    <row r="55" spans="1:10" ht="15.75" x14ac:dyDescent="0.25">
      <c r="A55" s="190"/>
      <c r="B55" s="190"/>
      <c r="C55" s="198" t="s">
        <v>1519</v>
      </c>
      <c r="D55" s="197" t="s">
        <v>212</v>
      </c>
      <c r="E55" s="202" t="s">
        <v>178</v>
      </c>
      <c r="F55" s="200"/>
      <c r="G55" s="193"/>
      <c r="H55" s="194"/>
      <c r="I55" s="199">
        <f>+SUM(F55:G55)</f>
        <v>0</v>
      </c>
      <c r="J55" s="205"/>
    </row>
    <row r="56" spans="1:10" ht="15.75" x14ac:dyDescent="0.25">
      <c r="A56" s="186">
        <v>3</v>
      </c>
      <c r="B56" s="186" t="s">
        <v>265</v>
      </c>
      <c r="C56" s="187" t="s">
        <v>266</v>
      </c>
      <c r="D56" s="186" t="s">
        <v>212</v>
      </c>
      <c r="E56" s="203" t="s">
        <v>178</v>
      </c>
      <c r="F56" s="193"/>
      <c r="G56" s="193"/>
      <c r="H56" s="194"/>
      <c r="I56" s="204">
        <f>+I58+I63+I67+I68</f>
        <v>0</v>
      </c>
      <c r="J56" s="186"/>
    </row>
    <row r="57" spans="1:10" ht="15.75" x14ac:dyDescent="0.25">
      <c r="A57" s="190" t="s">
        <v>1050</v>
      </c>
      <c r="B57" s="190" t="s">
        <v>267</v>
      </c>
      <c r="C57" s="191" t="s">
        <v>268</v>
      </c>
      <c r="D57" s="190" t="s">
        <v>269</v>
      </c>
      <c r="E57" s="211">
        <f>+SUM(F57:G57)</f>
        <v>0</v>
      </c>
      <c r="F57" s="212"/>
      <c r="G57" s="213"/>
      <c r="H57" s="194"/>
      <c r="I57" s="195" t="s">
        <v>178</v>
      </c>
      <c r="J57" s="190"/>
    </row>
    <row r="58" spans="1:10" ht="31.5" x14ac:dyDescent="0.25">
      <c r="A58" s="190" t="s">
        <v>1052</v>
      </c>
      <c r="B58" s="214" t="s">
        <v>270</v>
      </c>
      <c r="C58" s="191" t="s">
        <v>271</v>
      </c>
      <c r="D58" s="190" t="s">
        <v>47</v>
      </c>
      <c r="E58" s="192">
        <f>+SUM(E59:E62)</f>
        <v>0</v>
      </c>
      <c r="F58" s="215">
        <f>+SUM(F59:F62)</f>
        <v>0</v>
      </c>
      <c r="G58" s="215">
        <f>+SUM(G59:G62)</f>
        <v>0</v>
      </c>
      <c r="H58" s="206"/>
      <c r="I58" s="192"/>
      <c r="J58" s="196"/>
    </row>
    <row r="59" spans="1:10" ht="15.75" x14ac:dyDescent="0.25">
      <c r="A59" s="196" t="s">
        <v>272</v>
      </c>
      <c r="B59" s="197" t="s">
        <v>273</v>
      </c>
      <c r="C59" s="198" t="s">
        <v>126</v>
      </c>
      <c r="D59" s="196" t="s">
        <v>47</v>
      </c>
      <c r="E59" s="199">
        <f>+SUM(F59:G59)</f>
        <v>0</v>
      </c>
      <c r="F59" s="200"/>
      <c r="G59" s="200"/>
      <c r="H59" s="206"/>
      <c r="I59" s="199"/>
      <c r="J59" s="196"/>
    </row>
    <row r="60" spans="1:10" ht="15.75" x14ac:dyDescent="0.25">
      <c r="A60" s="196" t="s">
        <v>274</v>
      </c>
      <c r="B60" s="197" t="s">
        <v>275</v>
      </c>
      <c r="C60" s="198" t="s">
        <v>128</v>
      </c>
      <c r="D60" s="196" t="s">
        <v>47</v>
      </c>
      <c r="E60" s="199">
        <f>+SUM(F60:G60)</f>
        <v>0</v>
      </c>
      <c r="F60" s="200"/>
      <c r="G60" s="200"/>
      <c r="H60" s="206"/>
      <c r="I60" s="199"/>
      <c r="J60" s="196"/>
    </row>
    <row r="61" spans="1:10" ht="15.75" x14ac:dyDescent="0.25">
      <c r="A61" s="196" t="s">
        <v>1520</v>
      </c>
      <c r="B61" s="197" t="s">
        <v>277</v>
      </c>
      <c r="C61" s="198" t="s">
        <v>130</v>
      </c>
      <c r="D61" s="196" t="s">
        <v>47</v>
      </c>
      <c r="E61" s="199">
        <f>+SUM(F61:G61)</f>
        <v>0</v>
      </c>
      <c r="F61" s="200"/>
      <c r="G61" s="200"/>
      <c r="H61" s="206"/>
      <c r="I61" s="199"/>
      <c r="J61" s="196"/>
    </row>
    <row r="62" spans="1:10" ht="15.75" x14ac:dyDescent="0.25">
      <c r="A62" s="196" t="s">
        <v>278</v>
      </c>
      <c r="B62" s="197" t="s">
        <v>279</v>
      </c>
      <c r="C62" s="198" t="s">
        <v>132</v>
      </c>
      <c r="D62" s="196" t="s">
        <v>47</v>
      </c>
      <c r="E62" s="199">
        <f>+SUM(F62:G62)</f>
        <v>0</v>
      </c>
      <c r="F62" s="200"/>
      <c r="G62" s="200"/>
      <c r="H62" s="216"/>
      <c r="I62" s="199"/>
      <c r="J62" s="196"/>
    </row>
    <row r="63" spans="1:10" ht="31.5" x14ac:dyDescent="0.25">
      <c r="A63" s="190" t="s">
        <v>1055</v>
      </c>
      <c r="B63" s="190" t="s">
        <v>280</v>
      </c>
      <c r="C63" s="191" t="s">
        <v>281</v>
      </c>
      <c r="D63" s="190" t="s">
        <v>47</v>
      </c>
      <c r="E63" s="192">
        <f>+SUM(E64:E66)</f>
        <v>0</v>
      </c>
      <c r="F63" s="200"/>
      <c r="G63" s="215">
        <f>+SUM(G64:G66)</f>
        <v>0</v>
      </c>
      <c r="H63" s="206"/>
      <c r="I63" s="192"/>
      <c r="J63" s="196"/>
    </row>
    <row r="64" spans="1:10" ht="15.75" x14ac:dyDescent="0.25">
      <c r="A64" s="196" t="s">
        <v>282</v>
      </c>
      <c r="B64" s="197" t="s">
        <v>283</v>
      </c>
      <c r="C64" s="198" t="s">
        <v>258</v>
      </c>
      <c r="D64" s="197" t="s">
        <v>47</v>
      </c>
      <c r="E64" s="199">
        <f>+SUM(F64:G64)</f>
        <v>0</v>
      </c>
      <c r="F64" s="200"/>
      <c r="G64" s="200"/>
      <c r="H64" s="206"/>
      <c r="I64" s="199"/>
      <c r="J64" s="196"/>
    </row>
    <row r="65" spans="1:10" ht="15.75" x14ac:dyDescent="0.25">
      <c r="A65" s="196" t="s">
        <v>284</v>
      </c>
      <c r="B65" s="197" t="s">
        <v>285</v>
      </c>
      <c r="C65" s="198" t="s">
        <v>261</v>
      </c>
      <c r="D65" s="197" t="s">
        <v>47</v>
      </c>
      <c r="E65" s="199"/>
      <c r="F65" s="200"/>
      <c r="G65" s="200"/>
      <c r="H65" s="206"/>
      <c r="I65" s="199"/>
      <c r="J65" s="196"/>
    </row>
    <row r="66" spans="1:10" ht="15.75" x14ac:dyDescent="0.25">
      <c r="A66" s="196" t="s">
        <v>286</v>
      </c>
      <c r="B66" s="197" t="s">
        <v>287</v>
      </c>
      <c r="C66" s="198" t="s">
        <v>264</v>
      </c>
      <c r="D66" s="197" t="s">
        <v>47</v>
      </c>
      <c r="E66" s="199"/>
      <c r="F66" s="200"/>
      <c r="G66" s="200"/>
      <c r="H66" s="206"/>
      <c r="I66" s="199"/>
      <c r="J66" s="196"/>
    </row>
    <row r="67" spans="1:10" ht="15.75" x14ac:dyDescent="0.25">
      <c r="A67" s="190" t="s">
        <v>1057</v>
      </c>
      <c r="B67" s="190" t="s">
        <v>288</v>
      </c>
      <c r="C67" s="191" t="s">
        <v>289</v>
      </c>
      <c r="D67" s="190" t="s">
        <v>212</v>
      </c>
      <c r="E67" s="195" t="s">
        <v>178</v>
      </c>
      <c r="F67" s="200"/>
      <c r="G67" s="200"/>
      <c r="H67" s="217"/>
      <c r="I67" s="192">
        <f>+SUM(F67:G67)</f>
        <v>0</v>
      </c>
      <c r="J67" s="190"/>
    </row>
    <row r="68" spans="1:10" ht="15.75" x14ac:dyDescent="0.25">
      <c r="A68" s="190" t="s">
        <v>1059</v>
      </c>
      <c r="B68" s="190" t="s">
        <v>290</v>
      </c>
      <c r="C68" s="191" t="s">
        <v>1521</v>
      </c>
      <c r="D68" s="190" t="s">
        <v>212</v>
      </c>
      <c r="E68" s="195" t="s">
        <v>178</v>
      </c>
      <c r="F68" s="200"/>
      <c r="G68" s="200"/>
      <c r="H68" s="194"/>
      <c r="I68" s="192"/>
      <c r="J68" s="190"/>
    </row>
    <row r="69" spans="1:10" ht="15.75" x14ac:dyDescent="0.25">
      <c r="A69" s="186">
        <v>4</v>
      </c>
      <c r="B69" s="186" t="s">
        <v>292</v>
      </c>
      <c r="C69" s="187" t="s">
        <v>293</v>
      </c>
      <c r="D69" s="186" t="s">
        <v>212</v>
      </c>
      <c r="E69" s="203" t="s">
        <v>178</v>
      </c>
      <c r="F69" s="193"/>
      <c r="G69" s="193"/>
      <c r="H69" s="194"/>
      <c r="I69" s="204">
        <f>+I70+I75+I79+I80+I81</f>
        <v>0</v>
      </c>
      <c r="J69" s="186"/>
    </row>
    <row r="70" spans="1:10" ht="15.75" x14ac:dyDescent="0.25">
      <c r="A70" s="190" t="s">
        <v>1522</v>
      </c>
      <c r="B70" s="190" t="s">
        <v>294</v>
      </c>
      <c r="C70" s="191" t="s">
        <v>295</v>
      </c>
      <c r="D70" s="190" t="s">
        <v>47</v>
      </c>
      <c r="E70" s="192"/>
      <c r="F70" s="193"/>
      <c r="G70" s="193"/>
      <c r="H70" s="194"/>
      <c r="I70" s="192"/>
      <c r="J70" s="190"/>
    </row>
    <row r="71" spans="1:10" ht="15.75" x14ac:dyDescent="0.25">
      <c r="A71" s="196" t="s">
        <v>296</v>
      </c>
      <c r="B71" s="197" t="s">
        <v>297</v>
      </c>
      <c r="C71" s="198" t="s">
        <v>126</v>
      </c>
      <c r="D71" s="196" t="s">
        <v>47</v>
      </c>
      <c r="E71" s="199"/>
      <c r="F71" s="200"/>
      <c r="G71" s="200"/>
      <c r="H71" s="201"/>
      <c r="I71" s="199"/>
      <c r="J71" s="196"/>
    </row>
    <row r="72" spans="1:10" ht="15.75" x14ac:dyDescent="0.25">
      <c r="A72" s="196" t="s">
        <v>298</v>
      </c>
      <c r="B72" s="197" t="s">
        <v>299</v>
      </c>
      <c r="C72" s="198" t="s">
        <v>324</v>
      </c>
      <c r="D72" s="196" t="s">
        <v>47</v>
      </c>
      <c r="E72" s="199"/>
      <c r="F72" s="200"/>
      <c r="G72" s="200"/>
      <c r="H72" s="201"/>
      <c r="I72" s="199"/>
      <c r="J72" s="196"/>
    </row>
    <row r="73" spans="1:10" ht="15.75" x14ac:dyDescent="0.25">
      <c r="A73" s="196" t="s">
        <v>300</v>
      </c>
      <c r="B73" s="197" t="s">
        <v>301</v>
      </c>
      <c r="C73" s="198" t="s">
        <v>130</v>
      </c>
      <c r="D73" s="196" t="s">
        <v>47</v>
      </c>
      <c r="E73" s="199"/>
      <c r="F73" s="200"/>
      <c r="G73" s="200"/>
      <c r="H73" s="201"/>
      <c r="I73" s="199"/>
      <c r="J73" s="196"/>
    </row>
    <row r="74" spans="1:10" ht="15.75" x14ac:dyDescent="0.25">
      <c r="A74" s="196" t="s">
        <v>302</v>
      </c>
      <c r="B74" s="197" t="s">
        <v>303</v>
      </c>
      <c r="C74" s="198" t="s">
        <v>132</v>
      </c>
      <c r="D74" s="196" t="s">
        <v>47</v>
      </c>
      <c r="E74" s="199"/>
      <c r="F74" s="200"/>
      <c r="G74" s="200"/>
      <c r="H74" s="206"/>
      <c r="I74" s="199"/>
      <c r="J74" s="196"/>
    </row>
    <row r="75" spans="1:10" ht="31.5" x14ac:dyDescent="0.25">
      <c r="A75" s="190" t="s">
        <v>1523</v>
      </c>
      <c r="B75" s="190" t="s">
        <v>299</v>
      </c>
      <c r="C75" s="191" t="s">
        <v>304</v>
      </c>
      <c r="D75" s="190" t="s">
        <v>47</v>
      </c>
      <c r="E75" s="199"/>
      <c r="F75" s="200"/>
      <c r="G75" s="200"/>
      <c r="H75" s="217"/>
      <c r="I75" s="199"/>
      <c r="J75" s="196"/>
    </row>
    <row r="76" spans="1:10" ht="15.75" x14ac:dyDescent="0.25">
      <c r="A76" s="196" t="s">
        <v>305</v>
      </c>
      <c r="B76" s="197" t="s">
        <v>306</v>
      </c>
      <c r="C76" s="198" t="s">
        <v>258</v>
      </c>
      <c r="D76" s="197" t="s">
        <v>47</v>
      </c>
      <c r="E76" s="199"/>
      <c r="F76" s="200"/>
      <c r="G76" s="200"/>
      <c r="H76" s="206"/>
      <c r="I76" s="199"/>
      <c r="J76" s="196"/>
    </row>
    <row r="77" spans="1:10" ht="15.75" x14ac:dyDescent="0.25">
      <c r="A77" s="196" t="s">
        <v>307</v>
      </c>
      <c r="B77" s="197" t="s">
        <v>308</v>
      </c>
      <c r="C77" s="198" t="s">
        <v>261</v>
      </c>
      <c r="D77" s="197" t="s">
        <v>47</v>
      </c>
      <c r="E77" s="199"/>
      <c r="F77" s="200"/>
      <c r="G77" s="200"/>
      <c r="H77" s="206"/>
      <c r="I77" s="199"/>
      <c r="J77" s="196"/>
    </row>
    <row r="78" spans="1:10" ht="15.75" x14ac:dyDescent="0.25">
      <c r="A78" s="196" t="s">
        <v>309</v>
      </c>
      <c r="B78" s="197" t="s">
        <v>310</v>
      </c>
      <c r="C78" s="198" t="s">
        <v>264</v>
      </c>
      <c r="D78" s="197" t="s">
        <v>47</v>
      </c>
      <c r="E78" s="199"/>
      <c r="F78" s="200"/>
      <c r="G78" s="200"/>
      <c r="H78" s="206"/>
      <c r="I78" s="199"/>
      <c r="J78" s="196"/>
    </row>
    <row r="79" spans="1:10" ht="15.75" x14ac:dyDescent="0.25">
      <c r="A79" s="190" t="s">
        <v>1524</v>
      </c>
      <c r="B79" s="190" t="s">
        <v>311</v>
      </c>
      <c r="C79" s="191" t="s">
        <v>312</v>
      </c>
      <c r="D79" s="190" t="s">
        <v>212</v>
      </c>
      <c r="E79" s="195" t="s">
        <v>178</v>
      </c>
      <c r="F79" s="193"/>
      <c r="G79" s="193"/>
      <c r="H79" s="217"/>
      <c r="I79" s="192"/>
      <c r="J79" s="190"/>
    </row>
    <row r="80" spans="1:10" ht="15.75" x14ac:dyDescent="0.25">
      <c r="A80" s="190" t="s">
        <v>1525</v>
      </c>
      <c r="B80" s="190" t="s">
        <v>313</v>
      </c>
      <c r="C80" s="191" t="s">
        <v>314</v>
      </c>
      <c r="D80" s="190" t="s">
        <v>212</v>
      </c>
      <c r="E80" s="195" t="s">
        <v>178</v>
      </c>
      <c r="F80" s="193"/>
      <c r="G80" s="193"/>
      <c r="H80" s="217"/>
      <c r="I80" s="192"/>
      <c r="J80" s="190"/>
    </row>
    <row r="81" spans="1:10" ht="15.75" x14ac:dyDescent="0.25">
      <c r="A81" s="190" t="s">
        <v>1526</v>
      </c>
      <c r="B81" s="190" t="s">
        <v>315</v>
      </c>
      <c r="C81" s="191" t="s">
        <v>967</v>
      </c>
      <c r="D81" s="190" t="s">
        <v>212</v>
      </c>
      <c r="E81" s="195" t="s">
        <v>178</v>
      </c>
      <c r="F81" s="193"/>
      <c r="G81" s="193"/>
      <c r="H81" s="194"/>
      <c r="I81" s="192"/>
      <c r="J81" s="190"/>
    </row>
    <row r="82" spans="1:10" ht="15.75" x14ac:dyDescent="0.25">
      <c r="A82" s="186">
        <v>5</v>
      </c>
      <c r="B82" s="186" t="s">
        <v>317</v>
      </c>
      <c r="C82" s="187" t="s">
        <v>318</v>
      </c>
      <c r="D82" s="186" t="s">
        <v>212</v>
      </c>
      <c r="E82" s="203" t="s">
        <v>178</v>
      </c>
      <c r="F82" s="193"/>
      <c r="G82" s="193"/>
      <c r="H82" s="194"/>
      <c r="I82" s="204">
        <f>+I83+I88+I93+I94</f>
        <v>0</v>
      </c>
      <c r="J82" s="186"/>
    </row>
    <row r="83" spans="1:10" ht="15.75" x14ac:dyDescent="0.25">
      <c r="A83" s="190" t="s">
        <v>1527</v>
      </c>
      <c r="B83" s="190" t="s">
        <v>319</v>
      </c>
      <c r="C83" s="191" t="s">
        <v>320</v>
      </c>
      <c r="D83" s="190" t="s">
        <v>47</v>
      </c>
      <c r="E83" s="192">
        <f>+SUM(E84:E87)</f>
        <v>0</v>
      </c>
      <c r="F83" s="215">
        <f>+SUM(F84:F87)</f>
        <v>0</v>
      </c>
      <c r="G83" s="200"/>
      <c r="H83" s="216"/>
      <c r="I83" s="192"/>
      <c r="J83" s="196"/>
    </row>
    <row r="84" spans="1:10" ht="15.75" x14ac:dyDescent="0.25">
      <c r="A84" s="196" t="s">
        <v>321</v>
      </c>
      <c r="B84" s="196" t="s">
        <v>319</v>
      </c>
      <c r="C84" s="198" t="s">
        <v>126</v>
      </c>
      <c r="D84" s="196" t="s">
        <v>47</v>
      </c>
      <c r="E84" s="199">
        <f>+SUM(F84:G84)</f>
        <v>0</v>
      </c>
      <c r="F84" s="200"/>
      <c r="G84" s="200"/>
      <c r="H84" s="206"/>
      <c r="I84" s="199"/>
      <c r="J84" s="196"/>
    </row>
    <row r="85" spans="1:10" ht="15.75" x14ac:dyDescent="0.25">
      <c r="A85" s="196" t="s">
        <v>322</v>
      </c>
      <c r="B85" s="196" t="s">
        <v>323</v>
      </c>
      <c r="C85" s="198" t="s">
        <v>128</v>
      </c>
      <c r="D85" s="196" t="s">
        <v>47</v>
      </c>
      <c r="E85" s="199">
        <f>+SUM(F85:G85)</f>
        <v>0</v>
      </c>
      <c r="F85" s="200"/>
      <c r="G85" s="200"/>
      <c r="H85" s="206"/>
      <c r="I85" s="199"/>
      <c r="J85" s="196"/>
    </row>
    <row r="86" spans="1:10" ht="15.75" x14ac:dyDescent="0.25">
      <c r="A86" s="196" t="s">
        <v>325</v>
      </c>
      <c r="B86" s="196" t="s">
        <v>326</v>
      </c>
      <c r="C86" s="198" t="s">
        <v>130</v>
      </c>
      <c r="D86" s="196" t="s">
        <v>47</v>
      </c>
      <c r="E86" s="199">
        <f>+SUM(F86:G86)</f>
        <v>0</v>
      </c>
      <c r="F86" s="200"/>
      <c r="G86" s="200"/>
      <c r="H86" s="206"/>
      <c r="I86" s="199"/>
      <c r="J86" s="196"/>
    </row>
    <row r="87" spans="1:10" ht="15.75" x14ac:dyDescent="0.25">
      <c r="A87" s="196" t="s">
        <v>327</v>
      </c>
      <c r="B87" s="196" t="s">
        <v>328</v>
      </c>
      <c r="C87" s="198" t="s">
        <v>132</v>
      </c>
      <c r="D87" s="196" t="s">
        <v>47</v>
      </c>
      <c r="E87" s="199">
        <f>+SUM(F87:G87)</f>
        <v>0</v>
      </c>
      <c r="F87" s="200"/>
      <c r="G87" s="200"/>
      <c r="H87" s="206"/>
      <c r="I87" s="199"/>
      <c r="J87" s="196"/>
    </row>
    <row r="88" spans="1:10" ht="15.75" x14ac:dyDescent="0.25">
      <c r="A88" s="190" t="s">
        <v>1528</v>
      </c>
      <c r="B88" s="190" t="s">
        <v>323</v>
      </c>
      <c r="C88" s="191" t="s">
        <v>329</v>
      </c>
      <c r="D88" s="196"/>
      <c r="E88" s="199"/>
      <c r="F88" s="200"/>
      <c r="G88" s="200"/>
      <c r="H88" s="201"/>
      <c r="I88" s="199"/>
      <c r="J88" s="196"/>
    </row>
    <row r="89" spans="1:10" ht="15.75" x14ac:dyDescent="0.25">
      <c r="A89" s="196" t="s">
        <v>330</v>
      </c>
      <c r="B89" s="196" t="s">
        <v>331</v>
      </c>
      <c r="C89" s="198" t="s">
        <v>126</v>
      </c>
      <c r="D89" s="196" t="s">
        <v>47</v>
      </c>
      <c r="E89" s="199">
        <f>+SUM(F89:G89)</f>
        <v>0</v>
      </c>
      <c r="F89" s="200"/>
      <c r="G89" s="200"/>
      <c r="H89" s="201"/>
      <c r="I89" s="199"/>
      <c r="J89" s="196"/>
    </row>
    <row r="90" spans="1:10" ht="15.75" x14ac:dyDescent="0.25">
      <c r="A90" s="196" t="s">
        <v>332</v>
      </c>
      <c r="B90" s="196" t="s">
        <v>333</v>
      </c>
      <c r="C90" s="198" t="s">
        <v>128</v>
      </c>
      <c r="D90" s="196" t="s">
        <v>47</v>
      </c>
      <c r="E90" s="199">
        <f>+SUM(F90:G90)</f>
        <v>0</v>
      </c>
      <c r="F90" s="200"/>
      <c r="G90" s="200"/>
      <c r="H90" s="201"/>
      <c r="I90" s="199"/>
      <c r="J90" s="196"/>
    </row>
    <row r="91" spans="1:10" ht="15.75" x14ac:dyDescent="0.25">
      <c r="A91" s="196" t="s">
        <v>334</v>
      </c>
      <c r="B91" s="196" t="s">
        <v>335</v>
      </c>
      <c r="C91" s="198" t="s">
        <v>130</v>
      </c>
      <c r="D91" s="196" t="s">
        <v>47</v>
      </c>
      <c r="E91" s="199">
        <f>+SUM(F91:G91)</f>
        <v>0</v>
      </c>
      <c r="F91" s="200"/>
      <c r="G91" s="200"/>
      <c r="H91" s="201"/>
      <c r="I91" s="199"/>
      <c r="J91" s="196"/>
    </row>
    <row r="92" spans="1:10" ht="15.75" x14ac:dyDescent="0.25">
      <c r="A92" s="196" t="s">
        <v>337</v>
      </c>
      <c r="B92" s="196" t="s">
        <v>338</v>
      </c>
      <c r="C92" s="198" t="s">
        <v>132</v>
      </c>
      <c r="D92" s="196" t="s">
        <v>47</v>
      </c>
      <c r="E92" s="199">
        <f>+SUM(F92:G92)</f>
        <v>0</v>
      </c>
      <c r="F92" s="200"/>
      <c r="G92" s="200"/>
      <c r="H92" s="201"/>
      <c r="I92" s="199"/>
      <c r="J92" s="196"/>
    </row>
    <row r="93" spans="1:10" ht="15.75" x14ac:dyDescent="0.25">
      <c r="A93" s="190" t="s">
        <v>1529</v>
      </c>
      <c r="B93" s="190" t="s">
        <v>326</v>
      </c>
      <c r="C93" s="191" t="s">
        <v>970</v>
      </c>
      <c r="D93" s="190" t="s">
        <v>212</v>
      </c>
      <c r="E93" s="195" t="s">
        <v>178</v>
      </c>
      <c r="F93" s="200"/>
      <c r="G93" s="200"/>
      <c r="H93" s="201"/>
      <c r="I93" s="199"/>
      <c r="J93" s="196"/>
    </row>
    <row r="94" spans="1:10" ht="15.75" x14ac:dyDescent="0.25">
      <c r="A94" s="190" t="s">
        <v>1530</v>
      </c>
      <c r="B94" s="190" t="s">
        <v>328</v>
      </c>
      <c r="C94" s="191" t="s">
        <v>340</v>
      </c>
      <c r="D94" s="190" t="s">
        <v>212</v>
      </c>
      <c r="E94" s="195" t="s">
        <v>178</v>
      </c>
      <c r="F94" s="200"/>
      <c r="G94" s="200"/>
      <c r="H94" s="201"/>
      <c r="I94" s="192"/>
      <c r="J94" s="196"/>
    </row>
    <row r="95" spans="1:10" ht="15.75" x14ac:dyDescent="0.25">
      <c r="A95" s="186">
        <v>6</v>
      </c>
      <c r="B95" s="186" t="s">
        <v>51</v>
      </c>
      <c r="C95" s="187" t="s">
        <v>1531</v>
      </c>
      <c r="D95" s="186" t="s">
        <v>212</v>
      </c>
      <c r="E95" s="203" t="s">
        <v>178</v>
      </c>
      <c r="F95" s="200"/>
      <c r="G95" s="200"/>
      <c r="H95" s="201"/>
      <c r="I95" s="204">
        <f>+I97+I102+I118+I123+I128+I133+I138+I143+I148+I149+I150+I151+I152+I153+I154+I155+I156</f>
        <v>0</v>
      </c>
      <c r="J95" s="218"/>
    </row>
    <row r="96" spans="1:10" ht="15.75" x14ac:dyDescent="0.25">
      <c r="A96" s="190" t="s">
        <v>1532</v>
      </c>
      <c r="B96" s="190" t="s">
        <v>53</v>
      </c>
      <c r="C96" s="191" t="s">
        <v>54</v>
      </c>
      <c r="D96" s="190" t="s">
        <v>55</v>
      </c>
      <c r="E96" s="199"/>
      <c r="F96" s="200"/>
      <c r="G96" s="200"/>
      <c r="H96" s="201"/>
      <c r="I96" s="199"/>
      <c r="J96" s="196"/>
    </row>
    <row r="97" spans="1:10" ht="15.75" x14ac:dyDescent="0.25">
      <c r="A97" s="214" t="s">
        <v>341</v>
      </c>
      <c r="B97" s="214" t="s">
        <v>342</v>
      </c>
      <c r="C97" s="219" t="s">
        <v>343</v>
      </c>
      <c r="D97" s="214" t="s">
        <v>55</v>
      </c>
      <c r="E97" s="192">
        <f>+SUM(E98:E101)</f>
        <v>0</v>
      </c>
      <c r="F97" s="193">
        <f>+SUM(F98:F101)</f>
        <v>0</v>
      </c>
      <c r="G97" s="193">
        <f>+SUM(G98:G101)</f>
        <v>0</v>
      </c>
      <c r="H97" s="194"/>
      <c r="I97" s="192">
        <f>+SUM(I98:I101)</f>
        <v>0</v>
      </c>
      <c r="J97" s="190"/>
    </row>
    <row r="98" spans="1:10" ht="15.75" x14ac:dyDescent="0.25">
      <c r="A98" s="197" t="s">
        <v>344</v>
      </c>
      <c r="B98" s="197" t="s">
        <v>345</v>
      </c>
      <c r="C98" s="198" t="s">
        <v>126</v>
      </c>
      <c r="D98" s="197" t="s">
        <v>55</v>
      </c>
      <c r="E98" s="199">
        <f>+SUM(F98:G98)</f>
        <v>0</v>
      </c>
      <c r="F98" s="200"/>
      <c r="G98" s="200"/>
      <c r="H98" s="206">
        <v>30</v>
      </c>
      <c r="I98" s="199"/>
      <c r="J98" s="196"/>
    </row>
    <row r="99" spans="1:10" ht="15.75" x14ac:dyDescent="0.25">
      <c r="A99" s="197" t="s">
        <v>346</v>
      </c>
      <c r="B99" s="197" t="s">
        <v>347</v>
      </c>
      <c r="C99" s="198" t="s">
        <v>348</v>
      </c>
      <c r="D99" s="197" t="s">
        <v>55</v>
      </c>
      <c r="E99" s="199">
        <f>+SUM(F99:G99)</f>
        <v>0</v>
      </c>
      <c r="F99" s="200"/>
      <c r="G99" s="200"/>
      <c r="H99" s="206">
        <f>+H98*0.6</f>
        <v>18</v>
      </c>
      <c r="I99" s="199"/>
      <c r="J99" s="196"/>
    </row>
    <row r="100" spans="1:10" ht="15.75" x14ac:dyDescent="0.25">
      <c r="A100" s="197" t="s">
        <v>349</v>
      </c>
      <c r="B100" s="197" t="s">
        <v>350</v>
      </c>
      <c r="C100" s="198" t="s">
        <v>336</v>
      </c>
      <c r="D100" s="197" t="s">
        <v>55</v>
      </c>
      <c r="E100" s="199">
        <f>+SUM(F100:G100)</f>
        <v>0</v>
      </c>
      <c r="F100" s="200"/>
      <c r="G100" s="200"/>
      <c r="H100" s="206">
        <f>+H98*0.4</f>
        <v>12</v>
      </c>
      <c r="I100" s="199">
        <f>+H100*E100</f>
        <v>0</v>
      </c>
      <c r="J100" s="196"/>
    </row>
    <row r="101" spans="1:10" ht="15.75" x14ac:dyDescent="0.25">
      <c r="A101" s="197" t="s">
        <v>351</v>
      </c>
      <c r="B101" s="197" t="s">
        <v>352</v>
      </c>
      <c r="C101" s="198" t="s">
        <v>132</v>
      </c>
      <c r="D101" s="197" t="s">
        <v>55</v>
      </c>
      <c r="E101" s="199">
        <f>+SUM(F101:G101)</f>
        <v>0</v>
      </c>
      <c r="F101" s="200"/>
      <c r="G101" s="200"/>
      <c r="H101" s="206">
        <f>+H98*0.2</f>
        <v>6</v>
      </c>
      <c r="I101" s="199">
        <f>+H101*E101</f>
        <v>0</v>
      </c>
      <c r="J101" s="196"/>
    </row>
    <row r="102" spans="1:10" ht="15.75" x14ac:dyDescent="0.25">
      <c r="A102" s="214" t="s">
        <v>353</v>
      </c>
      <c r="B102" s="214" t="s">
        <v>354</v>
      </c>
      <c r="C102" s="219" t="s">
        <v>355</v>
      </c>
      <c r="D102" s="214" t="s">
        <v>55</v>
      </c>
      <c r="E102" s="192"/>
      <c r="F102" s="193"/>
      <c r="G102" s="193"/>
      <c r="H102" s="194"/>
      <c r="I102" s="192"/>
      <c r="J102" s="190"/>
    </row>
    <row r="103" spans="1:10" ht="15.75" x14ac:dyDescent="0.25">
      <c r="A103" s="197" t="s">
        <v>356</v>
      </c>
      <c r="B103" s="197" t="s">
        <v>357</v>
      </c>
      <c r="C103" s="198" t="s">
        <v>126</v>
      </c>
      <c r="D103" s="197" t="s">
        <v>55</v>
      </c>
      <c r="E103" s="199"/>
      <c r="F103" s="200"/>
      <c r="G103" s="200"/>
      <c r="H103" s="201"/>
      <c r="I103" s="199"/>
      <c r="J103" s="196"/>
    </row>
    <row r="104" spans="1:10" ht="15.75" x14ac:dyDescent="0.25">
      <c r="A104" s="197" t="s">
        <v>358</v>
      </c>
      <c r="B104" s="197" t="s">
        <v>359</v>
      </c>
      <c r="C104" s="198" t="s">
        <v>128</v>
      </c>
      <c r="D104" s="197" t="s">
        <v>55</v>
      </c>
      <c r="E104" s="199"/>
      <c r="F104" s="200"/>
      <c r="G104" s="200"/>
      <c r="H104" s="201"/>
      <c r="I104" s="199"/>
      <c r="J104" s="196"/>
    </row>
    <row r="105" spans="1:10" ht="15.75" x14ac:dyDescent="0.25">
      <c r="A105" s="197" t="s">
        <v>360</v>
      </c>
      <c r="B105" s="197" t="s">
        <v>361</v>
      </c>
      <c r="C105" s="198" t="s">
        <v>336</v>
      </c>
      <c r="D105" s="197" t="s">
        <v>55</v>
      </c>
      <c r="E105" s="199"/>
      <c r="F105" s="200"/>
      <c r="G105" s="200"/>
      <c r="H105" s="201"/>
      <c r="I105" s="199"/>
      <c r="J105" s="196"/>
    </row>
    <row r="106" spans="1:10" ht="15.75" x14ac:dyDescent="0.25">
      <c r="A106" s="197" t="s">
        <v>362</v>
      </c>
      <c r="B106" s="197" t="s">
        <v>363</v>
      </c>
      <c r="C106" s="198" t="s">
        <v>132</v>
      </c>
      <c r="D106" s="197" t="s">
        <v>55</v>
      </c>
      <c r="E106" s="199"/>
      <c r="F106" s="200"/>
      <c r="G106" s="200"/>
      <c r="H106" s="201"/>
      <c r="I106" s="199"/>
      <c r="J106" s="196"/>
    </row>
    <row r="107" spans="1:10" ht="15.75" x14ac:dyDescent="0.25">
      <c r="A107" s="190" t="s">
        <v>1533</v>
      </c>
      <c r="B107" s="190" t="s">
        <v>364</v>
      </c>
      <c r="C107" s="191" t="s">
        <v>365</v>
      </c>
      <c r="D107" s="197" t="s">
        <v>55</v>
      </c>
      <c r="E107" s="199"/>
      <c r="F107" s="200"/>
      <c r="G107" s="200"/>
      <c r="H107" s="201"/>
      <c r="I107" s="199"/>
      <c r="J107" s="196"/>
    </row>
    <row r="108" spans="1:10" ht="15.75" x14ac:dyDescent="0.25">
      <c r="A108" s="214" t="s">
        <v>366</v>
      </c>
      <c r="B108" s="214" t="s">
        <v>367</v>
      </c>
      <c r="C108" s="219" t="s">
        <v>368</v>
      </c>
      <c r="D108" s="214" t="s">
        <v>55</v>
      </c>
      <c r="E108" s="199"/>
      <c r="F108" s="200"/>
      <c r="G108" s="200"/>
      <c r="H108" s="201"/>
      <c r="I108" s="199"/>
      <c r="J108" s="196"/>
    </row>
    <row r="109" spans="1:10" ht="15.75" x14ac:dyDescent="0.25">
      <c r="A109" s="197" t="s">
        <v>369</v>
      </c>
      <c r="B109" s="197" t="s">
        <v>370</v>
      </c>
      <c r="C109" s="198" t="s">
        <v>126</v>
      </c>
      <c r="D109" s="197" t="s">
        <v>55</v>
      </c>
      <c r="E109" s="220"/>
      <c r="F109" s="200"/>
      <c r="G109" s="200"/>
      <c r="H109" s="221"/>
      <c r="I109" s="220"/>
      <c r="J109" s="197"/>
    </row>
    <row r="110" spans="1:10" ht="15.75" x14ac:dyDescent="0.25">
      <c r="A110" s="197" t="s">
        <v>371</v>
      </c>
      <c r="B110" s="197" t="s">
        <v>372</v>
      </c>
      <c r="C110" s="198" t="s">
        <v>128</v>
      </c>
      <c r="D110" s="197" t="s">
        <v>55</v>
      </c>
      <c r="E110" s="220"/>
      <c r="F110" s="200"/>
      <c r="G110" s="200"/>
      <c r="H110" s="221"/>
      <c r="I110" s="220"/>
      <c r="J110" s="197"/>
    </row>
    <row r="111" spans="1:10" ht="15.75" x14ac:dyDescent="0.25">
      <c r="A111" s="197" t="s">
        <v>349</v>
      </c>
      <c r="B111" s="197" t="s">
        <v>374</v>
      </c>
      <c r="C111" s="198" t="s">
        <v>130</v>
      </c>
      <c r="D111" s="197" t="s">
        <v>55</v>
      </c>
      <c r="E111" s="220"/>
      <c r="F111" s="200"/>
      <c r="G111" s="200"/>
      <c r="H111" s="221"/>
      <c r="I111" s="220"/>
      <c r="J111" s="197"/>
    </row>
    <row r="112" spans="1:10" ht="15.75" x14ac:dyDescent="0.25">
      <c r="A112" s="197" t="s">
        <v>351</v>
      </c>
      <c r="B112" s="197" t="s">
        <v>376</v>
      </c>
      <c r="C112" s="198" t="s">
        <v>132</v>
      </c>
      <c r="D112" s="197" t="s">
        <v>55</v>
      </c>
      <c r="E112" s="220"/>
      <c r="F112" s="200"/>
      <c r="G112" s="200"/>
      <c r="H112" s="221"/>
      <c r="I112" s="220"/>
      <c r="J112" s="197"/>
    </row>
    <row r="113" spans="1:12" ht="15.75" x14ac:dyDescent="0.25">
      <c r="A113" s="214" t="s">
        <v>377</v>
      </c>
      <c r="B113" s="214" t="s">
        <v>378</v>
      </c>
      <c r="C113" s="219" t="s">
        <v>379</v>
      </c>
      <c r="D113" s="214" t="s">
        <v>55</v>
      </c>
      <c r="E113" s="199"/>
      <c r="F113" s="200"/>
      <c r="G113" s="200"/>
      <c r="H113" s="201"/>
      <c r="I113" s="199"/>
      <c r="J113" s="196"/>
    </row>
    <row r="114" spans="1:12" ht="15.75" x14ac:dyDescent="0.25">
      <c r="A114" s="197" t="s">
        <v>380</v>
      </c>
      <c r="B114" s="197" t="s">
        <v>381</v>
      </c>
      <c r="C114" s="198" t="s">
        <v>126</v>
      </c>
      <c r="D114" s="197" t="s">
        <v>55</v>
      </c>
      <c r="E114" s="199"/>
      <c r="F114" s="200"/>
      <c r="G114" s="200"/>
      <c r="H114" s="201"/>
      <c r="I114" s="199"/>
      <c r="J114" s="196"/>
    </row>
    <row r="115" spans="1:12" ht="15.75" x14ac:dyDescent="0.25">
      <c r="A115" s="197" t="s">
        <v>382</v>
      </c>
      <c r="B115" s="197" t="s">
        <v>383</v>
      </c>
      <c r="C115" s="198" t="s">
        <v>128</v>
      </c>
      <c r="D115" s="197" t="s">
        <v>55</v>
      </c>
      <c r="E115" s="199"/>
      <c r="F115" s="200"/>
      <c r="G115" s="200"/>
      <c r="H115" s="201"/>
      <c r="I115" s="199"/>
      <c r="J115" s="196"/>
    </row>
    <row r="116" spans="1:12" ht="15.75" x14ac:dyDescent="0.25">
      <c r="A116" s="197" t="s">
        <v>384</v>
      </c>
      <c r="B116" s="197" t="s">
        <v>385</v>
      </c>
      <c r="C116" s="198" t="s">
        <v>130</v>
      </c>
      <c r="D116" s="197" t="s">
        <v>55</v>
      </c>
      <c r="E116" s="199"/>
      <c r="F116" s="200"/>
      <c r="G116" s="200"/>
      <c r="H116" s="201"/>
      <c r="I116" s="199"/>
      <c r="J116" s="196"/>
    </row>
    <row r="117" spans="1:12" ht="15.75" x14ac:dyDescent="0.25">
      <c r="A117" s="197" t="s">
        <v>386</v>
      </c>
      <c r="B117" s="197" t="s">
        <v>387</v>
      </c>
      <c r="C117" s="198" t="s">
        <v>132</v>
      </c>
      <c r="D117" s="197" t="s">
        <v>55</v>
      </c>
      <c r="E117" s="199"/>
      <c r="F117" s="200"/>
      <c r="G117" s="200"/>
      <c r="H117" s="201"/>
      <c r="I117" s="199"/>
      <c r="J117" s="196"/>
    </row>
    <row r="118" spans="1:12" ht="15.75" x14ac:dyDescent="0.25">
      <c r="A118" s="190" t="s">
        <v>1534</v>
      </c>
      <c r="B118" s="190" t="s">
        <v>56</v>
      </c>
      <c r="C118" s="191" t="s">
        <v>57</v>
      </c>
      <c r="D118" s="190" t="s">
        <v>55</v>
      </c>
      <c r="E118" s="192">
        <f>+SUM(E119:E122)</f>
        <v>0</v>
      </c>
      <c r="F118" s="215">
        <f>+SUM(F119:F122)</f>
        <v>0</v>
      </c>
      <c r="G118" s="215">
        <f>+SUM(G119:G122)</f>
        <v>0</v>
      </c>
      <c r="I118" s="192">
        <f>+SUM(I119:I122)</f>
        <v>0</v>
      </c>
      <c r="J118" s="196"/>
    </row>
    <row r="119" spans="1:12" ht="15.75" x14ac:dyDescent="0.25">
      <c r="A119" s="196" t="s">
        <v>388</v>
      </c>
      <c r="B119" s="197" t="s">
        <v>389</v>
      </c>
      <c r="C119" s="198" t="s">
        <v>126</v>
      </c>
      <c r="D119" s="197" t="s">
        <v>55</v>
      </c>
      <c r="E119" s="199">
        <f>+SUM(F119:G119)</f>
        <v>0</v>
      </c>
      <c r="F119" s="200"/>
      <c r="G119" s="200"/>
      <c r="H119" s="206">
        <v>30</v>
      </c>
      <c r="I119" s="199">
        <f>+H119*E119</f>
        <v>0</v>
      </c>
      <c r="J119" s="222"/>
    </row>
    <row r="120" spans="1:12" ht="15.75" x14ac:dyDescent="0.25">
      <c r="A120" s="196" t="s">
        <v>390</v>
      </c>
      <c r="B120" s="197" t="s">
        <v>391</v>
      </c>
      <c r="C120" s="198" t="s">
        <v>128</v>
      </c>
      <c r="D120" s="197" t="s">
        <v>55</v>
      </c>
      <c r="E120" s="199">
        <f>+SUM(F120:G120)</f>
        <v>0</v>
      </c>
      <c r="F120" s="200"/>
      <c r="G120" s="200"/>
      <c r="H120" s="206">
        <f>+H119*0.6</f>
        <v>18</v>
      </c>
      <c r="I120" s="199">
        <f>+H120*E120</f>
        <v>0</v>
      </c>
      <c r="J120" s="222"/>
      <c r="L120" s="223"/>
    </row>
    <row r="121" spans="1:12" ht="15.75" x14ac:dyDescent="0.25">
      <c r="A121" s="196" t="s">
        <v>392</v>
      </c>
      <c r="B121" s="197" t="s">
        <v>393</v>
      </c>
      <c r="C121" s="198" t="s">
        <v>130</v>
      </c>
      <c r="D121" s="197" t="s">
        <v>55</v>
      </c>
      <c r="E121" s="199">
        <f>+SUM(F121:G121)</f>
        <v>0</v>
      </c>
      <c r="F121" s="200"/>
      <c r="G121" s="200"/>
      <c r="H121" s="206">
        <f>+H119*0.4</f>
        <v>12</v>
      </c>
      <c r="I121" s="199">
        <f>+H121*E121</f>
        <v>0</v>
      </c>
      <c r="J121" s="222"/>
    </row>
    <row r="122" spans="1:12" ht="15.75" x14ac:dyDescent="0.25">
      <c r="A122" s="196" t="s">
        <v>394</v>
      </c>
      <c r="B122" s="197" t="s">
        <v>395</v>
      </c>
      <c r="C122" s="198" t="s">
        <v>132</v>
      </c>
      <c r="D122" s="197" t="s">
        <v>55</v>
      </c>
      <c r="E122" s="199">
        <f>+SUM(F122:G122)</f>
        <v>0</v>
      </c>
      <c r="F122" s="200"/>
      <c r="G122" s="200"/>
      <c r="H122" s="206"/>
      <c r="I122" s="199">
        <f>+H122*E122</f>
        <v>0</v>
      </c>
      <c r="J122" s="222"/>
    </row>
    <row r="123" spans="1:12" ht="15.75" x14ac:dyDescent="0.25">
      <c r="A123" s="190" t="s">
        <v>1535</v>
      </c>
      <c r="B123" s="214" t="s">
        <v>396</v>
      </c>
      <c r="C123" s="191" t="s">
        <v>397</v>
      </c>
      <c r="D123" s="190" t="s">
        <v>398</v>
      </c>
      <c r="E123" s="192">
        <f>+SUM(E124:E127)</f>
        <v>0</v>
      </c>
      <c r="F123" s="200"/>
      <c r="G123" s="215"/>
      <c r="H123" s="217"/>
      <c r="I123" s="192"/>
      <c r="J123" s="196"/>
    </row>
    <row r="124" spans="1:12" ht="15.75" x14ac:dyDescent="0.25">
      <c r="A124" s="196" t="s">
        <v>399</v>
      </c>
      <c r="B124" s="197" t="s">
        <v>400</v>
      </c>
      <c r="C124" s="198" t="s">
        <v>126</v>
      </c>
      <c r="D124" s="197" t="s">
        <v>398</v>
      </c>
      <c r="E124" s="199">
        <f>+SUM(F124:G124)</f>
        <v>0</v>
      </c>
      <c r="F124" s="200"/>
      <c r="G124" s="200"/>
      <c r="H124" s="206"/>
      <c r="I124" s="199"/>
      <c r="J124" s="196"/>
    </row>
    <row r="125" spans="1:12" ht="15.75" x14ac:dyDescent="0.25">
      <c r="A125" s="196" t="s">
        <v>401</v>
      </c>
      <c r="B125" s="197" t="s">
        <v>402</v>
      </c>
      <c r="C125" s="198" t="s">
        <v>128</v>
      </c>
      <c r="D125" s="197" t="s">
        <v>398</v>
      </c>
      <c r="E125" s="199">
        <f>+SUM(F125:G125)</f>
        <v>0</v>
      </c>
      <c r="F125" s="200"/>
      <c r="G125" s="200"/>
      <c r="H125" s="201"/>
      <c r="I125" s="199"/>
      <c r="J125" s="196"/>
    </row>
    <row r="126" spans="1:12" ht="15.75" x14ac:dyDescent="0.25">
      <c r="A126" s="196" t="s">
        <v>403</v>
      </c>
      <c r="B126" s="197" t="s">
        <v>404</v>
      </c>
      <c r="C126" s="198" t="s">
        <v>336</v>
      </c>
      <c r="D126" s="197" t="s">
        <v>398</v>
      </c>
      <c r="E126" s="199">
        <f>+SUM(F126:G126)</f>
        <v>0</v>
      </c>
      <c r="F126" s="200"/>
      <c r="G126" s="200"/>
      <c r="H126" s="201"/>
      <c r="I126" s="199"/>
      <c r="J126" s="196"/>
    </row>
    <row r="127" spans="1:12" ht="15.75" x14ac:dyDescent="0.25">
      <c r="A127" s="196" t="s">
        <v>405</v>
      </c>
      <c r="B127" s="197" t="s">
        <v>406</v>
      </c>
      <c r="C127" s="198" t="s">
        <v>132</v>
      </c>
      <c r="D127" s="197" t="s">
        <v>398</v>
      </c>
      <c r="E127" s="199">
        <f>+SUM(F127:G127)</f>
        <v>0</v>
      </c>
      <c r="F127" s="200"/>
      <c r="G127" s="200"/>
      <c r="H127" s="201"/>
      <c r="I127" s="199"/>
      <c r="J127" s="196"/>
    </row>
    <row r="128" spans="1:12" ht="15.75" x14ac:dyDescent="0.25">
      <c r="A128" s="190" t="s">
        <v>1536</v>
      </c>
      <c r="B128" s="190" t="s">
        <v>58</v>
      </c>
      <c r="C128" s="191" t="s">
        <v>59</v>
      </c>
      <c r="D128" s="190" t="s">
        <v>55</v>
      </c>
      <c r="E128" s="192">
        <f>+SUM(E129:E132)</f>
        <v>0</v>
      </c>
      <c r="F128" s="215">
        <f>+SUM(F129:F132)</f>
        <v>0</v>
      </c>
      <c r="G128" s="215">
        <f>+SUM(G129:G132)</f>
        <v>0</v>
      </c>
      <c r="H128" s="201"/>
      <c r="I128" s="192">
        <f>+SUM(I129:I132)</f>
        <v>0</v>
      </c>
      <c r="J128" s="196"/>
    </row>
    <row r="129" spans="1:10" ht="15.75" x14ac:dyDescent="0.25">
      <c r="A129" s="196" t="s">
        <v>407</v>
      </c>
      <c r="B129" s="197" t="s">
        <v>408</v>
      </c>
      <c r="C129" s="198" t="s">
        <v>126</v>
      </c>
      <c r="D129" s="197" t="s">
        <v>55</v>
      </c>
      <c r="E129" s="199">
        <f>+SUM(F129:G129)</f>
        <v>0</v>
      </c>
      <c r="F129" s="200"/>
      <c r="G129" s="200"/>
      <c r="H129" s="206"/>
      <c r="I129" s="199">
        <f>+H129*E129</f>
        <v>0</v>
      </c>
      <c r="J129" s="196"/>
    </row>
    <row r="130" spans="1:10" ht="15.75" x14ac:dyDescent="0.25">
      <c r="A130" s="196" t="s">
        <v>409</v>
      </c>
      <c r="B130" s="197" t="s">
        <v>410</v>
      </c>
      <c r="C130" s="198" t="s">
        <v>128</v>
      </c>
      <c r="D130" s="197" t="s">
        <v>55</v>
      </c>
      <c r="E130" s="199">
        <f>+SUM(F130:G130)</f>
        <v>0</v>
      </c>
      <c r="F130" s="200"/>
      <c r="G130" s="200"/>
      <c r="H130" s="206">
        <f>+H129*0.6</f>
        <v>0</v>
      </c>
      <c r="I130" s="199">
        <f>+H130*E130</f>
        <v>0</v>
      </c>
      <c r="J130" s="196"/>
    </row>
    <row r="131" spans="1:10" ht="15.75" x14ac:dyDescent="0.25">
      <c r="A131" s="196" t="s">
        <v>411</v>
      </c>
      <c r="B131" s="197" t="s">
        <v>412</v>
      </c>
      <c r="C131" s="198" t="s">
        <v>130</v>
      </c>
      <c r="D131" s="197" t="s">
        <v>55</v>
      </c>
      <c r="E131" s="199">
        <f>+SUM(F131:G131)</f>
        <v>0</v>
      </c>
      <c r="F131" s="200"/>
      <c r="G131" s="200"/>
      <c r="H131" s="206">
        <v>2</v>
      </c>
      <c r="I131" s="199">
        <f>+H131*E131</f>
        <v>0</v>
      </c>
      <c r="J131" s="196"/>
    </row>
    <row r="132" spans="1:10" ht="15.75" x14ac:dyDescent="0.25">
      <c r="A132" s="196" t="s">
        <v>413</v>
      </c>
      <c r="B132" s="197" t="s">
        <v>414</v>
      </c>
      <c r="C132" s="198" t="s">
        <v>132</v>
      </c>
      <c r="D132" s="197" t="s">
        <v>55</v>
      </c>
      <c r="E132" s="199">
        <f>+SUM(F132:G132)</f>
        <v>0</v>
      </c>
      <c r="F132" s="200"/>
      <c r="G132" s="200"/>
      <c r="H132" s="206"/>
      <c r="I132" s="199">
        <f>+H132*E132</f>
        <v>0</v>
      </c>
      <c r="J132" s="196"/>
    </row>
    <row r="133" spans="1:10" ht="15.75" x14ac:dyDescent="0.25">
      <c r="A133" s="190" t="s">
        <v>1537</v>
      </c>
      <c r="B133" s="190" t="s">
        <v>60</v>
      </c>
      <c r="C133" s="191" t="s">
        <v>61</v>
      </c>
      <c r="D133" s="190" t="s">
        <v>55</v>
      </c>
      <c r="E133" s="192">
        <f>+SUM(E134:E137)</f>
        <v>0</v>
      </c>
      <c r="F133" s="215">
        <f>+SUM(F134:F137)</f>
        <v>0</v>
      </c>
      <c r="G133" s="200"/>
      <c r="H133" s="217"/>
      <c r="I133" s="192"/>
      <c r="J133" s="196"/>
    </row>
    <row r="134" spans="1:10" ht="15.75" x14ac:dyDescent="0.25">
      <c r="A134" s="196" t="s">
        <v>415</v>
      </c>
      <c r="B134" s="197" t="s">
        <v>416</v>
      </c>
      <c r="C134" s="198" t="s">
        <v>126</v>
      </c>
      <c r="D134" s="197" t="s">
        <v>55</v>
      </c>
      <c r="E134" s="199">
        <f>+SUM(F134:G134)</f>
        <v>0</v>
      </c>
      <c r="F134" s="200"/>
      <c r="G134" s="200"/>
      <c r="H134" s="206"/>
      <c r="I134" s="199"/>
      <c r="J134" s="196"/>
    </row>
    <row r="135" spans="1:10" ht="15.75" x14ac:dyDescent="0.25">
      <c r="A135" s="196" t="s">
        <v>417</v>
      </c>
      <c r="B135" s="197" t="s">
        <v>418</v>
      </c>
      <c r="C135" s="198" t="s">
        <v>324</v>
      </c>
      <c r="D135" s="197" t="s">
        <v>55</v>
      </c>
      <c r="E135" s="199">
        <f>+SUM(F135:G135)</f>
        <v>0</v>
      </c>
      <c r="F135" s="200"/>
      <c r="G135" s="200"/>
      <c r="H135" s="206"/>
      <c r="I135" s="199"/>
      <c r="J135" s="196"/>
    </row>
    <row r="136" spans="1:10" ht="15.75" x14ac:dyDescent="0.25">
      <c r="A136" s="196" t="s">
        <v>419</v>
      </c>
      <c r="B136" s="197" t="s">
        <v>420</v>
      </c>
      <c r="C136" s="198" t="s">
        <v>130</v>
      </c>
      <c r="D136" s="197" t="s">
        <v>55</v>
      </c>
      <c r="E136" s="199">
        <f>+SUM(F136:G136)</f>
        <v>0</v>
      </c>
      <c r="F136" s="200"/>
      <c r="G136" s="200"/>
      <c r="H136" s="206"/>
      <c r="I136" s="199"/>
      <c r="J136" s="196"/>
    </row>
    <row r="137" spans="1:10" ht="15.75" x14ac:dyDescent="0.25">
      <c r="A137" s="196" t="s">
        <v>1538</v>
      </c>
      <c r="B137" s="197" t="s">
        <v>422</v>
      </c>
      <c r="C137" s="198" t="s">
        <v>132</v>
      </c>
      <c r="D137" s="197" t="s">
        <v>55</v>
      </c>
      <c r="E137" s="199">
        <f>+SUM(F137:G137)</f>
        <v>0</v>
      </c>
      <c r="F137" s="200"/>
      <c r="G137" s="200"/>
      <c r="H137" s="206"/>
      <c r="I137" s="199"/>
      <c r="J137" s="196"/>
    </row>
    <row r="138" spans="1:10" ht="15.75" x14ac:dyDescent="0.25">
      <c r="A138" s="190" t="s">
        <v>1539</v>
      </c>
      <c r="B138" s="190" t="s">
        <v>62</v>
      </c>
      <c r="C138" s="191" t="s">
        <v>63</v>
      </c>
      <c r="D138" s="190" t="s">
        <v>55</v>
      </c>
      <c r="E138" s="192">
        <f>+SUM(E139:E142)</f>
        <v>0</v>
      </c>
      <c r="F138" s="215">
        <f>+SUM(F139:F142)</f>
        <v>0</v>
      </c>
      <c r="G138" s="215">
        <f>+SUM(G139:G142)</f>
        <v>0</v>
      </c>
      <c r="H138" s="217"/>
      <c r="I138" s="192">
        <f>+SUM(I139:I142)</f>
        <v>0</v>
      </c>
      <c r="J138" s="196"/>
    </row>
    <row r="139" spans="1:10" ht="15.75" x14ac:dyDescent="0.25">
      <c r="A139" s="196" t="s">
        <v>423</v>
      </c>
      <c r="B139" s="197" t="s">
        <v>424</v>
      </c>
      <c r="C139" s="198" t="s">
        <v>126</v>
      </c>
      <c r="D139" s="196" t="s">
        <v>55</v>
      </c>
      <c r="E139" s="199">
        <f>+SUM(F139:G139)</f>
        <v>0</v>
      </c>
      <c r="F139" s="200"/>
      <c r="G139" s="200"/>
      <c r="H139" s="206"/>
      <c r="I139" s="199">
        <f>+H139*E139</f>
        <v>0</v>
      </c>
      <c r="J139" s="196"/>
    </row>
    <row r="140" spans="1:10" ht="15.75" x14ac:dyDescent="0.25">
      <c r="A140" s="196" t="s">
        <v>425</v>
      </c>
      <c r="B140" s="197" t="s">
        <v>426</v>
      </c>
      <c r="C140" s="198" t="s">
        <v>128</v>
      </c>
      <c r="D140" s="196" t="s">
        <v>55</v>
      </c>
      <c r="E140" s="199">
        <f>+SUM(F140:G140)</f>
        <v>0</v>
      </c>
      <c r="F140" s="200"/>
      <c r="G140" s="200"/>
      <c r="H140" s="206"/>
      <c r="I140" s="199">
        <f>+H140*E140</f>
        <v>0</v>
      </c>
      <c r="J140" s="196"/>
    </row>
    <row r="141" spans="1:10" ht="15.75" x14ac:dyDescent="0.25">
      <c r="A141" s="196" t="s">
        <v>427</v>
      </c>
      <c r="B141" s="197" t="s">
        <v>428</v>
      </c>
      <c r="C141" s="198" t="s">
        <v>130</v>
      </c>
      <c r="D141" s="196" t="s">
        <v>55</v>
      </c>
      <c r="E141" s="199">
        <f>+SUM(F141:G141)</f>
        <v>0</v>
      </c>
      <c r="F141" s="200"/>
      <c r="G141" s="200"/>
      <c r="H141" s="206">
        <v>2</v>
      </c>
      <c r="I141" s="199">
        <f>+H141*E141</f>
        <v>0</v>
      </c>
      <c r="J141" s="196"/>
    </row>
    <row r="142" spans="1:10" ht="15.75" x14ac:dyDescent="0.25">
      <c r="A142" s="196" t="s">
        <v>429</v>
      </c>
      <c r="B142" s="197" t="s">
        <v>430</v>
      </c>
      <c r="C142" s="198" t="s">
        <v>132</v>
      </c>
      <c r="D142" s="196" t="s">
        <v>55</v>
      </c>
      <c r="E142" s="199">
        <f>+SUM(F142:G142)</f>
        <v>0</v>
      </c>
      <c r="F142" s="200"/>
      <c r="G142" s="200"/>
      <c r="H142" s="206"/>
      <c r="I142" s="199">
        <f>+H142*E142</f>
        <v>0</v>
      </c>
      <c r="J142" s="196"/>
    </row>
    <row r="143" spans="1:10" ht="15.75" x14ac:dyDescent="0.25">
      <c r="A143" s="190" t="s">
        <v>1540</v>
      </c>
      <c r="B143" s="190" t="s">
        <v>64</v>
      </c>
      <c r="C143" s="191" t="s">
        <v>65</v>
      </c>
      <c r="D143" s="190" t="s">
        <v>55</v>
      </c>
      <c r="E143" s="192">
        <f>+SUM(E144:E147)</f>
        <v>0</v>
      </c>
      <c r="F143" s="215">
        <f>+SUM(F144:F147)</f>
        <v>0</v>
      </c>
      <c r="G143" s="200"/>
      <c r="H143" s="217"/>
      <c r="I143" s="192">
        <f>+SUM(I144:I147)</f>
        <v>0</v>
      </c>
      <c r="J143" s="196"/>
    </row>
    <row r="144" spans="1:10" ht="15.75" x14ac:dyDescent="0.25">
      <c r="A144" s="196" t="s">
        <v>431</v>
      </c>
      <c r="B144" s="197" t="s">
        <v>432</v>
      </c>
      <c r="C144" s="198" t="s">
        <v>126</v>
      </c>
      <c r="D144" s="197" t="s">
        <v>55</v>
      </c>
      <c r="E144" s="199">
        <f t="shared" ref="E144:E149" si="0">+SUM(F144:G144)</f>
        <v>0</v>
      </c>
      <c r="F144" s="200"/>
      <c r="G144" s="200"/>
      <c r="H144" s="206">
        <v>100</v>
      </c>
      <c r="I144" s="199">
        <f>+H144*E144</f>
        <v>0</v>
      </c>
      <c r="J144" s="196"/>
    </row>
    <row r="145" spans="1:10" ht="15.75" x14ac:dyDescent="0.25">
      <c r="A145" s="196" t="s">
        <v>433</v>
      </c>
      <c r="B145" s="197" t="s">
        <v>434</v>
      </c>
      <c r="C145" s="198" t="s">
        <v>128</v>
      </c>
      <c r="D145" s="197" t="s">
        <v>55</v>
      </c>
      <c r="E145" s="199">
        <f t="shared" si="0"/>
        <v>0</v>
      </c>
      <c r="F145" s="200"/>
      <c r="G145" s="200"/>
      <c r="H145" s="206"/>
      <c r="I145" s="199"/>
      <c r="J145" s="196"/>
    </row>
    <row r="146" spans="1:10" ht="15.75" x14ac:dyDescent="0.25">
      <c r="A146" s="196" t="s">
        <v>435</v>
      </c>
      <c r="B146" s="197" t="s">
        <v>436</v>
      </c>
      <c r="C146" s="198" t="s">
        <v>130</v>
      </c>
      <c r="D146" s="197" t="s">
        <v>55</v>
      </c>
      <c r="E146" s="199">
        <f t="shared" si="0"/>
        <v>0</v>
      </c>
      <c r="F146" s="200"/>
      <c r="G146" s="200"/>
      <c r="H146" s="206"/>
      <c r="I146" s="199"/>
      <c r="J146" s="196"/>
    </row>
    <row r="147" spans="1:10" ht="15.75" x14ac:dyDescent="0.25">
      <c r="A147" s="196" t="s">
        <v>437</v>
      </c>
      <c r="B147" s="197" t="s">
        <v>438</v>
      </c>
      <c r="C147" s="198" t="s">
        <v>132</v>
      </c>
      <c r="D147" s="197" t="s">
        <v>55</v>
      </c>
      <c r="E147" s="199">
        <f t="shared" si="0"/>
        <v>0</v>
      </c>
      <c r="F147" s="200"/>
      <c r="G147" s="200"/>
      <c r="H147" s="206">
        <v>30</v>
      </c>
      <c r="I147" s="199"/>
      <c r="J147" s="196"/>
    </row>
    <row r="148" spans="1:10" ht="15.75" x14ac:dyDescent="0.25">
      <c r="A148" s="190" t="s">
        <v>1541</v>
      </c>
      <c r="B148" s="190" t="s">
        <v>66</v>
      </c>
      <c r="C148" s="191" t="s">
        <v>67</v>
      </c>
      <c r="D148" s="190" t="s">
        <v>68</v>
      </c>
      <c r="E148" s="192">
        <f t="shared" si="0"/>
        <v>0</v>
      </c>
      <c r="F148" s="193"/>
      <c r="G148" s="200"/>
      <c r="H148" s="206">
        <v>1.3</v>
      </c>
      <c r="I148" s="192">
        <f>+H148*E148</f>
        <v>0</v>
      </c>
      <c r="J148" s="196"/>
    </row>
    <row r="149" spans="1:10" ht="15.75" x14ac:dyDescent="0.25">
      <c r="A149" s="190" t="s">
        <v>1542</v>
      </c>
      <c r="B149" s="190" t="s">
        <v>69</v>
      </c>
      <c r="C149" s="191" t="s">
        <v>70</v>
      </c>
      <c r="D149" s="190" t="s">
        <v>55</v>
      </c>
      <c r="E149" s="192">
        <f t="shared" si="0"/>
        <v>0</v>
      </c>
      <c r="F149" s="193"/>
      <c r="G149" s="193"/>
      <c r="H149" s="206"/>
      <c r="I149" s="192"/>
      <c r="J149" s="196"/>
    </row>
    <row r="150" spans="1:10" ht="15.75" x14ac:dyDescent="0.25">
      <c r="A150" s="190" t="s">
        <v>1543</v>
      </c>
      <c r="B150" s="190" t="s">
        <v>71</v>
      </c>
      <c r="C150" s="191" t="s">
        <v>72</v>
      </c>
      <c r="D150" s="190" t="s">
        <v>73</v>
      </c>
      <c r="E150" s="199"/>
      <c r="F150" s="200"/>
      <c r="G150" s="200"/>
      <c r="H150" s="206"/>
      <c r="I150" s="199"/>
      <c r="J150" s="196"/>
    </row>
    <row r="151" spans="1:10" ht="15.75" x14ac:dyDescent="0.25">
      <c r="A151" s="190" t="s">
        <v>1544</v>
      </c>
      <c r="B151" s="190" t="s">
        <v>74</v>
      </c>
      <c r="C151" s="191" t="s">
        <v>75</v>
      </c>
      <c r="D151" s="190" t="s">
        <v>73</v>
      </c>
      <c r="E151" s="192">
        <f>+SUM(F151:G151)</f>
        <v>0</v>
      </c>
      <c r="F151" s="193"/>
      <c r="G151" s="193"/>
      <c r="H151" s="206"/>
      <c r="I151" s="192"/>
      <c r="J151" s="196"/>
    </row>
    <row r="152" spans="1:10" ht="15.75" x14ac:dyDescent="0.25">
      <c r="A152" s="190" t="s">
        <v>1545</v>
      </c>
      <c r="B152" s="190" t="s">
        <v>76</v>
      </c>
      <c r="C152" s="191" t="s">
        <v>77</v>
      </c>
      <c r="D152" s="190" t="s">
        <v>55</v>
      </c>
      <c r="E152" s="199"/>
      <c r="F152" s="200"/>
      <c r="G152" s="200"/>
      <c r="H152" s="206"/>
      <c r="I152" s="199"/>
      <c r="J152" s="196"/>
    </row>
    <row r="153" spans="1:10" ht="15.75" x14ac:dyDescent="0.25">
      <c r="A153" s="190" t="s">
        <v>1546</v>
      </c>
      <c r="B153" s="190" t="s">
        <v>78</v>
      </c>
      <c r="C153" s="191" t="s">
        <v>440</v>
      </c>
      <c r="D153" s="190" t="s">
        <v>55</v>
      </c>
      <c r="E153" s="199"/>
      <c r="F153" s="200"/>
      <c r="G153" s="200"/>
      <c r="H153" s="206"/>
      <c r="I153" s="199"/>
      <c r="J153" s="196"/>
    </row>
    <row r="154" spans="1:10" ht="15.75" x14ac:dyDescent="0.25">
      <c r="A154" s="190" t="s">
        <v>1547</v>
      </c>
      <c r="B154" s="190" t="s">
        <v>441</v>
      </c>
      <c r="C154" s="191" t="s">
        <v>442</v>
      </c>
      <c r="D154" s="190" t="s">
        <v>73</v>
      </c>
      <c r="E154" s="199"/>
      <c r="F154" s="200"/>
      <c r="G154" s="200"/>
      <c r="H154" s="224"/>
      <c r="I154" s="199"/>
      <c r="J154" s="196"/>
    </row>
    <row r="155" spans="1:10" ht="15.75" x14ac:dyDescent="0.25">
      <c r="A155" s="190" t="s">
        <v>1548</v>
      </c>
      <c r="B155" s="190" t="s">
        <v>443</v>
      </c>
      <c r="C155" s="191" t="s">
        <v>444</v>
      </c>
      <c r="D155" s="190" t="s">
        <v>55</v>
      </c>
      <c r="E155" s="199"/>
      <c r="F155" s="200"/>
      <c r="G155" s="200"/>
      <c r="H155" s="206"/>
      <c r="I155" s="199"/>
      <c r="J155" s="196"/>
    </row>
    <row r="156" spans="1:10" ht="15.75" x14ac:dyDescent="0.25">
      <c r="A156" s="190" t="s">
        <v>1549</v>
      </c>
      <c r="B156" s="190" t="s">
        <v>1550</v>
      </c>
      <c r="C156" s="191" t="s">
        <v>446</v>
      </c>
      <c r="D156" s="190" t="s">
        <v>212</v>
      </c>
      <c r="E156" s="195" t="s">
        <v>178</v>
      </c>
      <c r="F156" s="193"/>
      <c r="G156" s="193"/>
      <c r="H156" s="217"/>
      <c r="I156" s="192"/>
      <c r="J156" s="196"/>
    </row>
    <row r="157" spans="1:10" ht="15.75" x14ac:dyDescent="0.25">
      <c r="A157" s="190"/>
      <c r="B157" s="190"/>
      <c r="C157" s="225" t="s">
        <v>1551</v>
      </c>
      <c r="D157" s="196" t="s">
        <v>212</v>
      </c>
      <c r="E157" s="202" t="s">
        <v>178</v>
      </c>
      <c r="F157" s="193"/>
      <c r="G157" s="193"/>
      <c r="H157" s="217"/>
      <c r="I157" s="199"/>
      <c r="J157" s="196"/>
    </row>
    <row r="158" spans="1:10" ht="15.75" x14ac:dyDescent="0.25">
      <c r="A158" s="186">
        <v>7</v>
      </c>
      <c r="B158" s="186" t="s">
        <v>81</v>
      </c>
      <c r="C158" s="187" t="s">
        <v>82</v>
      </c>
      <c r="D158" s="186" t="s">
        <v>212</v>
      </c>
      <c r="E158" s="203" t="s">
        <v>178</v>
      </c>
      <c r="F158" s="193"/>
      <c r="G158" s="193"/>
      <c r="H158" s="217"/>
      <c r="I158" s="204">
        <f>+I159+I164+I167+I168+I169+I170+I171+I172</f>
        <v>0</v>
      </c>
      <c r="J158" s="186"/>
    </row>
    <row r="159" spans="1:10" ht="15.75" x14ac:dyDescent="0.25">
      <c r="A159" s="190" t="s">
        <v>1552</v>
      </c>
      <c r="B159" s="190" t="s">
        <v>83</v>
      </c>
      <c r="C159" s="191" t="s">
        <v>84</v>
      </c>
      <c r="D159" s="190" t="s">
        <v>85</v>
      </c>
      <c r="E159" s="211">
        <f>+SUM(E160:E163)</f>
        <v>0</v>
      </c>
      <c r="F159" s="226">
        <f>+SUM(F160:F163)</f>
        <v>0</v>
      </c>
      <c r="G159" s="226">
        <f>+SUM(G160:G163)</f>
        <v>0</v>
      </c>
      <c r="H159" s="217"/>
      <c r="I159" s="192">
        <f>+SUM(I160:I163)</f>
        <v>0</v>
      </c>
      <c r="J159" s="190"/>
    </row>
    <row r="160" spans="1:10" ht="15.75" x14ac:dyDescent="0.25">
      <c r="A160" s="197" t="s">
        <v>447</v>
      </c>
      <c r="B160" s="197" t="s">
        <v>448</v>
      </c>
      <c r="C160" s="198" t="s">
        <v>449</v>
      </c>
      <c r="D160" s="197" t="s">
        <v>85</v>
      </c>
      <c r="E160" s="227">
        <f>+SUM(F160:G160)</f>
        <v>0</v>
      </c>
      <c r="F160" s="200"/>
      <c r="G160" s="200"/>
      <c r="H160" s="206"/>
      <c r="I160" s="199">
        <f>+H160*E160</f>
        <v>0</v>
      </c>
      <c r="J160" s="196"/>
    </row>
    <row r="161" spans="1:10" ht="15.75" x14ac:dyDescent="0.25">
      <c r="A161" s="197" t="s">
        <v>450</v>
      </c>
      <c r="B161" s="197" t="s">
        <v>86</v>
      </c>
      <c r="C161" s="198" t="s">
        <v>451</v>
      </c>
      <c r="D161" s="197" t="s">
        <v>85</v>
      </c>
      <c r="E161" s="227">
        <f>+SUM(F161:G161)</f>
        <v>0</v>
      </c>
      <c r="F161" s="200"/>
      <c r="G161" s="200"/>
      <c r="H161" s="206">
        <v>10</v>
      </c>
      <c r="I161" s="199">
        <f>+H161*E161</f>
        <v>0</v>
      </c>
      <c r="J161" s="196"/>
    </row>
    <row r="162" spans="1:10" ht="15.75" x14ac:dyDescent="0.25">
      <c r="A162" s="197" t="s">
        <v>452</v>
      </c>
      <c r="B162" s="197" t="s">
        <v>88</v>
      </c>
      <c r="C162" s="198" t="s">
        <v>453</v>
      </c>
      <c r="D162" s="197" t="s">
        <v>85</v>
      </c>
      <c r="E162" s="227">
        <f>+SUM(F162:G162)</f>
        <v>0</v>
      </c>
      <c r="F162" s="200"/>
      <c r="G162" s="200"/>
      <c r="H162" s="206"/>
      <c r="I162" s="199">
        <f>+H162*E162</f>
        <v>0</v>
      </c>
      <c r="J162" s="196"/>
    </row>
    <row r="163" spans="1:10" ht="15.75" x14ac:dyDescent="0.25">
      <c r="A163" s="197" t="s">
        <v>454</v>
      </c>
      <c r="B163" s="197" t="s">
        <v>90</v>
      </c>
      <c r="C163" s="198" t="s">
        <v>455</v>
      </c>
      <c r="D163" s="197" t="s">
        <v>85</v>
      </c>
      <c r="E163" s="227">
        <f>+SUM(F163:G163)</f>
        <v>0</v>
      </c>
      <c r="F163" s="200"/>
      <c r="G163" s="200"/>
      <c r="H163" s="206"/>
      <c r="I163" s="199">
        <f>+H163*E163</f>
        <v>0</v>
      </c>
      <c r="J163" s="196"/>
    </row>
    <row r="164" spans="1:10" ht="15.75" x14ac:dyDescent="0.25">
      <c r="A164" s="190" t="s">
        <v>1553</v>
      </c>
      <c r="B164" s="190" t="s">
        <v>86</v>
      </c>
      <c r="C164" s="191" t="s">
        <v>87</v>
      </c>
      <c r="D164" s="190" t="s">
        <v>85</v>
      </c>
      <c r="E164" s="211">
        <f>+SUM(E165:E166)</f>
        <v>0</v>
      </c>
      <c r="F164" s="226">
        <f>+SUM(F165:F166)</f>
        <v>0</v>
      </c>
      <c r="G164" s="226">
        <f>+SUM(G165:G166)</f>
        <v>0</v>
      </c>
      <c r="H164" s="217"/>
      <c r="I164" s="192">
        <f>+SUM(I165:I166)</f>
        <v>0</v>
      </c>
      <c r="J164" s="196"/>
    </row>
    <row r="165" spans="1:10" ht="15.75" x14ac:dyDescent="0.25">
      <c r="A165" s="197" t="s">
        <v>456</v>
      </c>
      <c r="B165" s="197" t="s">
        <v>457</v>
      </c>
      <c r="C165" s="198" t="s">
        <v>458</v>
      </c>
      <c r="D165" s="197" t="s">
        <v>85</v>
      </c>
      <c r="E165" s="227">
        <f>+SUM(F165:G165)</f>
        <v>0</v>
      </c>
      <c r="F165" s="200"/>
      <c r="G165" s="200"/>
      <c r="H165" s="206">
        <v>0.1</v>
      </c>
      <c r="I165" s="199">
        <f>+H165*E165</f>
        <v>0</v>
      </c>
      <c r="J165" s="196"/>
    </row>
    <row r="166" spans="1:10" ht="15.75" x14ac:dyDescent="0.25">
      <c r="A166" s="197" t="s">
        <v>459</v>
      </c>
      <c r="B166" s="197" t="s">
        <v>460</v>
      </c>
      <c r="C166" s="198" t="s">
        <v>461</v>
      </c>
      <c r="D166" s="197" t="s">
        <v>85</v>
      </c>
      <c r="E166" s="227">
        <f>+SUM(F166:G166)</f>
        <v>0</v>
      </c>
      <c r="F166" s="200"/>
      <c r="G166" s="200"/>
      <c r="H166" s="206"/>
      <c r="I166" s="199">
        <f>+H166*E166</f>
        <v>0</v>
      </c>
      <c r="J166" s="196"/>
    </row>
    <row r="167" spans="1:10" ht="15.75" x14ac:dyDescent="0.25">
      <c r="A167" s="190" t="s">
        <v>1554</v>
      </c>
      <c r="B167" s="190" t="s">
        <v>88</v>
      </c>
      <c r="C167" s="191" t="s">
        <v>89</v>
      </c>
      <c r="D167" s="190" t="s">
        <v>85</v>
      </c>
      <c r="E167" s="199"/>
      <c r="F167" s="200"/>
      <c r="G167" s="200"/>
      <c r="H167" s="206"/>
      <c r="I167" s="199"/>
      <c r="J167" s="196"/>
    </row>
    <row r="168" spans="1:10" ht="15.75" x14ac:dyDescent="0.25">
      <c r="A168" s="190" t="s">
        <v>1555</v>
      </c>
      <c r="B168" s="190" t="s">
        <v>90</v>
      </c>
      <c r="C168" s="191" t="s">
        <v>91</v>
      </c>
      <c r="D168" s="190" t="s">
        <v>73</v>
      </c>
      <c r="E168" s="199"/>
      <c r="F168" s="200"/>
      <c r="G168" s="200"/>
      <c r="H168" s="206"/>
      <c r="I168" s="199"/>
      <c r="J168" s="196"/>
    </row>
    <row r="169" spans="1:10" ht="15.75" x14ac:dyDescent="0.25">
      <c r="A169" s="190" t="s">
        <v>1556</v>
      </c>
      <c r="B169" s="190" t="s">
        <v>463</v>
      </c>
      <c r="C169" s="191" t="s">
        <v>464</v>
      </c>
      <c r="D169" s="190" t="s">
        <v>212</v>
      </c>
      <c r="E169" s="195" t="s">
        <v>178</v>
      </c>
      <c r="F169" s="200"/>
      <c r="G169" s="200"/>
      <c r="H169" s="206"/>
      <c r="I169" s="199"/>
      <c r="J169" s="196"/>
    </row>
    <row r="170" spans="1:10" ht="15.75" x14ac:dyDescent="0.25">
      <c r="A170" s="190" t="s">
        <v>1557</v>
      </c>
      <c r="B170" s="190" t="s">
        <v>465</v>
      </c>
      <c r="C170" s="191" t="s">
        <v>466</v>
      </c>
      <c r="D170" s="190" t="s">
        <v>212</v>
      </c>
      <c r="E170" s="195" t="s">
        <v>178</v>
      </c>
      <c r="F170" s="193"/>
      <c r="G170" s="200"/>
      <c r="H170" s="206"/>
      <c r="I170" s="192">
        <f>+SUM(F170:G170)</f>
        <v>0</v>
      </c>
      <c r="J170" s="196"/>
    </row>
    <row r="171" spans="1:10" ht="15.75" x14ac:dyDescent="0.25">
      <c r="A171" s="190" t="s">
        <v>1558</v>
      </c>
      <c r="B171" s="190" t="s">
        <v>467</v>
      </c>
      <c r="C171" s="191" t="s">
        <v>468</v>
      </c>
      <c r="D171" s="190" t="s">
        <v>1213</v>
      </c>
      <c r="E171" s="195"/>
      <c r="F171" s="200"/>
      <c r="G171" s="200"/>
      <c r="H171" s="217"/>
      <c r="I171" s="199"/>
      <c r="J171" s="196"/>
    </row>
    <row r="172" spans="1:10" ht="15.75" x14ac:dyDescent="0.25">
      <c r="A172" s="190" t="s">
        <v>1559</v>
      </c>
      <c r="B172" s="190" t="s">
        <v>467</v>
      </c>
      <c r="C172" s="191" t="s">
        <v>470</v>
      </c>
      <c r="D172" s="190" t="s">
        <v>212</v>
      </c>
      <c r="E172" s="195" t="s">
        <v>178</v>
      </c>
      <c r="F172" s="200"/>
      <c r="G172" s="200"/>
      <c r="H172" s="201"/>
      <c r="I172" s="199"/>
      <c r="J172" s="196"/>
    </row>
    <row r="173" spans="1:10" ht="15.75" x14ac:dyDescent="0.25">
      <c r="A173" s="186">
        <v>8</v>
      </c>
      <c r="B173" s="186" t="s">
        <v>93</v>
      </c>
      <c r="C173" s="187" t="s">
        <v>94</v>
      </c>
      <c r="D173" s="186" t="s">
        <v>212</v>
      </c>
      <c r="E173" s="203" t="s">
        <v>178</v>
      </c>
      <c r="F173" s="200"/>
      <c r="G173" s="200"/>
      <c r="H173" s="201"/>
      <c r="I173" s="204">
        <f>+I178+I182+I187+I191+I195+I198+I201+I202+I205</f>
        <v>0</v>
      </c>
      <c r="J173" s="218"/>
    </row>
    <row r="174" spans="1:10" ht="15.75" x14ac:dyDescent="0.25">
      <c r="A174" s="190" t="s">
        <v>1560</v>
      </c>
      <c r="B174" s="190" t="s">
        <v>471</v>
      </c>
      <c r="C174" s="191" t="s">
        <v>472</v>
      </c>
      <c r="D174" s="196"/>
      <c r="E174" s="199"/>
      <c r="F174" s="200"/>
      <c r="G174" s="200"/>
      <c r="H174" s="201"/>
      <c r="I174" s="199"/>
      <c r="J174" s="196"/>
    </row>
    <row r="175" spans="1:10" ht="15.75" x14ac:dyDescent="0.25">
      <c r="A175" s="197" t="s">
        <v>473</v>
      </c>
      <c r="B175" s="197" t="s">
        <v>474</v>
      </c>
      <c r="C175" s="198" t="s">
        <v>475</v>
      </c>
      <c r="D175" s="197" t="s">
        <v>97</v>
      </c>
      <c r="E175" s="199"/>
      <c r="F175" s="200"/>
      <c r="G175" s="200"/>
      <c r="H175" s="201"/>
      <c r="I175" s="199"/>
      <c r="J175" s="196"/>
    </row>
    <row r="176" spans="1:10" ht="15.75" x14ac:dyDescent="0.25">
      <c r="A176" s="197" t="s">
        <v>476</v>
      </c>
      <c r="B176" s="197" t="s">
        <v>477</v>
      </c>
      <c r="C176" s="198" t="s">
        <v>478</v>
      </c>
      <c r="D176" s="197" t="s">
        <v>47</v>
      </c>
      <c r="E176" s="199"/>
      <c r="F176" s="200"/>
      <c r="G176" s="200"/>
      <c r="H176" s="201"/>
      <c r="I176" s="199"/>
      <c r="J176" s="196"/>
    </row>
    <row r="177" spans="1:10" ht="15.75" x14ac:dyDescent="0.25">
      <c r="A177" s="197" t="s">
        <v>479</v>
      </c>
      <c r="B177" s="197" t="s">
        <v>480</v>
      </c>
      <c r="C177" s="198" t="s">
        <v>481</v>
      </c>
      <c r="D177" s="197" t="s">
        <v>482</v>
      </c>
      <c r="E177" s="199"/>
      <c r="F177" s="200"/>
      <c r="G177" s="200"/>
      <c r="H177" s="201"/>
      <c r="I177" s="199"/>
      <c r="J177" s="196"/>
    </row>
    <row r="178" spans="1:10" ht="15.75" x14ac:dyDescent="0.25">
      <c r="A178" s="190" t="s">
        <v>1561</v>
      </c>
      <c r="B178" s="190" t="s">
        <v>95</v>
      </c>
      <c r="C178" s="191" t="s">
        <v>96</v>
      </c>
      <c r="D178" s="196"/>
      <c r="E178" s="199"/>
      <c r="F178" s="200"/>
      <c r="G178" s="200"/>
      <c r="H178" s="201"/>
      <c r="I178" s="228"/>
      <c r="J178" s="196"/>
    </row>
    <row r="179" spans="1:10" ht="15.75" x14ac:dyDescent="0.25">
      <c r="A179" s="197" t="s">
        <v>483</v>
      </c>
      <c r="B179" s="197" t="s">
        <v>484</v>
      </c>
      <c r="C179" s="198" t="s">
        <v>475</v>
      </c>
      <c r="D179" s="197" t="s">
        <v>97</v>
      </c>
      <c r="E179" s="199">
        <f>+SUM(F179:G179)</f>
        <v>0</v>
      </c>
      <c r="F179" s="200"/>
      <c r="G179" s="200"/>
      <c r="H179" s="206"/>
      <c r="I179" s="199"/>
      <c r="J179" s="196"/>
    </row>
    <row r="180" spans="1:10" ht="15.75" x14ac:dyDescent="0.25">
      <c r="A180" s="197" t="s">
        <v>485</v>
      </c>
      <c r="B180" s="197" t="s">
        <v>486</v>
      </c>
      <c r="C180" s="198" t="s">
        <v>478</v>
      </c>
      <c r="D180" s="197" t="s">
        <v>47</v>
      </c>
      <c r="E180" s="199"/>
      <c r="F180" s="200"/>
      <c r="G180" s="200"/>
      <c r="H180" s="201"/>
      <c r="I180" s="199"/>
      <c r="J180" s="196"/>
    </row>
    <row r="181" spans="1:10" ht="15.75" x14ac:dyDescent="0.25">
      <c r="A181" s="197" t="s">
        <v>487</v>
      </c>
      <c r="B181" s="197" t="s">
        <v>488</v>
      </c>
      <c r="C181" s="198" t="s">
        <v>481</v>
      </c>
      <c r="D181" s="197" t="s">
        <v>482</v>
      </c>
      <c r="E181" s="45">
        <f>+SUM(F181:G181)</f>
        <v>0</v>
      </c>
      <c r="F181" s="229"/>
      <c r="G181" s="229"/>
      <c r="H181" s="201"/>
      <c r="I181" s="199"/>
      <c r="J181" s="196"/>
    </row>
    <row r="182" spans="1:10" ht="15.75" x14ac:dyDescent="0.25">
      <c r="A182" s="190" t="s">
        <v>1562</v>
      </c>
      <c r="B182" s="190" t="s">
        <v>98</v>
      </c>
      <c r="C182" s="191" t="s">
        <v>99</v>
      </c>
      <c r="D182" s="196"/>
      <c r="E182" s="45"/>
      <c r="F182" s="229"/>
      <c r="G182" s="229"/>
      <c r="H182" s="201"/>
      <c r="I182" s="230"/>
      <c r="J182" s="196"/>
    </row>
    <row r="183" spans="1:10" ht="15.75" x14ac:dyDescent="0.25">
      <c r="A183" s="197" t="s">
        <v>489</v>
      </c>
      <c r="B183" s="197" t="s">
        <v>490</v>
      </c>
      <c r="C183" s="198" t="s">
        <v>491</v>
      </c>
      <c r="D183" s="197" t="s">
        <v>97</v>
      </c>
      <c r="E183" s="45">
        <f>+SUM(F183:G183)</f>
        <v>0</v>
      </c>
      <c r="F183" s="229"/>
      <c r="G183" s="229"/>
      <c r="H183" s="206"/>
      <c r="I183" s="231" t="s">
        <v>178</v>
      </c>
      <c r="J183" s="196"/>
    </row>
    <row r="184" spans="1:10" ht="15.75" x14ac:dyDescent="0.25">
      <c r="A184" s="197" t="s">
        <v>492</v>
      </c>
      <c r="B184" s="197" t="s">
        <v>493</v>
      </c>
      <c r="C184" s="198" t="s">
        <v>494</v>
      </c>
      <c r="D184" s="197" t="s">
        <v>482</v>
      </c>
      <c r="E184" s="45">
        <f>+SUM(F184:G184)</f>
        <v>0</v>
      </c>
      <c r="F184" s="229"/>
      <c r="G184" s="229"/>
      <c r="H184" s="201"/>
      <c r="I184" s="231" t="s">
        <v>178</v>
      </c>
      <c r="J184" s="196"/>
    </row>
    <row r="185" spans="1:10" ht="15.75" x14ac:dyDescent="0.25">
      <c r="A185" s="232" t="s">
        <v>492</v>
      </c>
      <c r="B185" s="232" t="s">
        <v>493</v>
      </c>
      <c r="C185" s="233" t="s">
        <v>495</v>
      </c>
      <c r="D185" s="232" t="s">
        <v>496</v>
      </c>
      <c r="E185" s="45">
        <f>+SUM(F185:G185)</f>
        <v>0</v>
      </c>
      <c r="F185" s="229"/>
      <c r="G185" s="229"/>
      <c r="H185" s="201"/>
      <c r="I185" s="231" t="s">
        <v>178</v>
      </c>
      <c r="J185" s="196"/>
    </row>
    <row r="186" spans="1:10" ht="15.75" x14ac:dyDescent="0.25">
      <c r="A186" s="232" t="s">
        <v>497</v>
      </c>
      <c r="B186" s="232" t="s">
        <v>498</v>
      </c>
      <c r="C186" s="233" t="s">
        <v>499</v>
      </c>
      <c r="D186" s="232" t="s">
        <v>496</v>
      </c>
      <c r="E186" s="45">
        <f>+SUM(F186:G186)</f>
        <v>0</v>
      </c>
      <c r="F186" s="229"/>
      <c r="G186" s="229"/>
      <c r="H186" s="201"/>
      <c r="I186" s="231"/>
      <c r="J186" s="196"/>
    </row>
    <row r="187" spans="1:10" ht="15.75" x14ac:dyDescent="0.25">
      <c r="A187" s="190" t="s">
        <v>1563</v>
      </c>
      <c r="B187" s="190" t="s">
        <v>100</v>
      </c>
      <c r="C187" s="191" t="s">
        <v>101</v>
      </c>
      <c r="D187" s="196"/>
      <c r="E187" s="45"/>
      <c r="F187" s="229"/>
      <c r="G187" s="229"/>
      <c r="H187" s="201"/>
      <c r="I187" s="230"/>
      <c r="J187" s="196"/>
    </row>
    <row r="188" spans="1:10" ht="15.75" x14ac:dyDescent="0.25">
      <c r="A188" s="197" t="s">
        <v>500</v>
      </c>
      <c r="B188" s="197" t="s">
        <v>501</v>
      </c>
      <c r="C188" s="198" t="s">
        <v>1564</v>
      </c>
      <c r="D188" s="197" t="s">
        <v>97</v>
      </c>
      <c r="E188" s="45">
        <f>+SUM(F188:G188)</f>
        <v>0</v>
      </c>
      <c r="F188" s="229"/>
      <c r="G188" s="229"/>
      <c r="H188" s="206"/>
      <c r="I188" s="45"/>
      <c r="J188" s="196"/>
    </row>
    <row r="189" spans="1:10" ht="15.75" x14ac:dyDescent="0.25">
      <c r="A189" s="197" t="s">
        <v>503</v>
      </c>
      <c r="B189" s="197" t="s">
        <v>504</v>
      </c>
      <c r="C189" s="198" t="s">
        <v>1565</v>
      </c>
      <c r="D189" s="197" t="s">
        <v>469</v>
      </c>
      <c r="E189" s="45">
        <f>+SUM(F189:G189)</f>
        <v>0</v>
      </c>
      <c r="F189" s="229"/>
      <c r="G189" s="229"/>
      <c r="H189" s="201"/>
      <c r="I189" s="234" t="s">
        <v>178</v>
      </c>
      <c r="J189" s="196"/>
    </row>
    <row r="190" spans="1:10" ht="15.75" x14ac:dyDescent="0.25">
      <c r="A190" s="197" t="s">
        <v>505</v>
      </c>
      <c r="B190" s="197" t="s">
        <v>506</v>
      </c>
      <c r="C190" s="198" t="s">
        <v>1566</v>
      </c>
      <c r="D190" s="197" t="s">
        <v>469</v>
      </c>
      <c r="E190" s="45">
        <f>+SUM(F190:G190)</f>
        <v>0</v>
      </c>
      <c r="F190" s="229"/>
      <c r="G190" s="229"/>
      <c r="H190" s="201"/>
      <c r="I190" s="234" t="s">
        <v>178</v>
      </c>
      <c r="J190" s="196"/>
    </row>
    <row r="191" spans="1:10" ht="15.75" x14ac:dyDescent="0.25">
      <c r="A191" s="190" t="s">
        <v>1563</v>
      </c>
      <c r="B191" s="190" t="s">
        <v>100</v>
      </c>
      <c r="C191" s="191" t="s">
        <v>102</v>
      </c>
      <c r="D191" s="196"/>
      <c r="E191" s="230">
        <f>+SUM(E192:E194)</f>
        <v>0</v>
      </c>
      <c r="F191" s="229"/>
      <c r="G191" s="235">
        <f>+SUM(G192:G194)</f>
        <v>0</v>
      </c>
      <c r="H191" s="201"/>
      <c r="I191" s="235"/>
      <c r="J191" s="196"/>
    </row>
    <row r="192" spans="1:10" ht="15.75" x14ac:dyDescent="0.25">
      <c r="A192" s="197" t="s">
        <v>500</v>
      </c>
      <c r="B192" s="197" t="s">
        <v>501</v>
      </c>
      <c r="C192" s="198" t="s">
        <v>507</v>
      </c>
      <c r="D192" s="197" t="s">
        <v>47</v>
      </c>
      <c r="E192" s="45">
        <f>+SUM(F192:G192)</f>
        <v>0</v>
      </c>
      <c r="F192" s="229"/>
      <c r="G192" s="229"/>
      <c r="H192" s="206"/>
      <c r="I192" s="45"/>
      <c r="J192" s="196"/>
    </row>
    <row r="193" spans="1:10" ht="15.75" x14ac:dyDescent="0.25">
      <c r="A193" s="197" t="s">
        <v>503</v>
      </c>
      <c r="B193" s="197" t="s">
        <v>504</v>
      </c>
      <c r="C193" s="198" t="s">
        <v>508</v>
      </c>
      <c r="D193" s="197" t="s">
        <v>47</v>
      </c>
      <c r="E193" s="45"/>
      <c r="F193" s="229"/>
      <c r="G193" s="229"/>
      <c r="H193" s="201"/>
      <c r="I193" s="45"/>
      <c r="J193" s="196"/>
    </row>
    <row r="194" spans="1:10" ht="15.75" x14ac:dyDescent="0.25">
      <c r="A194" s="197" t="s">
        <v>505</v>
      </c>
      <c r="B194" s="197" t="s">
        <v>506</v>
      </c>
      <c r="C194" s="198" t="s">
        <v>509</v>
      </c>
      <c r="D194" s="197" t="s">
        <v>47</v>
      </c>
      <c r="E194" s="199">
        <f>+SUM(F194:G194)</f>
        <v>0</v>
      </c>
      <c r="F194" s="200"/>
      <c r="G194" s="200"/>
      <c r="H194" s="201"/>
      <c r="I194" s="45"/>
      <c r="J194" s="196"/>
    </row>
    <row r="195" spans="1:10" ht="15.75" x14ac:dyDescent="0.25">
      <c r="A195" s="83" t="s">
        <v>1567</v>
      </c>
      <c r="B195" s="83" t="s">
        <v>510</v>
      </c>
      <c r="C195" s="84" t="s">
        <v>511</v>
      </c>
      <c r="D195" s="44"/>
      <c r="E195" s="230">
        <f>+SUM(E196:E197)</f>
        <v>0</v>
      </c>
      <c r="F195" s="229"/>
      <c r="G195" s="235">
        <f>+SUM(G196:G197)</f>
        <v>0</v>
      </c>
      <c r="H195" s="201"/>
      <c r="I195" s="228"/>
      <c r="J195" s="44"/>
    </row>
    <row r="196" spans="1:10" ht="15.75" x14ac:dyDescent="0.25">
      <c r="A196" s="197" t="s">
        <v>512</v>
      </c>
      <c r="B196" s="197" t="s">
        <v>513</v>
      </c>
      <c r="C196" s="198" t="s">
        <v>517</v>
      </c>
      <c r="D196" s="197" t="s">
        <v>47</v>
      </c>
      <c r="E196" s="199">
        <f>+SUM(F196:G196)</f>
        <v>0</v>
      </c>
      <c r="F196" s="200"/>
      <c r="G196" s="200"/>
      <c r="H196" s="201"/>
      <c r="I196" s="45"/>
      <c r="J196" s="196"/>
    </row>
    <row r="197" spans="1:10" ht="15.75" x14ac:dyDescent="0.25">
      <c r="A197" s="197" t="s">
        <v>515</v>
      </c>
      <c r="B197" s="197" t="s">
        <v>516</v>
      </c>
      <c r="C197" s="198" t="s">
        <v>514</v>
      </c>
      <c r="D197" s="197" t="s">
        <v>47</v>
      </c>
      <c r="E197" s="199">
        <f>+SUM(F197:G197)</f>
        <v>0</v>
      </c>
      <c r="F197" s="200"/>
      <c r="G197" s="200"/>
      <c r="H197" s="206"/>
      <c r="I197" s="45"/>
      <c r="J197" s="196"/>
    </row>
    <row r="198" spans="1:10" ht="15.75" x14ac:dyDescent="0.25">
      <c r="A198" s="190" t="s">
        <v>1568</v>
      </c>
      <c r="B198" s="190" t="s">
        <v>518</v>
      </c>
      <c r="C198" s="191" t="s">
        <v>519</v>
      </c>
      <c r="D198" s="196" t="s">
        <v>47</v>
      </c>
      <c r="E198" s="192">
        <f>+SUM(E199:E200)</f>
        <v>0</v>
      </c>
      <c r="F198" s="200"/>
      <c r="G198" s="215">
        <f>+SUM(G199:G200)</f>
        <v>0</v>
      </c>
      <c r="H198" s="201"/>
      <c r="I198" s="228"/>
      <c r="J198" s="196"/>
    </row>
    <row r="199" spans="1:10" ht="15.75" x14ac:dyDescent="0.25">
      <c r="A199" s="197" t="s">
        <v>520</v>
      </c>
      <c r="B199" s="197" t="s">
        <v>521</v>
      </c>
      <c r="C199" s="198" t="s">
        <v>522</v>
      </c>
      <c r="D199" s="197" t="s">
        <v>47</v>
      </c>
      <c r="E199" s="199">
        <f>+SUM(F199:G199)</f>
        <v>0</v>
      </c>
      <c r="F199" s="200"/>
      <c r="G199" s="200"/>
      <c r="H199" s="206"/>
      <c r="I199" s="45"/>
      <c r="J199" s="196"/>
    </row>
    <row r="200" spans="1:10" ht="15.75" x14ac:dyDescent="0.25">
      <c r="A200" s="197" t="s">
        <v>523</v>
      </c>
      <c r="B200" s="197" t="s">
        <v>524</v>
      </c>
      <c r="C200" s="198" t="s">
        <v>1569</v>
      </c>
      <c r="D200" s="197" t="s">
        <v>47</v>
      </c>
      <c r="E200" s="199">
        <f>+SUM(F200:G200)</f>
        <v>0</v>
      </c>
      <c r="F200" s="200"/>
      <c r="G200" s="200"/>
      <c r="H200" s="201"/>
      <c r="I200" s="45"/>
      <c r="J200" s="196"/>
    </row>
    <row r="201" spans="1:10" ht="15.75" x14ac:dyDescent="0.25">
      <c r="A201" s="190" t="s">
        <v>1570</v>
      </c>
      <c r="B201" s="190" t="s">
        <v>526</v>
      </c>
      <c r="C201" s="191" t="s">
        <v>527</v>
      </c>
      <c r="D201" s="190" t="s">
        <v>47</v>
      </c>
      <c r="E201" s="199"/>
      <c r="F201" s="200"/>
      <c r="G201" s="200"/>
      <c r="H201" s="201"/>
      <c r="I201" s="199"/>
      <c r="J201" s="196"/>
    </row>
    <row r="202" spans="1:10" ht="15.75" x14ac:dyDescent="0.25">
      <c r="A202" s="190" t="s">
        <v>1571</v>
      </c>
      <c r="B202" s="190" t="s">
        <v>103</v>
      </c>
      <c r="C202" s="191" t="s">
        <v>104</v>
      </c>
      <c r="D202" s="196"/>
      <c r="E202" s="199"/>
      <c r="F202" s="200"/>
      <c r="G202" s="200"/>
      <c r="H202" s="201"/>
      <c r="I202" s="192"/>
      <c r="J202" s="196"/>
    </row>
    <row r="203" spans="1:10" ht="15.75" x14ac:dyDescent="0.25">
      <c r="A203" s="196" t="s">
        <v>528</v>
      </c>
      <c r="B203" s="197" t="s">
        <v>529</v>
      </c>
      <c r="C203" s="198" t="s">
        <v>502</v>
      </c>
      <c r="D203" s="197" t="s">
        <v>97</v>
      </c>
      <c r="E203" s="199">
        <f>+SUM(F203:G203)</f>
        <v>0</v>
      </c>
      <c r="F203" s="200"/>
      <c r="G203" s="200"/>
      <c r="H203" s="206"/>
      <c r="I203" s="45"/>
      <c r="J203" s="196"/>
    </row>
    <row r="204" spans="1:10" ht="15.75" x14ac:dyDescent="0.25">
      <c r="A204" s="196" t="s">
        <v>1572</v>
      </c>
      <c r="B204" s="197" t="s">
        <v>1573</v>
      </c>
      <c r="C204" s="198" t="s">
        <v>533</v>
      </c>
      <c r="D204" s="197" t="s">
        <v>534</v>
      </c>
      <c r="E204" s="199">
        <f>+SUM(F204:G204)</f>
        <v>0</v>
      </c>
      <c r="F204" s="200"/>
      <c r="G204" s="200"/>
      <c r="H204" s="206"/>
      <c r="I204" s="202" t="s">
        <v>178</v>
      </c>
      <c r="J204" s="196"/>
    </row>
    <row r="205" spans="1:10" ht="15.75" x14ac:dyDescent="0.25">
      <c r="A205" s="190" t="s">
        <v>1574</v>
      </c>
      <c r="B205" s="190" t="s">
        <v>105</v>
      </c>
      <c r="C205" s="191" t="s">
        <v>106</v>
      </c>
      <c r="D205" s="190" t="s">
        <v>212</v>
      </c>
      <c r="E205" s="195" t="s">
        <v>178</v>
      </c>
      <c r="F205" s="200"/>
      <c r="G205" s="200"/>
      <c r="H205" s="201"/>
      <c r="I205" s="192"/>
      <c r="J205" s="196"/>
    </row>
    <row r="206" spans="1:10" ht="15.75" x14ac:dyDescent="0.25">
      <c r="A206" s="190"/>
      <c r="B206" s="190"/>
      <c r="C206" s="225" t="s">
        <v>1575</v>
      </c>
      <c r="D206" s="196" t="s">
        <v>212</v>
      </c>
      <c r="E206" s="202" t="s">
        <v>178</v>
      </c>
      <c r="F206" s="200"/>
      <c r="G206" s="200"/>
      <c r="H206" s="201"/>
      <c r="I206" s="45"/>
      <c r="J206" s="196"/>
    </row>
    <row r="207" spans="1:10" ht="15.75" x14ac:dyDescent="0.25">
      <c r="A207" s="190"/>
      <c r="B207" s="190"/>
      <c r="C207" s="225" t="s">
        <v>1576</v>
      </c>
      <c r="D207" s="196" t="s">
        <v>212</v>
      </c>
      <c r="E207" s="202" t="s">
        <v>178</v>
      </c>
      <c r="F207" s="200"/>
      <c r="G207" s="200"/>
      <c r="H207" s="201"/>
      <c r="I207" s="45"/>
      <c r="J207" s="196"/>
    </row>
    <row r="208" spans="1:10" ht="15.75" x14ac:dyDescent="0.25">
      <c r="A208" s="186">
        <v>9</v>
      </c>
      <c r="B208" s="186" t="s">
        <v>108</v>
      </c>
      <c r="C208" s="187" t="s">
        <v>109</v>
      </c>
      <c r="D208" s="186" t="s">
        <v>212</v>
      </c>
      <c r="E208" s="203" t="s">
        <v>178</v>
      </c>
      <c r="F208" s="200"/>
      <c r="G208" s="200"/>
      <c r="H208" s="201"/>
      <c r="I208" s="204">
        <f>+I209+I219+I263</f>
        <v>0</v>
      </c>
      <c r="J208" s="218"/>
    </row>
    <row r="209" spans="1:10" ht="15.75" x14ac:dyDescent="0.25">
      <c r="A209" s="190" t="s">
        <v>1577</v>
      </c>
      <c r="B209" s="190" t="s">
        <v>110</v>
      </c>
      <c r="C209" s="191" t="s">
        <v>111</v>
      </c>
      <c r="D209" s="196"/>
      <c r="E209" s="199"/>
      <c r="F209" s="200"/>
      <c r="G209" s="200"/>
      <c r="H209" s="201"/>
      <c r="I209" s="192"/>
      <c r="J209" s="196"/>
    </row>
    <row r="210" spans="1:10" ht="15.75" x14ac:dyDescent="0.25">
      <c r="A210" s="197" t="s">
        <v>535</v>
      </c>
      <c r="B210" s="197" t="s">
        <v>536</v>
      </c>
      <c r="C210" s="198" t="s">
        <v>491</v>
      </c>
      <c r="D210" s="197" t="s">
        <v>97</v>
      </c>
      <c r="E210" s="45">
        <f>+SUM(F210:G210)</f>
        <v>0</v>
      </c>
      <c r="F210" s="200"/>
      <c r="G210" s="200"/>
      <c r="H210" s="201"/>
      <c r="I210" s="45"/>
      <c r="J210" s="196"/>
    </row>
    <row r="211" spans="1:10" ht="15.75" x14ac:dyDescent="0.25">
      <c r="A211" s="197" t="s">
        <v>537</v>
      </c>
      <c r="B211" s="197" t="s">
        <v>538</v>
      </c>
      <c r="C211" s="198" t="s">
        <v>539</v>
      </c>
      <c r="D211" s="197" t="s">
        <v>97</v>
      </c>
      <c r="E211" s="199"/>
      <c r="F211" s="200"/>
      <c r="G211" s="200"/>
      <c r="H211" s="201"/>
      <c r="I211" s="45"/>
      <c r="J211" s="196"/>
    </row>
    <row r="212" spans="1:10" ht="15.75" x14ac:dyDescent="0.25">
      <c r="A212" s="197" t="s">
        <v>540</v>
      </c>
      <c r="B212" s="197" t="s">
        <v>541</v>
      </c>
      <c r="C212" s="198" t="s">
        <v>1578</v>
      </c>
      <c r="D212" s="197" t="s">
        <v>496</v>
      </c>
      <c r="E212" s="45">
        <f>+SUM(F212:G212)</f>
        <v>0</v>
      </c>
      <c r="F212" s="200"/>
      <c r="G212" s="200"/>
      <c r="H212" s="201"/>
      <c r="I212" s="202" t="s">
        <v>178</v>
      </c>
      <c r="J212" s="196"/>
    </row>
    <row r="213" spans="1:10" ht="15.75" x14ac:dyDescent="0.25">
      <c r="A213" s="197" t="s">
        <v>542</v>
      </c>
      <c r="B213" s="197" t="s">
        <v>543</v>
      </c>
      <c r="C213" s="198" t="s">
        <v>1579</v>
      </c>
      <c r="D213" s="197" t="s">
        <v>496</v>
      </c>
      <c r="E213" s="199"/>
      <c r="F213" s="200"/>
      <c r="G213" s="200"/>
      <c r="H213" s="201"/>
      <c r="I213" s="202" t="s">
        <v>178</v>
      </c>
      <c r="J213" s="196"/>
    </row>
    <row r="214" spans="1:10" ht="15.75" x14ac:dyDescent="0.25">
      <c r="A214" s="197" t="s">
        <v>545</v>
      </c>
      <c r="B214" s="197" t="s">
        <v>546</v>
      </c>
      <c r="C214" s="198" t="s">
        <v>547</v>
      </c>
      <c r="D214" s="197" t="s">
        <v>47</v>
      </c>
      <c r="E214" s="199"/>
      <c r="F214" s="200"/>
      <c r="G214" s="200"/>
      <c r="H214" s="201"/>
      <c r="I214" s="199"/>
      <c r="J214" s="196"/>
    </row>
    <row r="215" spans="1:10" ht="15.75" x14ac:dyDescent="0.25">
      <c r="A215" s="197" t="s">
        <v>548</v>
      </c>
      <c r="B215" s="197" t="s">
        <v>549</v>
      </c>
      <c r="C215" s="198" t="s">
        <v>550</v>
      </c>
      <c r="D215" s="197" t="s">
        <v>47</v>
      </c>
      <c r="E215" s="45">
        <f>+SUM(F215:G215)</f>
        <v>0</v>
      </c>
      <c r="F215" s="200"/>
      <c r="G215" s="200"/>
      <c r="H215" s="201"/>
      <c r="I215" s="45"/>
      <c r="J215" s="196"/>
    </row>
    <row r="216" spans="1:10" ht="15.75" x14ac:dyDescent="0.25">
      <c r="A216" s="197" t="s">
        <v>551</v>
      </c>
      <c r="B216" s="197" t="s">
        <v>552</v>
      </c>
      <c r="C216" s="198" t="s">
        <v>553</v>
      </c>
      <c r="D216" s="197" t="s">
        <v>269</v>
      </c>
      <c r="E216" s="199"/>
      <c r="F216" s="200"/>
      <c r="G216" s="200"/>
      <c r="H216" s="201"/>
      <c r="I216" s="202" t="s">
        <v>178</v>
      </c>
      <c r="J216" s="196"/>
    </row>
    <row r="217" spans="1:10" ht="15.75" x14ac:dyDescent="0.25">
      <c r="A217" s="197" t="s">
        <v>554</v>
      </c>
      <c r="B217" s="197" t="s">
        <v>555</v>
      </c>
      <c r="C217" s="198" t="s">
        <v>556</v>
      </c>
      <c r="D217" s="197" t="s">
        <v>212</v>
      </c>
      <c r="E217" s="202" t="s">
        <v>178</v>
      </c>
      <c r="F217" s="200"/>
      <c r="G217" s="200"/>
      <c r="H217" s="201"/>
      <c r="I217" s="199"/>
      <c r="J217" s="196"/>
    </row>
    <row r="218" spans="1:10" ht="15.75" x14ac:dyDescent="0.25">
      <c r="A218" s="197" t="s">
        <v>557</v>
      </c>
      <c r="B218" s="197" t="s">
        <v>558</v>
      </c>
      <c r="C218" s="198" t="s">
        <v>559</v>
      </c>
      <c r="D218" s="197" t="s">
        <v>47</v>
      </c>
      <c r="E218" s="199"/>
      <c r="F218" s="200"/>
      <c r="G218" s="200"/>
      <c r="H218" s="201"/>
      <c r="I218" s="199"/>
      <c r="J218" s="196"/>
    </row>
    <row r="219" spans="1:10" ht="31.5" x14ac:dyDescent="0.25">
      <c r="A219" s="190" t="s">
        <v>1580</v>
      </c>
      <c r="B219" s="190" t="s">
        <v>112</v>
      </c>
      <c r="C219" s="191" t="s">
        <v>113</v>
      </c>
      <c r="D219" s="196"/>
      <c r="E219" s="199"/>
      <c r="F219" s="200"/>
      <c r="G219" s="200"/>
      <c r="H219" s="201"/>
      <c r="I219" s="192"/>
      <c r="J219" s="196"/>
    </row>
    <row r="220" spans="1:10" ht="15.75" x14ac:dyDescent="0.25">
      <c r="A220" s="197" t="s">
        <v>560</v>
      </c>
      <c r="B220" s="197" t="s">
        <v>561</v>
      </c>
      <c r="C220" s="198" t="s">
        <v>491</v>
      </c>
      <c r="D220" s="197" t="s">
        <v>97</v>
      </c>
      <c r="E220" s="45">
        <f t="shared" ref="E220:E225" si="1">+SUM(F220:G220)</f>
        <v>0</v>
      </c>
      <c r="F220" s="229"/>
      <c r="G220" s="229"/>
      <c r="H220" s="206"/>
      <c r="I220" s="45"/>
      <c r="J220" s="196"/>
    </row>
    <row r="221" spans="1:10" ht="15.75" x14ac:dyDescent="0.25">
      <c r="A221" s="197" t="s">
        <v>562</v>
      </c>
      <c r="B221" s="197" t="s">
        <v>563</v>
      </c>
      <c r="C221" s="198" t="s">
        <v>539</v>
      </c>
      <c r="D221" s="197" t="s">
        <v>97</v>
      </c>
      <c r="E221" s="45">
        <f t="shared" si="1"/>
        <v>0</v>
      </c>
      <c r="F221" s="229"/>
      <c r="G221" s="229"/>
      <c r="H221" s="206"/>
      <c r="I221" s="234" t="s">
        <v>178</v>
      </c>
      <c r="J221" s="196"/>
    </row>
    <row r="222" spans="1:10" ht="15.75" x14ac:dyDescent="0.25">
      <c r="A222" s="197" t="s">
        <v>564</v>
      </c>
      <c r="B222" s="197" t="s">
        <v>565</v>
      </c>
      <c r="C222" s="198" t="s">
        <v>1578</v>
      </c>
      <c r="D222" s="197" t="s">
        <v>496</v>
      </c>
      <c r="E222" s="45">
        <f t="shared" si="1"/>
        <v>0</v>
      </c>
      <c r="F222" s="229"/>
      <c r="G222" s="229"/>
      <c r="H222" s="206"/>
      <c r="I222" s="234" t="s">
        <v>178</v>
      </c>
      <c r="J222" s="196"/>
    </row>
    <row r="223" spans="1:10" ht="15.75" x14ac:dyDescent="0.25">
      <c r="A223" s="197" t="s">
        <v>566</v>
      </c>
      <c r="B223" s="197" t="s">
        <v>567</v>
      </c>
      <c r="C223" s="198" t="s">
        <v>1579</v>
      </c>
      <c r="D223" s="197" t="s">
        <v>496</v>
      </c>
      <c r="E223" s="45">
        <f t="shared" si="1"/>
        <v>0</v>
      </c>
      <c r="F223" s="229"/>
      <c r="G223" s="229"/>
      <c r="H223" s="201"/>
      <c r="I223" s="234" t="s">
        <v>178</v>
      </c>
      <c r="J223" s="196"/>
    </row>
    <row r="224" spans="1:10" ht="15.75" x14ac:dyDescent="0.25">
      <c r="A224" s="197" t="s">
        <v>568</v>
      </c>
      <c r="B224" s="197" t="s">
        <v>569</v>
      </c>
      <c r="C224" s="198" t="s">
        <v>547</v>
      </c>
      <c r="D224" s="197" t="s">
        <v>47</v>
      </c>
      <c r="E224" s="199">
        <f t="shared" si="1"/>
        <v>0</v>
      </c>
      <c r="F224" s="200"/>
      <c r="G224" s="200"/>
      <c r="H224" s="206"/>
      <c r="I224" s="45"/>
      <c r="J224" s="196"/>
    </row>
    <row r="225" spans="1:10" ht="15.75" x14ac:dyDescent="0.25">
      <c r="A225" s="197" t="s">
        <v>570</v>
      </c>
      <c r="B225" s="197" t="s">
        <v>571</v>
      </c>
      <c r="C225" s="198" t="s">
        <v>550</v>
      </c>
      <c r="D225" s="197" t="s">
        <v>47</v>
      </c>
      <c r="E225" s="199">
        <f t="shared" si="1"/>
        <v>0</v>
      </c>
      <c r="F225" s="200"/>
      <c r="G225" s="200"/>
      <c r="H225" s="206"/>
      <c r="I225" s="45"/>
      <c r="J225" s="196"/>
    </row>
    <row r="226" spans="1:10" ht="15.75" x14ac:dyDescent="0.25">
      <c r="A226" s="197" t="s">
        <v>572</v>
      </c>
      <c r="B226" s="197" t="s">
        <v>573</v>
      </c>
      <c r="C226" s="198" t="s">
        <v>553</v>
      </c>
      <c r="D226" s="197" t="s">
        <v>269</v>
      </c>
      <c r="E226" s="199"/>
      <c r="F226" s="200"/>
      <c r="G226" s="200"/>
      <c r="H226" s="206"/>
      <c r="I226" s="202" t="s">
        <v>178</v>
      </c>
      <c r="J226" s="196"/>
    </row>
    <row r="227" spans="1:10" ht="15.75" x14ac:dyDescent="0.25">
      <c r="A227" s="197" t="s">
        <v>574</v>
      </c>
      <c r="B227" s="197" t="s">
        <v>575</v>
      </c>
      <c r="C227" s="198" t="s">
        <v>556</v>
      </c>
      <c r="D227" s="197" t="s">
        <v>212</v>
      </c>
      <c r="E227" s="202" t="s">
        <v>178</v>
      </c>
      <c r="F227" s="200"/>
      <c r="G227" s="200" t="s">
        <v>178</v>
      </c>
      <c r="H227" s="201"/>
      <c r="I227" s="199"/>
      <c r="J227" s="196"/>
    </row>
    <row r="228" spans="1:10" ht="15.75" x14ac:dyDescent="0.25">
      <c r="A228" s="197" t="s">
        <v>576</v>
      </c>
      <c r="B228" s="197" t="s">
        <v>577</v>
      </c>
      <c r="C228" s="198" t="s">
        <v>559</v>
      </c>
      <c r="D228" s="197" t="s">
        <v>47</v>
      </c>
      <c r="E228" s="199"/>
      <c r="F228" s="200"/>
      <c r="G228" s="200"/>
      <c r="H228" s="201"/>
      <c r="I228" s="199"/>
      <c r="J228" s="196"/>
    </row>
    <row r="229" spans="1:10" ht="15.75" x14ac:dyDescent="0.25">
      <c r="A229" s="190" t="s">
        <v>1581</v>
      </c>
      <c r="B229" s="190" t="s">
        <v>578</v>
      </c>
      <c r="C229" s="191" t="s">
        <v>579</v>
      </c>
      <c r="D229" s="196"/>
      <c r="E229" s="199"/>
      <c r="F229" s="200"/>
      <c r="G229" s="200"/>
      <c r="H229" s="201"/>
      <c r="I229" s="199"/>
      <c r="J229" s="196"/>
    </row>
    <row r="230" spans="1:10" ht="15.75" x14ac:dyDescent="0.25">
      <c r="A230" s="197" t="s">
        <v>580</v>
      </c>
      <c r="B230" s="197" t="s">
        <v>581</v>
      </c>
      <c r="C230" s="198" t="s">
        <v>582</v>
      </c>
      <c r="D230" s="197" t="s">
        <v>97</v>
      </c>
      <c r="E230" s="199"/>
      <c r="F230" s="200"/>
      <c r="G230" s="200"/>
      <c r="H230" s="201"/>
      <c r="I230" s="199"/>
      <c r="J230" s="196"/>
    </row>
    <row r="231" spans="1:10" ht="15.75" x14ac:dyDescent="0.25">
      <c r="A231" s="197" t="s">
        <v>583</v>
      </c>
      <c r="B231" s="197" t="s">
        <v>584</v>
      </c>
      <c r="C231" s="198" t="s">
        <v>585</v>
      </c>
      <c r="D231" s="197" t="s">
        <v>97</v>
      </c>
      <c r="E231" s="199"/>
      <c r="F231" s="200"/>
      <c r="G231" s="200"/>
      <c r="H231" s="201"/>
      <c r="I231" s="202"/>
      <c r="J231" s="196"/>
    </row>
    <row r="232" spans="1:10" ht="15.75" x14ac:dyDescent="0.25">
      <c r="A232" s="197" t="s">
        <v>586</v>
      </c>
      <c r="B232" s="197" t="s">
        <v>587</v>
      </c>
      <c r="C232" s="198" t="s">
        <v>588</v>
      </c>
      <c r="D232" s="197" t="s">
        <v>469</v>
      </c>
      <c r="E232" s="199"/>
      <c r="F232" s="200"/>
      <c r="G232" s="200"/>
      <c r="H232" s="201"/>
      <c r="I232" s="199"/>
      <c r="J232" s="196"/>
    </row>
    <row r="233" spans="1:10" ht="15.75" x14ac:dyDescent="0.25">
      <c r="A233" s="197" t="s">
        <v>589</v>
      </c>
      <c r="B233" s="197" t="s">
        <v>590</v>
      </c>
      <c r="C233" s="198" t="s">
        <v>591</v>
      </c>
      <c r="D233" s="197" t="s">
        <v>469</v>
      </c>
      <c r="E233" s="199"/>
      <c r="F233" s="200"/>
      <c r="G233" s="200"/>
      <c r="H233" s="201"/>
      <c r="I233" s="199"/>
      <c r="J233" s="196"/>
    </row>
    <row r="234" spans="1:10" ht="15.75" x14ac:dyDescent="0.25">
      <c r="A234" s="197" t="s">
        <v>592</v>
      </c>
      <c r="B234" s="197" t="s">
        <v>593</v>
      </c>
      <c r="C234" s="198" t="s">
        <v>594</v>
      </c>
      <c r="D234" s="197" t="s">
        <v>47</v>
      </c>
      <c r="E234" s="199"/>
      <c r="F234" s="200"/>
      <c r="G234" s="200"/>
      <c r="H234" s="201"/>
      <c r="I234" s="199"/>
      <c r="J234" s="196"/>
    </row>
    <row r="235" spans="1:10" ht="15.75" x14ac:dyDescent="0.25">
      <c r="A235" s="197" t="s">
        <v>595</v>
      </c>
      <c r="B235" s="197" t="s">
        <v>596</v>
      </c>
      <c r="C235" s="198" t="s">
        <v>597</v>
      </c>
      <c r="D235" s="197" t="s">
        <v>47</v>
      </c>
      <c r="E235" s="199"/>
      <c r="F235" s="200"/>
      <c r="G235" s="200"/>
      <c r="H235" s="201"/>
      <c r="I235" s="199"/>
      <c r="J235" s="196"/>
    </row>
    <row r="236" spans="1:10" ht="15.75" x14ac:dyDescent="0.25">
      <c r="A236" s="197" t="s">
        <v>598</v>
      </c>
      <c r="B236" s="197" t="s">
        <v>599</v>
      </c>
      <c r="C236" s="198" t="s">
        <v>600</v>
      </c>
      <c r="D236" s="197" t="s">
        <v>212</v>
      </c>
      <c r="E236" s="202" t="s">
        <v>178</v>
      </c>
      <c r="F236" s="200"/>
      <c r="G236" s="200"/>
      <c r="H236" s="201"/>
      <c r="I236" s="199"/>
      <c r="J236" s="196"/>
    </row>
    <row r="237" spans="1:10" ht="15.75" x14ac:dyDescent="0.25">
      <c r="A237" s="197" t="s">
        <v>601</v>
      </c>
      <c r="B237" s="197" t="s">
        <v>602</v>
      </c>
      <c r="C237" s="198" t="s">
        <v>603</v>
      </c>
      <c r="D237" s="197" t="s">
        <v>269</v>
      </c>
      <c r="E237" s="199"/>
      <c r="F237" s="200"/>
      <c r="G237" s="200"/>
      <c r="H237" s="201"/>
      <c r="I237" s="202"/>
      <c r="J237" s="196"/>
    </row>
    <row r="238" spans="1:10" ht="15.75" x14ac:dyDescent="0.25">
      <c r="A238" s="197" t="s">
        <v>604</v>
      </c>
      <c r="B238" s="197" t="s">
        <v>605</v>
      </c>
      <c r="C238" s="198" t="s">
        <v>559</v>
      </c>
      <c r="D238" s="197" t="s">
        <v>47</v>
      </c>
      <c r="E238" s="199"/>
      <c r="F238" s="200"/>
      <c r="G238" s="200"/>
      <c r="H238" s="201"/>
      <c r="I238" s="199"/>
      <c r="J238" s="196"/>
    </row>
    <row r="239" spans="1:10" ht="15.75" x14ac:dyDescent="0.25">
      <c r="A239" s="190" t="s">
        <v>1582</v>
      </c>
      <c r="B239" s="190" t="s">
        <v>606</v>
      </c>
      <c r="C239" s="191" t="s">
        <v>607</v>
      </c>
      <c r="D239" s="196"/>
      <c r="E239" s="199"/>
      <c r="F239" s="200"/>
      <c r="G239" s="200"/>
      <c r="H239" s="201"/>
      <c r="I239" s="199"/>
      <c r="J239" s="196"/>
    </row>
    <row r="240" spans="1:10" ht="15.75" x14ac:dyDescent="0.25">
      <c r="A240" s="197" t="s">
        <v>608</v>
      </c>
      <c r="B240" s="197" t="s">
        <v>609</v>
      </c>
      <c r="C240" s="198" t="s">
        <v>610</v>
      </c>
      <c r="D240" s="197" t="s">
        <v>47</v>
      </c>
      <c r="E240" s="199"/>
      <c r="F240" s="200"/>
      <c r="G240" s="200"/>
      <c r="H240" s="201"/>
      <c r="I240" s="199"/>
      <c r="J240" s="196"/>
    </row>
    <row r="241" spans="1:10" ht="15.75" x14ac:dyDescent="0.25">
      <c r="A241" s="197" t="s">
        <v>611</v>
      </c>
      <c r="B241" s="197" t="s">
        <v>612</v>
      </c>
      <c r="C241" s="198" t="s">
        <v>613</v>
      </c>
      <c r="D241" s="197" t="s">
        <v>47</v>
      </c>
      <c r="E241" s="199"/>
      <c r="F241" s="200"/>
      <c r="G241" s="200"/>
      <c r="H241" s="201"/>
      <c r="I241" s="199"/>
      <c r="J241" s="196"/>
    </row>
    <row r="242" spans="1:10" ht="15.75" x14ac:dyDescent="0.25">
      <c r="A242" s="197" t="s">
        <v>614</v>
      </c>
      <c r="B242" s="197" t="s">
        <v>615</v>
      </c>
      <c r="C242" s="198" t="s">
        <v>556</v>
      </c>
      <c r="D242" s="197" t="s">
        <v>212</v>
      </c>
      <c r="E242" s="199"/>
      <c r="F242" s="200"/>
      <c r="G242" s="200"/>
      <c r="H242" s="201"/>
      <c r="I242" s="199"/>
      <c r="J242" s="196"/>
    </row>
    <row r="243" spans="1:10" ht="15.75" x14ac:dyDescent="0.25">
      <c r="A243" s="197" t="s">
        <v>616</v>
      </c>
      <c r="B243" s="197" t="s">
        <v>617</v>
      </c>
      <c r="C243" s="198" t="s">
        <v>618</v>
      </c>
      <c r="D243" s="197" t="s">
        <v>47</v>
      </c>
      <c r="E243" s="199"/>
      <c r="F243" s="200"/>
      <c r="G243" s="200"/>
      <c r="H243" s="201"/>
      <c r="I243" s="199"/>
      <c r="J243" s="196"/>
    </row>
    <row r="244" spans="1:10" ht="15.75" x14ac:dyDescent="0.25">
      <c r="A244" s="197" t="s">
        <v>619</v>
      </c>
      <c r="B244" s="197" t="s">
        <v>620</v>
      </c>
      <c r="C244" s="198" t="s">
        <v>621</v>
      </c>
      <c r="D244" s="197" t="s">
        <v>469</v>
      </c>
      <c r="E244" s="199"/>
      <c r="F244" s="200"/>
      <c r="G244" s="200"/>
      <c r="H244" s="201"/>
      <c r="I244" s="199"/>
      <c r="J244" s="196"/>
    </row>
    <row r="245" spans="1:10" ht="15.75" x14ac:dyDescent="0.25">
      <c r="A245" s="197" t="s">
        <v>622</v>
      </c>
      <c r="B245" s="197" t="s">
        <v>623</v>
      </c>
      <c r="C245" s="198" t="s">
        <v>559</v>
      </c>
      <c r="D245" s="197" t="s">
        <v>47</v>
      </c>
      <c r="E245" s="199"/>
      <c r="F245" s="200"/>
      <c r="G245" s="200"/>
      <c r="H245" s="201"/>
      <c r="I245" s="199"/>
      <c r="J245" s="196"/>
    </row>
    <row r="246" spans="1:10" ht="15.75" x14ac:dyDescent="0.25">
      <c r="A246" s="190" t="s">
        <v>1583</v>
      </c>
      <c r="B246" s="190" t="s">
        <v>624</v>
      </c>
      <c r="C246" s="191" t="s">
        <v>625</v>
      </c>
      <c r="D246" s="196"/>
      <c r="E246" s="199"/>
      <c r="F246" s="200"/>
      <c r="G246" s="200"/>
      <c r="H246" s="201"/>
      <c r="I246" s="199"/>
      <c r="J246" s="196"/>
    </row>
    <row r="247" spans="1:10" ht="15.75" x14ac:dyDescent="0.25">
      <c r="A247" s="197" t="s">
        <v>626</v>
      </c>
      <c r="B247" s="197" t="s">
        <v>627</v>
      </c>
      <c r="C247" s="198" t="s">
        <v>610</v>
      </c>
      <c r="D247" s="197" t="s">
        <v>47</v>
      </c>
      <c r="E247" s="199"/>
      <c r="F247" s="200"/>
      <c r="G247" s="200"/>
      <c r="H247" s="201"/>
      <c r="I247" s="199"/>
      <c r="J247" s="196"/>
    </row>
    <row r="248" spans="1:10" ht="15.75" x14ac:dyDescent="0.25">
      <c r="A248" s="197" t="s">
        <v>628</v>
      </c>
      <c r="B248" s="197" t="s">
        <v>629</v>
      </c>
      <c r="C248" s="198" t="s">
        <v>556</v>
      </c>
      <c r="D248" s="197" t="s">
        <v>212</v>
      </c>
      <c r="E248" s="202" t="s">
        <v>178</v>
      </c>
      <c r="F248" s="200"/>
      <c r="G248" s="200"/>
      <c r="H248" s="201"/>
      <c r="I248" s="199"/>
      <c r="J248" s="196"/>
    </row>
    <row r="249" spans="1:10" ht="15.75" x14ac:dyDescent="0.25">
      <c r="A249" s="197" t="s">
        <v>630</v>
      </c>
      <c r="B249" s="197" t="s">
        <v>631</v>
      </c>
      <c r="C249" s="198" t="s">
        <v>618</v>
      </c>
      <c r="D249" s="197" t="s">
        <v>47</v>
      </c>
      <c r="E249" s="199"/>
      <c r="F249" s="200"/>
      <c r="G249" s="200"/>
      <c r="H249" s="206"/>
      <c r="I249" s="199"/>
      <c r="J249" s="196"/>
    </row>
    <row r="250" spans="1:10" ht="15.75" x14ac:dyDescent="0.25">
      <c r="A250" s="197" t="s">
        <v>632</v>
      </c>
      <c r="B250" s="197" t="s">
        <v>633</v>
      </c>
      <c r="C250" s="198" t="s">
        <v>621</v>
      </c>
      <c r="D250" s="197" t="s">
        <v>496</v>
      </c>
      <c r="E250" s="199"/>
      <c r="F250" s="200"/>
      <c r="G250" s="200"/>
      <c r="H250" s="201"/>
      <c r="I250" s="199"/>
      <c r="J250" s="196"/>
    </row>
    <row r="251" spans="1:10" ht="15.75" x14ac:dyDescent="0.25">
      <c r="A251" s="197" t="s">
        <v>634</v>
      </c>
      <c r="B251" s="197" t="s">
        <v>635</v>
      </c>
      <c r="C251" s="198" t="s">
        <v>559</v>
      </c>
      <c r="D251" s="197" t="s">
        <v>47</v>
      </c>
      <c r="E251" s="199"/>
      <c r="F251" s="200"/>
      <c r="G251" s="200"/>
      <c r="H251" s="201"/>
      <c r="I251" s="199"/>
      <c r="J251" s="196"/>
    </row>
    <row r="252" spans="1:10" ht="15.75" x14ac:dyDescent="0.25">
      <c r="A252" s="190" t="s">
        <v>1584</v>
      </c>
      <c r="B252" s="190" t="s">
        <v>636</v>
      </c>
      <c r="C252" s="191" t="s">
        <v>637</v>
      </c>
      <c r="D252" s="196"/>
      <c r="E252" s="199"/>
      <c r="F252" s="200"/>
      <c r="G252" s="200"/>
      <c r="H252" s="201"/>
      <c r="I252" s="199"/>
      <c r="J252" s="196"/>
    </row>
    <row r="253" spans="1:10" ht="15.75" x14ac:dyDescent="0.25">
      <c r="A253" s="197" t="s">
        <v>638</v>
      </c>
      <c r="B253" s="197" t="s">
        <v>639</v>
      </c>
      <c r="C253" s="198" t="s">
        <v>640</v>
      </c>
      <c r="D253" s="197" t="s">
        <v>47</v>
      </c>
      <c r="E253" s="199"/>
      <c r="F253" s="200"/>
      <c r="G253" s="200"/>
      <c r="H253" s="206"/>
      <c r="I253" s="199"/>
      <c r="J253" s="196"/>
    </row>
    <row r="254" spans="1:10" ht="15.75" x14ac:dyDescent="0.25">
      <c r="A254" s="197" t="s">
        <v>641</v>
      </c>
      <c r="B254" s="197" t="s">
        <v>642</v>
      </c>
      <c r="C254" s="198" t="s">
        <v>618</v>
      </c>
      <c r="D254" s="197" t="s">
        <v>47</v>
      </c>
      <c r="E254" s="199"/>
      <c r="F254" s="200"/>
      <c r="G254" s="200"/>
      <c r="H254" s="206"/>
      <c r="I254" s="199"/>
      <c r="J254" s="196"/>
    </row>
    <row r="255" spans="1:10" ht="15.75" x14ac:dyDescent="0.25">
      <c r="A255" s="197" t="s">
        <v>643</v>
      </c>
      <c r="B255" s="197" t="s">
        <v>644</v>
      </c>
      <c r="C255" s="198" t="s">
        <v>645</v>
      </c>
      <c r="D255" s="197" t="s">
        <v>212</v>
      </c>
      <c r="E255" s="202" t="s">
        <v>178</v>
      </c>
      <c r="F255" s="200"/>
      <c r="G255" s="200"/>
      <c r="H255" s="206"/>
      <c r="I255" s="199"/>
      <c r="J255" s="196"/>
    </row>
    <row r="256" spans="1:10" ht="15.75" x14ac:dyDescent="0.25">
      <c r="A256" s="197" t="s">
        <v>646</v>
      </c>
      <c r="B256" s="197" t="s">
        <v>647</v>
      </c>
      <c r="C256" s="198" t="s">
        <v>1585</v>
      </c>
      <c r="D256" s="197" t="s">
        <v>469</v>
      </c>
      <c r="E256" s="199"/>
      <c r="F256" s="200"/>
      <c r="G256" s="200"/>
      <c r="H256" s="201"/>
      <c r="I256" s="199"/>
      <c r="J256" s="196"/>
    </row>
    <row r="257" spans="1:12" ht="15.75" x14ac:dyDescent="0.25">
      <c r="A257" s="197" t="s">
        <v>649</v>
      </c>
      <c r="B257" s="197" t="s">
        <v>650</v>
      </c>
      <c r="C257" s="198" t="s">
        <v>559</v>
      </c>
      <c r="D257" s="197" t="s">
        <v>47</v>
      </c>
      <c r="E257" s="199"/>
      <c r="F257" s="200"/>
      <c r="G257" s="200"/>
      <c r="H257" s="201"/>
      <c r="I257" s="199"/>
      <c r="J257" s="196"/>
    </row>
    <row r="258" spans="1:12" ht="15.75" x14ac:dyDescent="0.25">
      <c r="A258" s="190" t="s">
        <v>1586</v>
      </c>
      <c r="B258" s="190" t="s">
        <v>651</v>
      </c>
      <c r="C258" s="191" t="s">
        <v>652</v>
      </c>
      <c r="D258" s="196"/>
      <c r="E258" s="199"/>
      <c r="F258" s="200"/>
      <c r="G258" s="200"/>
      <c r="H258" s="201"/>
      <c r="I258" s="199"/>
      <c r="J258" s="196"/>
    </row>
    <row r="259" spans="1:12" ht="15.75" x14ac:dyDescent="0.25">
      <c r="A259" s="197" t="s">
        <v>653</v>
      </c>
      <c r="B259" s="197" t="s">
        <v>654</v>
      </c>
      <c r="C259" s="198" t="s">
        <v>655</v>
      </c>
      <c r="D259" s="197" t="s">
        <v>47</v>
      </c>
      <c r="E259" s="199"/>
      <c r="F259" s="200"/>
      <c r="G259" s="200"/>
      <c r="H259" s="201"/>
      <c r="I259" s="199"/>
      <c r="J259" s="196"/>
    </row>
    <row r="260" spans="1:12" ht="15.75" x14ac:dyDescent="0.25">
      <c r="A260" s="197" t="s">
        <v>656</v>
      </c>
      <c r="B260" s="197" t="s">
        <v>657</v>
      </c>
      <c r="C260" s="198" t="s">
        <v>658</v>
      </c>
      <c r="D260" s="197" t="s">
        <v>212</v>
      </c>
      <c r="E260" s="202" t="s">
        <v>178</v>
      </c>
      <c r="F260" s="200"/>
      <c r="G260" s="200"/>
      <c r="H260" s="201"/>
      <c r="I260" s="199"/>
      <c r="J260" s="196"/>
    </row>
    <row r="261" spans="1:12" ht="15.75" x14ac:dyDescent="0.25">
      <c r="A261" s="197" t="s">
        <v>659</v>
      </c>
      <c r="B261" s="197" t="s">
        <v>660</v>
      </c>
      <c r="C261" s="198" t="s">
        <v>618</v>
      </c>
      <c r="D261" s="197" t="s">
        <v>47</v>
      </c>
      <c r="E261" s="199"/>
      <c r="F261" s="200"/>
      <c r="G261" s="200"/>
      <c r="H261" s="201"/>
      <c r="I261" s="199"/>
      <c r="J261" s="196"/>
    </row>
    <row r="262" spans="1:12" ht="15.75" x14ac:dyDescent="0.25">
      <c r="A262" s="197" t="s">
        <v>661</v>
      </c>
      <c r="B262" s="197" t="s">
        <v>662</v>
      </c>
      <c r="C262" s="198" t="s">
        <v>559</v>
      </c>
      <c r="D262" s="197" t="s">
        <v>47</v>
      </c>
      <c r="E262" s="199"/>
      <c r="F262" s="200"/>
      <c r="G262" s="200"/>
      <c r="H262" s="201"/>
      <c r="I262" s="199"/>
      <c r="J262" s="196"/>
    </row>
    <row r="263" spans="1:12" ht="15.75" x14ac:dyDescent="0.25">
      <c r="A263" s="190" t="s">
        <v>1587</v>
      </c>
      <c r="B263" s="190" t="s">
        <v>114</v>
      </c>
      <c r="C263" s="191" t="s">
        <v>115</v>
      </c>
      <c r="D263" s="190" t="s">
        <v>212</v>
      </c>
      <c r="E263" s="195" t="s">
        <v>178</v>
      </c>
      <c r="F263" s="200"/>
      <c r="G263" s="200"/>
      <c r="H263" s="201"/>
      <c r="I263" s="199"/>
      <c r="J263" s="196"/>
    </row>
    <row r="264" spans="1:12" ht="15.75" x14ac:dyDescent="0.25">
      <c r="A264" s="186">
        <v>10</v>
      </c>
      <c r="B264" s="186" t="s">
        <v>117</v>
      </c>
      <c r="C264" s="187" t="s">
        <v>118</v>
      </c>
      <c r="D264" s="186" t="s">
        <v>212</v>
      </c>
      <c r="E264" s="203" t="s">
        <v>178</v>
      </c>
      <c r="F264" s="200"/>
      <c r="G264" s="200"/>
      <c r="H264" s="201"/>
      <c r="I264" s="204">
        <f>+I266+I271+I313+I318+I323+I328+I333+I334</f>
        <v>0</v>
      </c>
      <c r="J264" s="218"/>
    </row>
    <row r="265" spans="1:12" ht="15.75" x14ac:dyDescent="0.25">
      <c r="A265" s="190" t="s">
        <v>1588</v>
      </c>
      <c r="B265" s="190" t="s">
        <v>663</v>
      </c>
      <c r="C265" s="191" t="s">
        <v>664</v>
      </c>
      <c r="D265" s="190"/>
      <c r="E265" s="199"/>
      <c r="F265" s="200"/>
      <c r="G265" s="200"/>
      <c r="H265" s="201"/>
      <c r="I265" s="199"/>
      <c r="J265" s="196"/>
    </row>
    <row r="266" spans="1:12" ht="15.75" x14ac:dyDescent="0.25">
      <c r="A266" s="214" t="s">
        <v>665</v>
      </c>
      <c r="B266" s="214" t="s">
        <v>119</v>
      </c>
      <c r="C266" s="219" t="s">
        <v>120</v>
      </c>
      <c r="D266" s="214" t="s">
        <v>55</v>
      </c>
      <c r="E266" s="192">
        <f>+SUM(E267:E270)</f>
        <v>0</v>
      </c>
      <c r="F266" s="200"/>
      <c r="G266" s="215">
        <f>+SUM(G267:G270)</f>
        <v>0</v>
      </c>
      <c r="H266" s="194"/>
      <c r="I266" s="192"/>
      <c r="J266" s="190"/>
    </row>
    <row r="267" spans="1:12" ht="18.75" x14ac:dyDescent="0.25">
      <c r="A267" s="197" t="s">
        <v>666</v>
      </c>
      <c r="B267" s="197" t="s">
        <v>667</v>
      </c>
      <c r="C267" s="198" t="s">
        <v>126</v>
      </c>
      <c r="D267" s="197" t="s">
        <v>55</v>
      </c>
      <c r="E267" s="236">
        <f>+SUM(F267:G267)</f>
        <v>0</v>
      </c>
      <c r="F267" s="200"/>
      <c r="G267" s="200"/>
      <c r="H267" s="206"/>
      <c r="I267" s="199"/>
      <c r="J267" s="196"/>
    </row>
    <row r="268" spans="1:12" ht="18.75" x14ac:dyDescent="0.25">
      <c r="A268" s="197" t="s">
        <v>668</v>
      </c>
      <c r="B268" s="197" t="s">
        <v>669</v>
      </c>
      <c r="C268" s="198" t="s">
        <v>128</v>
      </c>
      <c r="D268" s="197" t="s">
        <v>55</v>
      </c>
      <c r="E268" s="236">
        <f>+SUM(F268:G268)</f>
        <v>0</v>
      </c>
      <c r="F268" s="200"/>
      <c r="G268" s="200"/>
      <c r="H268" s="206"/>
      <c r="I268" s="199"/>
      <c r="J268" s="196"/>
      <c r="L268" s="223"/>
    </row>
    <row r="269" spans="1:12" ht="18.75" x14ac:dyDescent="0.25">
      <c r="A269" s="197" t="s">
        <v>670</v>
      </c>
      <c r="B269" s="197" t="s">
        <v>671</v>
      </c>
      <c r="C269" s="198" t="s">
        <v>130</v>
      </c>
      <c r="D269" s="197" t="s">
        <v>55</v>
      </c>
      <c r="E269" s="236">
        <f>+SUM(F269:G269)</f>
        <v>0</v>
      </c>
      <c r="F269" s="200"/>
      <c r="G269" s="200"/>
      <c r="H269" s="206"/>
      <c r="I269" s="199"/>
      <c r="J269" s="196"/>
    </row>
    <row r="270" spans="1:12" ht="18.75" x14ac:dyDescent="0.25">
      <c r="A270" s="197" t="s">
        <v>672</v>
      </c>
      <c r="B270" s="197" t="s">
        <v>673</v>
      </c>
      <c r="C270" s="198" t="s">
        <v>132</v>
      </c>
      <c r="D270" s="197" t="s">
        <v>55</v>
      </c>
      <c r="E270" s="236">
        <f>+SUM(F270:G270)</f>
        <v>0</v>
      </c>
      <c r="F270" s="200"/>
      <c r="G270" s="200"/>
      <c r="H270" s="206"/>
      <c r="I270" s="199"/>
      <c r="J270" s="196"/>
    </row>
    <row r="271" spans="1:12" ht="15.75" x14ac:dyDescent="0.25">
      <c r="A271" s="214" t="s">
        <v>674</v>
      </c>
      <c r="B271" s="214" t="s">
        <v>121</v>
      </c>
      <c r="C271" s="219" t="s">
        <v>122</v>
      </c>
      <c r="D271" s="214" t="s">
        <v>55</v>
      </c>
      <c r="E271" s="199"/>
      <c r="F271" s="200"/>
      <c r="G271" s="200"/>
      <c r="H271" s="201"/>
      <c r="I271" s="199"/>
      <c r="J271" s="196"/>
    </row>
    <row r="272" spans="1:12" ht="15.75" x14ac:dyDescent="0.25">
      <c r="A272" s="197" t="s">
        <v>675</v>
      </c>
      <c r="B272" s="197" t="s">
        <v>676</v>
      </c>
      <c r="C272" s="198" t="s">
        <v>126</v>
      </c>
      <c r="D272" s="197" t="s">
        <v>55</v>
      </c>
      <c r="E272" s="199"/>
      <c r="F272" s="200"/>
      <c r="G272" s="200"/>
      <c r="H272" s="206"/>
      <c r="I272" s="199"/>
      <c r="J272" s="196"/>
    </row>
    <row r="273" spans="1:10" ht="15.75" x14ac:dyDescent="0.25">
      <c r="A273" s="197" t="s">
        <v>677</v>
      </c>
      <c r="B273" s="197" t="s">
        <v>678</v>
      </c>
      <c r="C273" s="198" t="s">
        <v>128</v>
      </c>
      <c r="D273" s="197" t="s">
        <v>55</v>
      </c>
      <c r="E273" s="199"/>
      <c r="F273" s="200"/>
      <c r="G273" s="200"/>
      <c r="H273" s="201"/>
      <c r="I273" s="199"/>
      <c r="J273" s="196"/>
    </row>
    <row r="274" spans="1:10" ht="15.75" x14ac:dyDescent="0.25">
      <c r="A274" s="197" t="s">
        <v>679</v>
      </c>
      <c r="B274" s="197" t="s">
        <v>680</v>
      </c>
      <c r="C274" s="198" t="s">
        <v>130</v>
      </c>
      <c r="D274" s="197" t="s">
        <v>55</v>
      </c>
      <c r="E274" s="199"/>
      <c r="F274" s="200"/>
      <c r="G274" s="200"/>
      <c r="H274" s="201"/>
      <c r="I274" s="199"/>
      <c r="J274" s="225"/>
    </row>
    <row r="275" spans="1:10" ht="15.75" x14ac:dyDescent="0.25">
      <c r="A275" s="197" t="s">
        <v>681</v>
      </c>
      <c r="B275" s="197" t="s">
        <v>682</v>
      </c>
      <c r="C275" s="198" t="s">
        <v>132</v>
      </c>
      <c r="D275" s="197" t="s">
        <v>55</v>
      </c>
      <c r="E275" s="199"/>
      <c r="F275" s="200"/>
      <c r="G275" s="200"/>
      <c r="H275" s="201"/>
      <c r="I275" s="199"/>
      <c r="J275" s="225"/>
    </row>
    <row r="276" spans="1:10" ht="15.75" x14ac:dyDescent="0.25">
      <c r="A276" s="214" t="s">
        <v>1589</v>
      </c>
      <c r="B276" s="190" t="s">
        <v>123</v>
      </c>
      <c r="C276" s="191" t="s">
        <v>124</v>
      </c>
      <c r="D276" s="214" t="s">
        <v>55</v>
      </c>
      <c r="E276" s="199"/>
      <c r="F276" s="200"/>
      <c r="G276" s="200"/>
      <c r="H276" s="201"/>
      <c r="I276" s="199"/>
      <c r="J276" s="225"/>
    </row>
    <row r="277" spans="1:10" ht="15.75" x14ac:dyDescent="0.25">
      <c r="A277" s="197" t="s">
        <v>684</v>
      </c>
      <c r="B277" s="197" t="s">
        <v>125</v>
      </c>
      <c r="C277" s="198" t="s">
        <v>126</v>
      </c>
      <c r="D277" s="197" t="s">
        <v>55</v>
      </c>
      <c r="E277" s="199"/>
      <c r="F277" s="200"/>
      <c r="G277" s="200"/>
      <c r="H277" s="201"/>
      <c r="I277" s="199"/>
      <c r="J277" s="225"/>
    </row>
    <row r="278" spans="1:10" ht="15.75" x14ac:dyDescent="0.25">
      <c r="A278" s="197" t="s">
        <v>685</v>
      </c>
      <c r="B278" s="197" t="s">
        <v>127</v>
      </c>
      <c r="C278" s="198" t="s">
        <v>128</v>
      </c>
      <c r="D278" s="197" t="s">
        <v>55</v>
      </c>
      <c r="E278" s="199"/>
      <c r="F278" s="200"/>
      <c r="G278" s="200"/>
      <c r="H278" s="201"/>
      <c r="I278" s="199"/>
      <c r="J278" s="225"/>
    </row>
    <row r="279" spans="1:10" ht="15.75" x14ac:dyDescent="0.25">
      <c r="A279" s="197" t="s">
        <v>686</v>
      </c>
      <c r="B279" s="197" t="s">
        <v>129</v>
      </c>
      <c r="C279" s="198" t="s">
        <v>130</v>
      </c>
      <c r="D279" s="197" t="s">
        <v>55</v>
      </c>
      <c r="E279" s="199"/>
      <c r="F279" s="200"/>
      <c r="G279" s="200"/>
      <c r="H279" s="201"/>
      <c r="I279" s="199"/>
      <c r="J279" s="225"/>
    </row>
    <row r="280" spans="1:10" ht="15.75" x14ac:dyDescent="0.25">
      <c r="A280" s="197" t="s">
        <v>687</v>
      </c>
      <c r="B280" s="197" t="s">
        <v>131</v>
      </c>
      <c r="C280" s="198" t="s">
        <v>132</v>
      </c>
      <c r="D280" s="197" t="s">
        <v>55</v>
      </c>
      <c r="E280" s="199"/>
      <c r="F280" s="200"/>
      <c r="G280" s="200"/>
      <c r="H280" s="201"/>
      <c r="I280" s="199"/>
      <c r="J280" s="225"/>
    </row>
    <row r="281" spans="1:10" ht="15.75" x14ac:dyDescent="0.25">
      <c r="A281" s="190" t="s">
        <v>1590</v>
      </c>
      <c r="B281" s="190" t="s">
        <v>688</v>
      </c>
      <c r="C281" s="191" t="s">
        <v>689</v>
      </c>
      <c r="D281" s="190" t="s">
        <v>55</v>
      </c>
      <c r="E281" s="199"/>
      <c r="F281" s="200"/>
      <c r="G281" s="200"/>
      <c r="H281" s="201"/>
      <c r="I281" s="199"/>
      <c r="J281" s="225"/>
    </row>
    <row r="282" spans="1:10" ht="15.75" x14ac:dyDescent="0.25">
      <c r="A282" s="214" t="s">
        <v>690</v>
      </c>
      <c r="B282" s="214" t="s">
        <v>133</v>
      </c>
      <c r="C282" s="219" t="s">
        <v>134</v>
      </c>
      <c r="D282" s="214" t="s">
        <v>55</v>
      </c>
      <c r="E282" s="199"/>
      <c r="F282" s="200"/>
      <c r="G282" s="200"/>
      <c r="H282" s="201"/>
      <c r="I282" s="199"/>
      <c r="J282" s="225"/>
    </row>
    <row r="283" spans="1:10" ht="15.75" x14ac:dyDescent="0.25">
      <c r="A283" s="197" t="s">
        <v>691</v>
      </c>
      <c r="B283" s="197" t="s">
        <v>692</v>
      </c>
      <c r="C283" s="198" t="s">
        <v>126</v>
      </c>
      <c r="D283" s="197" t="s">
        <v>55</v>
      </c>
      <c r="E283" s="199"/>
      <c r="F283" s="200"/>
      <c r="G283" s="200"/>
      <c r="H283" s="206"/>
      <c r="I283" s="199"/>
      <c r="J283" s="225"/>
    </row>
    <row r="284" spans="1:10" ht="15.75" x14ac:dyDescent="0.25">
      <c r="A284" s="197" t="s">
        <v>693</v>
      </c>
      <c r="B284" s="197" t="s">
        <v>694</v>
      </c>
      <c r="C284" s="198" t="s">
        <v>348</v>
      </c>
      <c r="D284" s="197" t="s">
        <v>55</v>
      </c>
      <c r="E284" s="199"/>
      <c r="F284" s="200"/>
      <c r="G284" s="200"/>
      <c r="H284" s="206"/>
      <c r="I284" s="199"/>
      <c r="J284" s="225"/>
    </row>
    <row r="285" spans="1:10" ht="15.75" x14ac:dyDescent="0.25">
      <c r="A285" s="197" t="s">
        <v>695</v>
      </c>
      <c r="B285" s="197" t="s">
        <v>696</v>
      </c>
      <c r="C285" s="198" t="s">
        <v>336</v>
      </c>
      <c r="D285" s="197" t="s">
        <v>55</v>
      </c>
      <c r="E285" s="199"/>
      <c r="F285" s="200"/>
      <c r="G285" s="200"/>
      <c r="H285" s="206"/>
      <c r="I285" s="199"/>
      <c r="J285" s="225"/>
    </row>
    <row r="286" spans="1:10" ht="15.75" x14ac:dyDescent="0.25">
      <c r="A286" s="197" t="s">
        <v>697</v>
      </c>
      <c r="B286" s="197" t="s">
        <v>698</v>
      </c>
      <c r="C286" s="198" t="s">
        <v>132</v>
      </c>
      <c r="D286" s="197" t="s">
        <v>55</v>
      </c>
      <c r="E286" s="199"/>
      <c r="F286" s="200"/>
      <c r="G286" s="200"/>
      <c r="H286" s="206"/>
      <c r="I286" s="199"/>
      <c r="J286" s="225"/>
    </row>
    <row r="287" spans="1:10" ht="15.75" x14ac:dyDescent="0.25">
      <c r="A287" s="190" t="s">
        <v>699</v>
      </c>
      <c r="B287" s="190" t="s">
        <v>135</v>
      </c>
      <c r="C287" s="219" t="s">
        <v>136</v>
      </c>
      <c r="D287" s="190" t="s">
        <v>55</v>
      </c>
      <c r="E287" s="199"/>
      <c r="F287" s="200"/>
      <c r="G287" s="200"/>
      <c r="H287" s="206"/>
      <c r="I287" s="199"/>
      <c r="J287" s="225"/>
    </row>
    <row r="288" spans="1:10" ht="15.75" x14ac:dyDescent="0.25">
      <c r="A288" s="197" t="s">
        <v>700</v>
      </c>
      <c r="B288" s="197" t="s">
        <v>701</v>
      </c>
      <c r="C288" s="198" t="s">
        <v>126</v>
      </c>
      <c r="D288" s="197" t="s">
        <v>55</v>
      </c>
      <c r="E288" s="199"/>
      <c r="F288" s="200"/>
      <c r="G288" s="200"/>
      <c r="H288" s="206"/>
      <c r="I288" s="199"/>
      <c r="J288" s="225"/>
    </row>
    <row r="289" spans="1:10" ht="15.75" x14ac:dyDescent="0.25">
      <c r="A289" s="197" t="s">
        <v>702</v>
      </c>
      <c r="B289" s="197" t="s">
        <v>703</v>
      </c>
      <c r="C289" s="198" t="s">
        <v>128</v>
      </c>
      <c r="D289" s="197" t="s">
        <v>55</v>
      </c>
      <c r="E289" s="199"/>
      <c r="F289" s="200"/>
      <c r="G289" s="200"/>
      <c r="H289" s="206"/>
      <c r="I289" s="199"/>
      <c r="J289" s="225"/>
    </row>
    <row r="290" spans="1:10" ht="15.75" x14ac:dyDescent="0.25">
      <c r="A290" s="197" t="s">
        <v>704</v>
      </c>
      <c r="B290" s="197" t="s">
        <v>705</v>
      </c>
      <c r="C290" s="198" t="s">
        <v>130</v>
      </c>
      <c r="D290" s="197" t="s">
        <v>55</v>
      </c>
      <c r="E290" s="199"/>
      <c r="F290" s="200"/>
      <c r="G290" s="200"/>
      <c r="H290" s="201"/>
      <c r="I290" s="199"/>
      <c r="J290" s="225"/>
    </row>
    <row r="291" spans="1:10" ht="15.75" x14ac:dyDescent="0.25">
      <c r="A291" s="197" t="s">
        <v>706</v>
      </c>
      <c r="B291" s="197" t="s">
        <v>707</v>
      </c>
      <c r="C291" s="198" t="s">
        <v>132</v>
      </c>
      <c r="D291" s="197" t="s">
        <v>55</v>
      </c>
      <c r="E291" s="199"/>
      <c r="F291" s="200"/>
      <c r="G291" s="200"/>
      <c r="H291" s="201"/>
      <c r="I291" s="199"/>
      <c r="J291" s="225"/>
    </row>
    <row r="292" spans="1:10" ht="15.75" x14ac:dyDescent="0.25">
      <c r="A292" s="190" t="s">
        <v>708</v>
      </c>
      <c r="B292" s="190" t="s">
        <v>709</v>
      </c>
      <c r="C292" s="219" t="s">
        <v>710</v>
      </c>
      <c r="D292" s="190" t="s">
        <v>55</v>
      </c>
      <c r="E292" s="199"/>
      <c r="F292" s="200"/>
      <c r="G292" s="200"/>
      <c r="H292" s="201"/>
      <c r="I292" s="199"/>
      <c r="J292" s="225"/>
    </row>
    <row r="293" spans="1:10" ht="15.75" x14ac:dyDescent="0.25">
      <c r="A293" s="197" t="s">
        <v>711</v>
      </c>
      <c r="B293" s="197" t="s">
        <v>712</v>
      </c>
      <c r="C293" s="198" t="s">
        <v>126</v>
      </c>
      <c r="D293" s="197" t="s">
        <v>55</v>
      </c>
      <c r="E293" s="199"/>
      <c r="F293" s="200"/>
      <c r="G293" s="200"/>
      <c r="H293" s="201"/>
      <c r="I293" s="199"/>
      <c r="J293" s="225"/>
    </row>
    <row r="294" spans="1:10" ht="15.75" x14ac:dyDescent="0.25">
      <c r="A294" s="197" t="s">
        <v>713</v>
      </c>
      <c r="B294" s="197" t="s">
        <v>714</v>
      </c>
      <c r="C294" s="198" t="s">
        <v>128</v>
      </c>
      <c r="D294" s="197" t="s">
        <v>55</v>
      </c>
      <c r="E294" s="199"/>
      <c r="F294" s="200"/>
      <c r="G294" s="200"/>
      <c r="H294" s="201"/>
      <c r="I294" s="199"/>
      <c r="J294" s="225"/>
    </row>
    <row r="295" spans="1:10" ht="15.75" x14ac:dyDescent="0.25">
      <c r="A295" s="197" t="s">
        <v>715</v>
      </c>
      <c r="B295" s="197" t="s">
        <v>716</v>
      </c>
      <c r="C295" s="198" t="s">
        <v>130</v>
      </c>
      <c r="D295" s="197" t="s">
        <v>55</v>
      </c>
      <c r="E295" s="199"/>
      <c r="F295" s="200"/>
      <c r="G295" s="200"/>
      <c r="H295" s="201"/>
      <c r="I295" s="199"/>
      <c r="J295" s="225"/>
    </row>
    <row r="296" spans="1:10" ht="15.75" x14ac:dyDescent="0.25">
      <c r="A296" s="197" t="s">
        <v>717</v>
      </c>
      <c r="B296" s="197" t="s">
        <v>718</v>
      </c>
      <c r="C296" s="198" t="s">
        <v>132</v>
      </c>
      <c r="D296" s="197" t="s">
        <v>55</v>
      </c>
      <c r="E296" s="199"/>
      <c r="F296" s="200"/>
      <c r="G296" s="200"/>
      <c r="H296" s="201"/>
      <c r="I296" s="199"/>
      <c r="J296" s="225"/>
    </row>
    <row r="297" spans="1:10" ht="15.75" x14ac:dyDescent="0.25">
      <c r="A297" s="190" t="s">
        <v>1591</v>
      </c>
      <c r="B297" s="190" t="s">
        <v>137</v>
      </c>
      <c r="C297" s="191" t="s">
        <v>138</v>
      </c>
      <c r="D297" s="197" t="s">
        <v>55</v>
      </c>
      <c r="E297" s="199"/>
      <c r="F297" s="200"/>
      <c r="G297" s="200"/>
      <c r="H297" s="201"/>
      <c r="I297" s="199"/>
      <c r="J297" s="225"/>
    </row>
    <row r="298" spans="1:10" ht="15.75" x14ac:dyDescent="0.25">
      <c r="A298" s="197" t="s">
        <v>719</v>
      </c>
      <c r="B298" s="197" t="s">
        <v>720</v>
      </c>
      <c r="C298" s="198" t="s">
        <v>126</v>
      </c>
      <c r="D298" s="197" t="s">
        <v>55</v>
      </c>
      <c r="E298" s="199"/>
      <c r="F298" s="200"/>
      <c r="G298" s="200"/>
      <c r="H298" s="201"/>
      <c r="I298" s="199"/>
      <c r="J298" s="225"/>
    </row>
    <row r="299" spans="1:10" ht="15.75" x14ac:dyDescent="0.25">
      <c r="A299" s="197" t="s">
        <v>721</v>
      </c>
      <c r="B299" s="197" t="s">
        <v>722</v>
      </c>
      <c r="C299" s="198" t="s">
        <v>128</v>
      </c>
      <c r="D299" s="197" t="s">
        <v>55</v>
      </c>
      <c r="E299" s="199"/>
      <c r="F299" s="200"/>
      <c r="G299" s="200"/>
      <c r="H299" s="201"/>
      <c r="I299" s="199"/>
      <c r="J299" s="225"/>
    </row>
    <row r="300" spans="1:10" ht="15.75" x14ac:dyDescent="0.25">
      <c r="A300" s="197" t="s">
        <v>723</v>
      </c>
      <c r="B300" s="197" t="s">
        <v>724</v>
      </c>
      <c r="C300" s="198" t="s">
        <v>336</v>
      </c>
      <c r="D300" s="197" t="s">
        <v>55</v>
      </c>
      <c r="E300" s="199"/>
      <c r="F300" s="200"/>
      <c r="G300" s="200"/>
      <c r="H300" s="201"/>
      <c r="I300" s="199"/>
      <c r="J300" s="225"/>
    </row>
    <row r="301" spans="1:10" ht="15.75" x14ac:dyDescent="0.25">
      <c r="A301" s="197" t="s">
        <v>725</v>
      </c>
      <c r="B301" s="197" t="s">
        <v>726</v>
      </c>
      <c r="C301" s="198" t="s">
        <v>132</v>
      </c>
      <c r="D301" s="197" t="s">
        <v>55</v>
      </c>
      <c r="E301" s="199"/>
      <c r="F301" s="200"/>
      <c r="G301" s="200"/>
      <c r="H301" s="206"/>
      <c r="I301" s="199"/>
      <c r="J301" s="225"/>
    </row>
    <row r="302" spans="1:10" ht="15.75" x14ac:dyDescent="0.25">
      <c r="A302" s="190" t="s">
        <v>1592</v>
      </c>
      <c r="B302" s="190" t="s">
        <v>727</v>
      </c>
      <c r="C302" s="191" t="s">
        <v>728</v>
      </c>
      <c r="D302" s="190" t="s">
        <v>55</v>
      </c>
      <c r="E302" s="199"/>
      <c r="F302" s="200"/>
      <c r="G302" s="200"/>
      <c r="H302" s="201"/>
      <c r="I302" s="199"/>
      <c r="J302" s="225"/>
    </row>
    <row r="303" spans="1:10" ht="15.75" x14ac:dyDescent="0.25">
      <c r="A303" s="197" t="s">
        <v>729</v>
      </c>
      <c r="B303" s="197" t="s">
        <v>730</v>
      </c>
      <c r="C303" s="198" t="s">
        <v>126</v>
      </c>
      <c r="D303" s="197" t="s">
        <v>55</v>
      </c>
      <c r="E303" s="199"/>
      <c r="F303" s="200"/>
      <c r="G303" s="200"/>
      <c r="H303" s="206"/>
      <c r="I303" s="199"/>
      <c r="J303" s="225"/>
    </row>
    <row r="304" spans="1:10" ht="15.75" x14ac:dyDescent="0.25">
      <c r="A304" s="197" t="s">
        <v>731</v>
      </c>
      <c r="B304" s="197" t="s">
        <v>732</v>
      </c>
      <c r="C304" s="198" t="s">
        <v>128</v>
      </c>
      <c r="D304" s="197" t="s">
        <v>55</v>
      </c>
      <c r="E304" s="199"/>
      <c r="F304" s="200"/>
      <c r="G304" s="200"/>
      <c r="H304" s="206"/>
      <c r="I304" s="199"/>
      <c r="J304" s="225"/>
    </row>
    <row r="305" spans="1:10" ht="15.75" x14ac:dyDescent="0.25">
      <c r="A305" s="197" t="s">
        <v>733</v>
      </c>
      <c r="B305" s="197" t="s">
        <v>734</v>
      </c>
      <c r="C305" s="198" t="s">
        <v>336</v>
      </c>
      <c r="D305" s="197" t="s">
        <v>55</v>
      </c>
      <c r="E305" s="199"/>
      <c r="F305" s="200"/>
      <c r="G305" s="200"/>
      <c r="H305" s="206"/>
      <c r="I305" s="199"/>
      <c r="J305" s="225"/>
    </row>
    <row r="306" spans="1:10" ht="15.75" x14ac:dyDescent="0.25">
      <c r="A306" s="197" t="s">
        <v>735</v>
      </c>
      <c r="B306" s="197" t="s">
        <v>736</v>
      </c>
      <c r="C306" s="198" t="s">
        <v>132</v>
      </c>
      <c r="D306" s="197" t="s">
        <v>55</v>
      </c>
      <c r="E306" s="199"/>
      <c r="F306" s="200"/>
      <c r="G306" s="200"/>
      <c r="H306" s="206"/>
      <c r="I306" s="199"/>
      <c r="J306" s="225"/>
    </row>
    <row r="307" spans="1:10" ht="15.75" x14ac:dyDescent="0.25">
      <c r="A307" s="190" t="s">
        <v>1593</v>
      </c>
      <c r="B307" s="190" t="s">
        <v>139</v>
      </c>
      <c r="C307" s="191" t="s">
        <v>140</v>
      </c>
      <c r="D307" s="190" t="s">
        <v>141</v>
      </c>
      <c r="E307" s="199"/>
      <c r="F307" s="200"/>
      <c r="G307" s="200"/>
      <c r="H307" s="201"/>
      <c r="I307" s="199"/>
      <c r="J307" s="225"/>
    </row>
    <row r="308" spans="1:10" ht="18.75" x14ac:dyDescent="0.25">
      <c r="A308" s="197" t="s">
        <v>738</v>
      </c>
      <c r="B308" s="197" t="s">
        <v>739</v>
      </c>
      <c r="C308" s="198" t="s">
        <v>126</v>
      </c>
      <c r="D308" s="197" t="s">
        <v>1594</v>
      </c>
      <c r="E308" s="199"/>
      <c r="F308" s="200"/>
      <c r="G308" s="200"/>
      <c r="H308" s="206"/>
      <c r="I308" s="199"/>
      <c r="J308" s="225"/>
    </row>
    <row r="309" spans="1:10" ht="18.75" x14ac:dyDescent="0.25">
      <c r="A309" s="197" t="s">
        <v>741</v>
      </c>
      <c r="B309" s="197" t="s">
        <v>742</v>
      </c>
      <c r="C309" s="198" t="s">
        <v>128</v>
      </c>
      <c r="D309" s="197" t="s">
        <v>1594</v>
      </c>
      <c r="E309" s="199"/>
      <c r="F309" s="200"/>
      <c r="G309" s="200"/>
      <c r="H309" s="206"/>
      <c r="I309" s="199"/>
      <c r="J309" s="225"/>
    </row>
    <row r="310" spans="1:10" ht="18.75" x14ac:dyDescent="0.25">
      <c r="A310" s="197" t="s">
        <v>743</v>
      </c>
      <c r="B310" s="197" t="s">
        <v>744</v>
      </c>
      <c r="C310" s="198" t="s">
        <v>130</v>
      </c>
      <c r="D310" s="197" t="s">
        <v>1594</v>
      </c>
      <c r="E310" s="199"/>
      <c r="F310" s="200"/>
      <c r="G310" s="200"/>
      <c r="H310" s="206"/>
      <c r="I310" s="199"/>
      <c r="J310" s="225"/>
    </row>
    <row r="311" spans="1:10" ht="18.75" x14ac:dyDescent="0.25">
      <c r="A311" s="197" t="s">
        <v>745</v>
      </c>
      <c r="B311" s="197" t="s">
        <v>746</v>
      </c>
      <c r="C311" s="198" t="s">
        <v>132</v>
      </c>
      <c r="D311" s="197" t="s">
        <v>1594</v>
      </c>
      <c r="E311" s="199"/>
      <c r="F311" s="200"/>
      <c r="G311" s="200"/>
      <c r="H311" s="206"/>
      <c r="I311" s="199"/>
      <c r="J311" s="225"/>
    </row>
    <row r="312" spans="1:10" ht="15.75" x14ac:dyDescent="0.25">
      <c r="A312" s="190" t="s">
        <v>1595</v>
      </c>
      <c r="B312" s="190" t="s">
        <v>142</v>
      </c>
      <c r="C312" s="191" t="s">
        <v>143</v>
      </c>
      <c r="D312" s="190" t="s">
        <v>144</v>
      </c>
      <c r="E312" s="192">
        <f>+E313+E318+E323</f>
        <v>0</v>
      </c>
      <c r="F312" s="200"/>
      <c r="G312" s="200"/>
      <c r="H312" s="217"/>
      <c r="I312" s="192"/>
      <c r="J312" s="225"/>
    </row>
    <row r="313" spans="1:10" ht="15.75" x14ac:dyDescent="0.25">
      <c r="A313" s="214" t="s">
        <v>747</v>
      </c>
      <c r="B313" s="214" t="s">
        <v>748</v>
      </c>
      <c r="C313" s="219" t="s">
        <v>749</v>
      </c>
      <c r="D313" s="214" t="s">
        <v>144</v>
      </c>
      <c r="E313" s="215">
        <f>+SUM(E314:E317)</f>
        <v>0</v>
      </c>
      <c r="F313" s="215">
        <f>+SUM(F314:F317)</f>
        <v>0</v>
      </c>
      <c r="G313" s="215">
        <f>+SUM(G314:G317)</f>
        <v>0</v>
      </c>
      <c r="H313" s="217"/>
      <c r="I313" s="215"/>
      <c r="J313" s="196"/>
    </row>
    <row r="314" spans="1:10" ht="15.75" x14ac:dyDescent="0.25">
      <c r="A314" s="197" t="s">
        <v>750</v>
      </c>
      <c r="B314" s="197" t="s">
        <v>751</v>
      </c>
      <c r="C314" s="198" t="s">
        <v>126</v>
      </c>
      <c r="D314" s="197" t="s">
        <v>144</v>
      </c>
      <c r="E314" s="199"/>
      <c r="F314" s="200"/>
      <c r="G314" s="200"/>
      <c r="H314" s="206"/>
      <c r="I314" s="199"/>
      <c r="J314" s="196"/>
    </row>
    <row r="315" spans="1:10" ht="15.75" x14ac:dyDescent="0.25">
      <c r="A315" s="197" t="s">
        <v>752</v>
      </c>
      <c r="B315" s="197" t="s">
        <v>753</v>
      </c>
      <c r="C315" s="198" t="s">
        <v>128</v>
      </c>
      <c r="D315" s="197" t="s">
        <v>144</v>
      </c>
      <c r="E315" s="199"/>
      <c r="F315" s="200"/>
      <c r="G315" s="200"/>
      <c r="H315" s="206"/>
      <c r="I315" s="199"/>
      <c r="J315" s="196"/>
    </row>
    <row r="316" spans="1:10" ht="15.75" x14ac:dyDescent="0.25">
      <c r="A316" s="197" t="s">
        <v>754</v>
      </c>
      <c r="B316" s="197" t="s">
        <v>755</v>
      </c>
      <c r="C316" s="198" t="s">
        <v>130</v>
      </c>
      <c r="D316" s="197" t="s">
        <v>144</v>
      </c>
      <c r="E316" s="199"/>
      <c r="F316" s="200"/>
      <c r="G316" s="200"/>
      <c r="H316" s="206"/>
      <c r="I316" s="199"/>
      <c r="J316" s="196"/>
    </row>
    <row r="317" spans="1:10" ht="15.75" x14ac:dyDescent="0.25">
      <c r="A317" s="197" t="s">
        <v>756</v>
      </c>
      <c r="B317" s="197" t="s">
        <v>757</v>
      </c>
      <c r="C317" s="198" t="s">
        <v>132</v>
      </c>
      <c r="D317" s="197" t="s">
        <v>144</v>
      </c>
      <c r="E317" s="199">
        <f>+SUM(F317:G317)</f>
        <v>0</v>
      </c>
      <c r="F317" s="200"/>
      <c r="G317" s="200"/>
      <c r="H317" s="206"/>
      <c r="I317" s="199"/>
      <c r="J317" s="196"/>
    </row>
    <row r="318" spans="1:10" ht="15.75" x14ac:dyDescent="0.25">
      <c r="A318" s="214" t="s">
        <v>758</v>
      </c>
      <c r="B318" s="214" t="s">
        <v>759</v>
      </c>
      <c r="C318" s="219" t="s">
        <v>760</v>
      </c>
      <c r="D318" s="214" t="s">
        <v>144</v>
      </c>
      <c r="E318" s="199"/>
      <c r="F318" s="200"/>
      <c r="G318" s="200"/>
      <c r="H318" s="201"/>
      <c r="I318" s="199"/>
      <c r="J318" s="196"/>
    </row>
    <row r="319" spans="1:10" ht="15.75" x14ac:dyDescent="0.25">
      <c r="A319" s="197" t="s">
        <v>761</v>
      </c>
      <c r="B319" s="197" t="s">
        <v>762</v>
      </c>
      <c r="C319" s="198" t="s">
        <v>126</v>
      </c>
      <c r="D319" s="197" t="s">
        <v>144</v>
      </c>
      <c r="E319" s="220"/>
      <c r="F319" s="200"/>
      <c r="G319" s="200"/>
      <c r="H319" s="221"/>
      <c r="I319" s="220"/>
      <c r="J319" s="197"/>
    </row>
    <row r="320" spans="1:10" ht="15.75" x14ac:dyDescent="0.25">
      <c r="A320" s="197" t="s">
        <v>763</v>
      </c>
      <c r="B320" s="197" t="s">
        <v>764</v>
      </c>
      <c r="C320" s="198" t="s">
        <v>324</v>
      </c>
      <c r="D320" s="197" t="s">
        <v>144</v>
      </c>
      <c r="E320" s="220"/>
      <c r="F320" s="200"/>
      <c r="G320" s="200"/>
      <c r="H320" s="221"/>
      <c r="I320" s="220"/>
      <c r="J320" s="197"/>
    </row>
    <row r="321" spans="1:10" ht="15.75" x14ac:dyDescent="0.25">
      <c r="A321" s="197" t="s">
        <v>765</v>
      </c>
      <c r="B321" s="197" t="s">
        <v>766</v>
      </c>
      <c r="C321" s="198" t="s">
        <v>336</v>
      </c>
      <c r="D321" s="197" t="s">
        <v>144</v>
      </c>
      <c r="E321" s="220"/>
      <c r="F321" s="200"/>
      <c r="G321" s="200"/>
      <c r="H321" s="221"/>
      <c r="I321" s="220"/>
      <c r="J321" s="197"/>
    </row>
    <row r="322" spans="1:10" ht="15.75" x14ac:dyDescent="0.25">
      <c r="A322" s="197" t="s">
        <v>767</v>
      </c>
      <c r="B322" s="197" t="s">
        <v>768</v>
      </c>
      <c r="C322" s="198" t="s">
        <v>132</v>
      </c>
      <c r="D322" s="197" t="s">
        <v>144</v>
      </c>
      <c r="E322" s="220"/>
      <c r="F322" s="200"/>
      <c r="G322" s="200"/>
      <c r="H322" s="221"/>
      <c r="I322" s="220"/>
      <c r="J322" s="197"/>
    </row>
    <row r="323" spans="1:10" ht="15.75" x14ac:dyDescent="0.25">
      <c r="A323" s="214" t="s">
        <v>769</v>
      </c>
      <c r="B323" s="214" t="s">
        <v>770</v>
      </c>
      <c r="C323" s="219" t="s">
        <v>771</v>
      </c>
      <c r="D323" s="214" t="s">
        <v>144</v>
      </c>
      <c r="E323" s="199"/>
      <c r="F323" s="200"/>
      <c r="G323" s="200"/>
      <c r="H323" s="201"/>
      <c r="I323" s="199"/>
      <c r="J323" s="196"/>
    </row>
    <row r="324" spans="1:10" ht="15.75" x14ac:dyDescent="0.25">
      <c r="A324" s="197" t="s">
        <v>772</v>
      </c>
      <c r="B324" s="197" t="s">
        <v>748</v>
      </c>
      <c r="C324" s="198" t="s">
        <v>126</v>
      </c>
      <c r="D324" s="197" t="s">
        <v>144</v>
      </c>
      <c r="E324" s="199"/>
      <c r="F324" s="200"/>
      <c r="G324" s="200"/>
      <c r="H324" s="201"/>
      <c r="I324" s="199"/>
      <c r="J324" s="196"/>
    </row>
    <row r="325" spans="1:10" ht="15.75" x14ac:dyDescent="0.25">
      <c r="A325" s="197" t="s">
        <v>773</v>
      </c>
      <c r="B325" s="197" t="s">
        <v>759</v>
      </c>
      <c r="C325" s="198" t="s">
        <v>348</v>
      </c>
      <c r="D325" s="197" t="s">
        <v>144</v>
      </c>
      <c r="E325" s="199"/>
      <c r="F325" s="200"/>
      <c r="G325" s="200"/>
      <c r="H325" s="201"/>
      <c r="I325" s="199"/>
      <c r="J325" s="196"/>
    </row>
    <row r="326" spans="1:10" ht="15.75" x14ac:dyDescent="0.25">
      <c r="A326" s="197" t="s">
        <v>774</v>
      </c>
      <c r="B326" s="197" t="s">
        <v>770</v>
      </c>
      <c r="C326" s="198" t="s">
        <v>336</v>
      </c>
      <c r="D326" s="197" t="s">
        <v>144</v>
      </c>
      <c r="E326" s="199"/>
      <c r="F326" s="200"/>
      <c r="G326" s="200"/>
      <c r="H326" s="201"/>
      <c r="I326" s="199"/>
      <c r="J326" s="196"/>
    </row>
    <row r="327" spans="1:10" ht="15.75" x14ac:dyDescent="0.25">
      <c r="A327" s="197" t="s">
        <v>775</v>
      </c>
      <c r="B327" s="197" t="s">
        <v>776</v>
      </c>
      <c r="C327" s="198" t="s">
        <v>132</v>
      </c>
      <c r="D327" s="197" t="s">
        <v>144</v>
      </c>
      <c r="E327" s="199"/>
      <c r="F327" s="200"/>
      <c r="G327" s="200"/>
      <c r="H327" s="201"/>
      <c r="I327" s="199"/>
      <c r="J327" s="196"/>
    </row>
    <row r="328" spans="1:10" ht="15.75" x14ac:dyDescent="0.25">
      <c r="A328" s="190" t="s">
        <v>1596</v>
      </c>
      <c r="B328" s="190" t="s">
        <v>777</v>
      </c>
      <c r="C328" s="191" t="s">
        <v>778</v>
      </c>
      <c r="D328" s="190" t="s">
        <v>212</v>
      </c>
      <c r="E328" s="195" t="s">
        <v>178</v>
      </c>
      <c r="F328" s="193"/>
      <c r="G328" s="193"/>
      <c r="H328" s="194"/>
      <c r="I328" s="192"/>
      <c r="J328" s="190"/>
    </row>
    <row r="329" spans="1:10" ht="15.75" x14ac:dyDescent="0.25">
      <c r="A329" s="197" t="s">
        <v>779</v>
      </c>
      <c r="B329" s="197" t="s">
        <v>780</v>
      </c>
      <c r="C329" s="198" t="s">
        <v>126</v>
      </c>
      <c r="D329" s="197" t="s">
        <v>212</v>
      </c>
      <c r="E329" s="202" t="s">
        <v>178</v>
      </c>
      <c r="F329" s="200"/>
      <c r="G329" s="200"/>
      <c r="H329" s="201"/>
      <c r="I329" s="199"/>
      <c r="J329" s="196"/>
    </row>
    <row r="330" spans="1:10" ht="15.75" x14ac:dyDescent="0.25">
      <c r="A330" s="197" t="s">
        <v>781</v>
      </c>
      <c r="B330" s="197" t="s">
        <v>782</v>
      </c>
      <c r="C330" s="198" t="s">
        <v>128</v>
      </c>
      <c r="D330" s="197" t="s">
        <v>212</v>
      </c>
      <c r="E330" s="202" t="s">
        <v>178</v>
      </c>
      <c r="F330" s="200"/>
      <c r="G330" s="200"/>
      <c r="H330" s="201"/>
      <c r="I330" s="199"/>
      <c r="J330" s="196"/>
    </row>
    <row r="331" spans="1:10" ht="15.75" x14ac:dyDescent="0.25">
      <c r="A331" s="197" t="s">
        <v>783</v>
      </c>
      <c r="B331" s="197" t="s">
        <v>784</v>
      </c>
      <c r="C331" s="198" t="s">
        <v>130</v>
      </c>
      <c r="D331" s="197" t="s">
        <v>212</v>
      </c>
      <c r="E331" s="202" t="s">
        <v>178</v>
      </c>
      <c r="F331" s="200"/>
      <c r="G331" s="200"/>
      <c r="H331" s="201"/>
      <c r="I331" s="199"/>
      <c r="J331" s="196"/>
    </row>
    <row r="332" spans="1:10" ht="15.75" x14ac:dyDescent="0.25">
      <c r="A332" s="197" t="s">
        <v>785</v>
      </c>
      <c r="B332" s="197" t="s">
        <v>786</v>
      </c>
      <c r="C332" s="198" t="s">
        <v>132</v>
      </c>
      <c r="D332" s="197" t="s">
        <v>212</v>
      </c>
      <c r="E332" s="202" t="s">
        <v>178</v>
      </c>
      <c r="F332" s="200"/>
      <c r="G332" s="200"/>
      <c r="H332" s="201"/>
      <c r="I332" s="199"/>
      <c r="J332" s="196"/>
    </row>
    <row r="333" spans="1:10" ht="15.75" x14ac:dyDescent="0.25">
      <c r="A333" s="190" t="s">
        <v>1597</v>
      </c>
      <c r="B333" s="190" t="s">
        <v>145</v>
      </c>
      <c r="C333" s="191" t="s">
        <v>146</v>
      </c>
      <c r="D333" s="190" t="s">
        <v>147</v>
      </c>
      <c r="E333" s="202"/>
      <c r="F333" s="200"/>
      <c r="G333" s="200"/>
      <c r="H333" s="201"/>
      <c r="I333" s="199"/>
      <c r="J333" s="196"/>
    </row>
    <row r="334" spans="1:10" ht="15.75" x14ac:dyDescent="0.25">
      <c r="A334" s="190" t="s">
        <v>1598</v>
      </c>
      <c r="B334" s="190" t="s">
        <v>787</v>
      </c>
      <c r="C334" s="191" t="s">
        <v>788</v>
      </c>
      <c r="D334" s="190" t="s">
        <v>212</v>
      </c>
      <c r="E334" s="195" t="s">
        <v>178</v>
      </c>
      <c r="F334" s="200"/>
      <c r="G334" s="200"/>
      <c r="H334" s="201"/>
      <c r="I334" s="192"/>
      <c r="J334" s="196"/>
    </row>
    <row r="335" spans="1:10" ht="15.75" x14ac:dyDescent="0.25">
      <c r="A335" s="186">
        <v>11</v>
      </c>
      <c r="B335" s="186" t="s">
        <v>6</v>
      </c>
      <c r="C335" s="187" t="s">
        <v>789</v>
      </c>
      <c r="D335" s="186" t="s">
        <v>212</v>
      </c>
      <c r="E335" s="203" t="s">
        <v>178</v>
      </c>
      <c r="F335" s="200"/>
      <c r="G335" s="200"/>
      <c r="H335" s="201"/>
      <c r="I335" s="237"/>
      <c r="J335" s="218"/>
    </row>
    <row r="336" spans="1:10" ht="15.75" x14ac:dyDescent="0.25">
      <c r="A336" s="190" t="s">
        <v>1599</v>
      </c>
      <c r="B336" s="190" t="s">
        <v>790</v>
      </c>
      <c r="C336" s="191" t="s">
        <v>968</v>
      </c>
      <c r="D336" s="190" t="s">
        <v>47</v>
      </c>
      <c r="E336" s="199"/>
      <c r="F336" s="200"/>
      <c r="G336" s="200"/>
      <c r="H336" s="217"/>
      <c r="I336" s="199"/>
      <c r="J336" s="196"/>
    </row>
    <row r="337" spans="1:10" ht="15.75" x14ac:dyDescent="0.25">
      <c r="A337" s="190" t="s">
        <v>1600</v>
      </c>
      <c r="B337" s="190" t="s">
        <v>792</v>
      </c>
      <c r="C337" s="191" t="s">
        <v>793</v>
      </c>
      <c r="D337" s="190" t="s">
        <v>47</v>
      </c>
      <c r="E337" s="199"/>
      <c r="F337" s="200"/>
      <c r="G337" s="200"/>
      <c r="H337" s="201"/>
      <c r="I337" s="199"/>
      <c r="J337" s="196"/>
    </row>
    <row r="338" spans="1:10" ht="15.75" x14ac:dyDescent="0.25">
      <c r="A338" s="190" t="s">
        <v>1601</v>
      </c>
      <c r="B338" s="190" t="s">
        <v>794</v>
      </c>
      <c r="C338" s="191" t="s">
        <v>795</v>
      </c>
      <c r="D338" s="190" t="s">
        <v>47</v>
      </c>
      <c r="E338" s="199"/>
      <c r="F338" s="200"/>
      <c r="G338" s="200"/>
      <c r="H338" s="201"/>
      <c r="I338" s="199"/>
      <c r="J338" s="196"/>
    </row>
    <row r="339" spans="1:10" ht="15.75" x14ac:dyDescent="0.25">
      <c r="A339" s="197" t="s">
        <v>796</v>
      </c>
      <c r="B339" s="197" t="s">
        <v>797</v>
      </c>
      <c r="C339" s="198" t="s">
        <v>126</v>
      </c>
      <c r="D339" s="197" t="s">
        <v>47</v>
      </c>
      <c r="E339" s="199"/>
      <c r="F339" s="200"/>
      <c r="G339" s="200"/>
      <c r="H339" s="201"/>
      <c r="I339" s="199"/>
      <c r="J339" s="196"/>
    </row>
    <row r="340" spans="1:10" ht="15.75" x14ac:dyDescent="0.25">
      <c r="A340" s="197" t="s">
        <v>798</v>
      </c>
      <c r="B340" s="197" t="s">
        <v>799</v>
      </c>
      <c r="C340" s="198" t="s">
        <v>324</v>
      </c>
      <c r="D340" s="197" t="s">
        <v>47</v>
      </c>
      <c r="E340" s="199"/>
      <c r="F340" s="200"/>
      <c r="G340" s="200"/>
      <c r="H340" s="201"/>
      <c r="I340" s="199"/>
      <c r="J340" s="196"/>
    </row>
    <row r="341" spans="1:10" ht="15.75" x14ac:dyDescent="0.25">
      <c r="A341" s="197" t="s">
        <v>800</v>
      </c>
      <c r="B341" s="197" t="s">
        <v>801</v>
      </c>
      <c r="C341" s="198" t="s">
        <v>130</v>
      </c>
      <c r="D341" s="197" t="s">
        <v>47</v>
      </c>
      <c r="E341" s="199"/>
      <c r="F341" s="200"/>
      <c r="G341" s="200"/>
      <c r="H341" s="201"/>
      <c r="I341" s="199"/>
      <c r="J341" s="196"/>
    </row>
    <row r="342" spans="1:10" ht="15.75" x14ac:dyDescent="0.25">
      <c r="A342" s="197" t="s">
        <v>802</v>
      </c>
      <c r="B342" s="197" t="s">
        <v>803</v>
      </c>
      <c r="C342" s="198" t="s">
        <v>132</v>
      </c>
      <c r="D342" s="197" t="s">
        <v>47</v>
      </c>
      <c r="E342" s="199"/>
      <c r="F342" s="200"/>
      <c r="G342" s="200"/>
      <c r="H342" s="201"/>
      <c r="I342" s="199"/>
      <c r="J342" s="196"/>
    </row>
    <row r="343" spans="1:10" ht="15.75" x14ac:dyDescent="0.25">
      <c r="A343" s="214" t="s">
        <v>1602</v>
      </c>
      <c r="B343" s="214" t="s">
        <v>804</v>
      </c>
      <c r="C343" s="191" t="s">
        <v>805</v>
      </c>
      <c r="D343" s="190" t="s">
        <v>212</v>
      </c>
      <c r="E343" s="195" t="s">
        <v>178</v>
      </c>
      <c r="F343" s="193"/>
      <c r="G343" s="193"/>
      <c r="H343" s="194"/>
      <c r="I343" s="192"/>
      <c r="J343" s="190"/>
    </row>
    <row r="344" spans="1:10" ht="15.75" x14ac:dyDescent="0.25">
      <c r="A344" s="197" t="s">
        <v>806</v>
      </c>
      <c r="B344" s="197" t="s">
        <v>807</v>
      </c>
      <c r="C344" s="198" t="s">
        <v>126</v>
      </c>
      <c r="D344" s="197" t="s">
        <v>212</v>
      </c>
      <c r="E344" s="202" t="s">
        <v>178</v>
      </c>
      <c r="F344" s="200"/>
      <c r="G344" s="200"/>
      <c r="H344" s="201"/>
      <c r="I344" s="199"/>
      <c r="J344" s="196"/>
    </row>
    <row r="345" spans="1:10" ht="15.75" x14ac:dyDescent="0.25">
      <c r="A345" s="197" t="s">
        <v>808</v>
      </c>
      <c r="B345" s="197" t="s">
        <v>809</v>
      </c>
      <c r="C345" s="198" t="s">
        <v>128</v>
      </c>
      <c r="D345" s="197" t="s">
        <v>212</v>
      </c>
      <c r="E345" s="202" t="s">
        <v>178</v>
      </c>
      <c r="F345" s="200"/>
      <c r="G345" s="200"/>
      <c r="H345" s="201"/>
      <c r="I345" s="199"/>
      <c r="J345" s="196"/>
    </row>
    <row r="346" spans="1:10" ht="15.75" x14ac:dyDescent="0.25">
      <c r="A346" s="197" t="s">
        <v>810</v>
      </c>
      <c r="B346" s="197" t="s">
        <v>811</v>
      </c>
      <c r="C346" s="198" t="s">
        <v>130</v>
      </c>
      <c r="D346" s="197" t="s">
        <v>212</v>
      </c>
      <c r="E346" s="202" t="s">
        <v>178</v>
      </c>
      <c r="F346" s="200"/>
      <c r="G346" s="200"/>
      <c r="H346" s="201"/>
      <c r="I346" s="199"/>
      <c r="J346" s="196"/>
    </row>
    <row r="347" spans="1:10" ht="15.75" x14ac:dyDescent="0.25">
      <c r="A347" s="197" t="s">
        <v>812</v>
      </c>
      <c r="B347" s="197" t="s">
        <v>813</v>
      </c>
      <c r="C347" s="198" t="s">
        <v>132</v>
      </c>
      <c r="D347" s="197" t="s">
        <v>212</v>
      </c>
      <c r="E347" s="202" t="s">
        <v>178</v>
      </c>
      <c r="F347" s="200"/>
      <c r="G347" s="200"/>
      <c r="H347" s="201"/>
      <c r="I347" s="199"/>
      <c r="J347" s="196"/>
    </row>
    <row r="348" spans="1:10" ht="15.75" x14ac:dyDescent="0.25">
      <c r="A348" s="190" t="s">
        <v>1603</v>
      </c>
      <c r="B348" s="190" t="s">
        <v>814</v>
      </c>
      <c r="C348" s="191" t="s">
        <v>815</v>
      </c>
      <c r="D348" s="190" t="s">
        <v>212</v>
      </c>
      <c r="E348" s="195" t="s">
        <v>178</v>
      </c>
      <c r="F348" s="200"/>
      <c r="G348" s="200"/>
      <c r="H348" s="201"/>
      <c r="I348" s="199"/>
      <c r="J348" s="196"/>
    </row>
    <row r="349" spans="1:10" ht="15.75" x14ac:dyDescent="0.25">
      <c r="A349" s="190" t="s">
        <v>1604</v>
      </c>
      <c r="B349" s="190" t="s">
        <v>816</v>
      </c>
      <c r="C349" s="191" t="s">
        <v>817</v>
      </c>
      <c r="D349" s="190" t="s">
        <v>212</v>
      </c>
      <c r="E349" s="195" t="s">
        <v>178</v>
      </c>
      <c r="F349" s="200"/>
      <c r="G349" s="200"/>
      <c r="H349" s="201"/>
      <c r="I349" s="199"/>
      <c r="J349" s="196"/>
    </row>
    <row r="350" spans="1:10" ht="15.75" x14ac:dyDescent="0.25">
      <c r="A350" s="186">
        <v>12</v>
      </c>
      <c r="B350" s="186" t="s">
        <v>149</v>
      </c>
      <c r="C350" s="187" t="s">
        <v>150</v>
      </c>
      <c r="D350" s="186" t="s">
        <v>212</v>
      </c>
      <c r="E350" s="203" t="s">
        <v>178</v>
      </c>
      <c r="F350" s="200"/>
      <c r="G350" s="200"/>
      <c r="H350" s="201"/>
      <c r="I350" s="204">
        <f>+I351+I354+I357+I384</f>
        <v>0</v>
      </c>
      <c r="J350" s="218"/>
    </row>
    <row r="351" spans="1:10" ht="15.75" x14ac:dyDescent="0.25">
      <c r="A351" s="190" t="s">
        <v>1605</v>
      </c>
      <c r="B351" s="190" t="s">
        <v>151</v>
      </c>
      <c r="C351" s="191" t="s">
        <v>152</v>
      </c>
      <c r="D351" s="190" t="s">
        <v>47</v>
      </c>
      <c r="E351" s="192">
        <f>+SUM(E352:E353)</f>
        <v>0</v>
      </c>
      <c r="F351" s="215">
        <f>+SUM(F352:F353)</f>
        <v>0</v>
      </c>
      <c r="G351" s="215">
        <f>+SUM(G352:G353)</f>
        <v>0</v>
      </c>
      <c r="H351" s="201"/>
      <c r="I351" s="192"/>
      <c r="J351" s="196"/>
    </row>
    <row r="352" spans="1:10" ht="15.75" x14ac:dyDescent="0.25">
      <c r="A352" s="197" t="s">
        <v>818</v>
      </c>
      <c r="B352" s="197" t="s">
        <v>819</v>
      </c>
      <c r="C352" s="198" t="s">
        <v>820</v>
      </c>
      <c r="D352" s="197" t="s">
        <v>47</v>
      </c>
      <c r="E352" s="199">
        <f>+SUM(F352:G352)</f>
        <v>0</v>
      </c>
      <c r="F352" s="200"/>
      <c r="G352" s="200"/>
      <c r="H352" s="201"/>
      <c r="I352" s="199"/>
      <c r="J352" s="196"/>
    </row>
    <row r="353" spans="1:10" ht="15.75" x14ac:dyDescent="0.25">
      <c r="A353" s="197" t="s">
        <v>821</v>
      </c>
      <c r="B353" s="197" t="s">
        <v>822</v>
      </c>
      <c r="C353" s="198" t="s">
        <v>823</v>
      </c>
      <c r="D353" s="197" t="s">
        <v>47</v>
      </c>
      <c r="E353" s="199">
        <f>+SUM(F353:G353)</f>
        <v>0</v>
      </c>
      <c r="F353" s="200"/>
      <c r="G353" s="200"/>
      <c r="H353" s="206"/>
      <c r="I353" s="199"/>
      <c r="J353" s="196"/>
    </row>
    <row r="354" spans="1:10" ht="15.75" x14ac:dyDescent="0.25">
      <c r="A354" s="190" t="s">
        <v>1606</v>
      </c>
      <c r="B354" s="190" t="s">
        <v>153</v>
      </c>
      <c r="C354" s="191" t="s">
        <v>154</v>
      </c>
      <c r="D354" s="196" t="s">
        <v>97</v>
      </c>
      <c r="E354" s="199"/>
      <c r="F354" s="200"/>
      <c r="G354" s="200"/>
      <c r="H354" s="201"/>
      <c r="I354" s="199"/>
      <c r="J354" s="196"/>
    </row>
    <row r="355" spans="1:10" ht="15.75" x14ac:dyDescent="0.25">
      <c r="A355" s="197" t="s">
        <v>824</v>
      </c>
      <c r="B355" s="197" t="s">
        <v>825</v>
      </c>
      <c r="C355" s="198" t="s">
        <v>820</v>
      </c>
      <c r="D355" s="197" t="s">
        <v>97</v>
      </c>
      <c r="E355" s="199"/>
      <c r="F355" s="200"/>
      <c r="G355" s="200"/>
      <c r="H355" s="201"/>
      <c r="I355" s="199"/>
      <c r="J355" s="196"/>
    </row>
    <row r="356" spans="1:10" ht="15.75" x14ac:dyDescent="0.25">
      <c r="A356" s="197" t="s">
        <v>826</v>
      </c>
      <c r="B356" s="197" t="s">
        <v>827</v>
      </c>
      <c r="C356" s="198" t="s">
        <v>823</v>
      </c>
      <c r="D356" s="197" t="s">
        <v>97</v>
      </c>
      <c r="E356" s="199"/>
      <c r="F356" s="200"/>
      <c r="G356" s="200"/>
      <c r="H356" s="206"/>
      <c r="I356" s="199"/>
      <c r="J356" s="196"/>
    </row>
    <row r="357" spans="1:10" ht="15.75" x14ac:dyDescent="0.25">
      <c r="A357" s="190" t="s">
        <v>1607</v>
      </c>
      <c r="B357" s="190" t="s">
        <v>155</v>
      </c>
      <c r="C357" s="191" t="s">
        <v>156</v>
      </c>
      <c r="D357" s="190" t="s">
        <v>47</v>
      </c>
      <c r="E357" s="192">
        <f>+SUM(E358:E359)</f>
        <v>0</v>
      </c>
      <c r="F357" s="215">
        <f>+SUM(F358:F359)</f>
        <v>0</v>
      </c>
      <c r="G357" s="215">
        <f>+SUM(G358:G359)</f>
        <v>0</v>
      </c>
      <c r="H357" s="201"/>
      <c r="I357" s="192"/>
      <c r="J357" s="196"/>
    </row>
    <row r="358" spans="1:10" ht="15.75" x14ac:dyDescent="0.25">
      <c r="A358" s="197" t="s">
        <v>828</v>
      </c>
      <c r="B358" s="197" t="s">
        <v>829</v>
      </c>
      <c r="C358" s="198" t="s">
        <v>820</v>
      </c>
      <c r="D358" s="197" t="s">
        <v>47</v>
      </c>
      <c r="E358" s="199"/>
      <c r="F358" s="200"/>
      <c r="G358" s="200"/>
      <c r="H358" s="201"/>
      <c r="I358" s="192"/>
      <c r="J358" s="196"/>
    </row>
    <row r="359" spans="1:10" ht="15.75" x14ac:dyDescent="0.25">
      <c r="A359" s="197" t="s">
        <v>830</v>
      </c>
      <c r="B359" s="197" t="s">
        <v>831</v>
      </c>
      <c r="C359" s="198" t="s">
        <v>823</v>
      </c>
      <c r="D359" s="197" t="s">
        <v>47</v>
      </c>
      <c r="E359" s="199">
        <f>+SUM(F359:G359)</f>
        <v>0</v>
      </c>
      <c r="F359" s="200"/>
      <c r="G359" s="200"/>
      <c r="H359" s="206"/>
      <c r="I359" s="199"/>
      <c r="J359" s="196"/>
    </row>
    <row r="360" spans="1:10" ht="15.75" x14ac:dyDescent="0.25">
      <c r="A360" s="190" t="s">
        <v>1608</v>
      </c>
      <c r="B360" s="190" t="s">
        <v>832</v>
      </c>
      <c r="C360" s="191" t="s">
        <v>833</v>
      </c>
      <c r="D360" s="190" t="s">
        <v>97</v>
      </c>
      <c r="E360" s="199"/>
      <c r="F360" s="200"/>
      <c r="G360" s="200"/>
      <c r="H360" s="201"/>
      <c r="I360" s="199"/>
      <c r="J360" s="196"/>
    </row>
    <row r="361" spans="1:10" ht="15.75" x14ac:dyDescent="0.25">
      <c r="A361" s="197" t="s">
        <v>834</v>
      </c>
      <c r="B361" s="197" t="s">
        <v>835</v>
      </c>
      <c r="C361" s="198" t="s">
        <v>836</v>
      </c>
      <c r="D361" s="197" t="s">
        <v>97</v>
      </c>
      <c r="E361" s="199"/>
      <c r="F361" s="200"/>
      <c r="G361" s="200"/>
      <c r="H361" s="201"/>
      <c r="I361" s="199"/>
      <c r="J361" s="196"/>
    </row>
    <row r="362" spans="1:10" ht="15.75" x14ac:dyDescent="0.25">
      <c r="A362" s="197" t="s">
        <v>837</v>
      </c>
      <c r="B362" s="197" t="s">
        <v>838</v>
      </c>
      <c r="C362" s="198" t="s">
        <v>839</v>
      </c>
      <c r="D362" s="197" t="s">
        <v>534</v>
      </c>
      <c r="E362" s="199"/>
      <c r="F362" s="200"/>
      <c r="G362" s="200"/>
      <c r="H362" s="201"/>
      <c r="I362" s="199"/>
      <c r="J362" s="196"/>
    </row>
    <row r="363" spans="1:10" ht="15.75" x14ac:dyDescent="0.25">
      <c r="A363" s="190" t="s">
        <v>1609</v>
      </c>
      <c r="B363" s="190" t="s">
        <v>840</v>
      </c>
      <c r="C363" s="191" t="s">
        <v>841</v>
      </c>
      <c r="D363" s="190" t="s">
        <v>97</v>
      </c>
      <c r="E363" s="199"/>
      <c r="F363" s="200"/>
      <c r="G363" s="200"/>
      <c r="H363" s="201"/>
      <c r="I363" s="199"/>
      <c r="J363" s="196"/>
    </row>
    <row r="364" spans="1:10" ht="15.75" x14ac:dyDescent="0.25">
      <c r="A364" s="190" t="s">
        <v>1610</v>
      </c>
      <c r="B364" s="190" t="s">
        <v>842</v>
      </c>
      <c r="C364" s="191" t="s">
        <v>843</v>
      </c>
      <c r="D364" s="190" t="s">
        <v>47</v>
      </c>
      <c r="E364" s="199"/>
      <c r="F364" s="200"/>
      <c r="G364" s="200"/>
      <c r="H364" s="201"/>
      <c r="I364" s="199"/>
      <c r="J364" s="196"/>
    </row>
    <row r="365" spans="1:10" ht="15.75" x14ac:dyDescent="0.25">
      <c r="A365" s="197" t="s">
        <v>844</v>
      </c>
      <c r="B365" s="197" t="s">
        <v>845</v>
      </c>
      <c r="C365" s="198" t="s">
        <v>126</v>
      </c>
      <c r="D365" s="197" t="s">
        <v>47</v>
      </c>
      <c r="E365" s="199"/>
      <c r="F365" s="200"/>
      <c r="G365" s="200"/>
      <c r="H365" s="206"/>
      <c r="I365" s="199"/>
      <c r="J365" s="196"/>
    </row>
    <row r="366" spans="1:10" ht="15.75" x14ac:dyDescent="0.25">
      <c r="A366" s="197" t="s">
        <v>846</v>
      </c>
      <c r="B366" s="197" t="s">
        <v>847</v>
      </c>
      <c r="C366" s="198" t="s">
        <v>128</v>
      </c>
      <c r="D366" s="197" t="s">
        <v>47</v>
      </c>
      <c r="E366" s="199"/>
      <c r="F366" s="200"/>
      <c r="G366" s="200"/>
      <c r="H366" s="201"/>
      <c r="I366" s="199"/>
      <c r="J366" s="196"/>
    </row>
    <row r="367" spans="1:10" ht="15.75" x14ac:dyDescent="0.25">
      <c r="A367" s="197" t="s">
        <v>848</v>
      </c>
      <c r="B367" s="197" t="s">
        <v>849</v>
      </c>
      <c r="C367" s="198" t="s">
        <v>130</v>
      </c>
      <c r="D367" s="197" t="s">
        <v>47</v>
      </c>
      <c r="E367" s="199"/>
      <c r="F367" s="200"/>
      <c r="G367" s="200"/>
      <c r="H367" s="201"/>
      <c r="I367" s="199"/>
      <c r="J367" s="196"/>
    </row>
    <row r="368" spans="1:10" ht="15.75" x14ac:dyDescent="0.25">
      <c r="A368" s="197" t="s">
        <v>850</v>
      </c>
      <c r="B368" s="197" t="s">
        <v>851</v>
      </c>
      <c r="C368" s="198" t="s">
        <v>132</v>
      </c>
      <c r="D368" s="197" t="s">
        <v>47</v>
      </c>
      <c r="E368" s="199"/>
      <c r="F368" s="200"/>
      <c r="G368" s="200"/>
      <c r="H368" s="201"/>
      <c r="I368" s="199"/>
      <c r="J368" s="196"/>
    </row>
    <row r="369" spans="1:10" ht="15.75" x14ac:dyDescent="0.25">
      <c r="A369" s="190" t="s">
        <v>1611</v>
      </c>
      <c r="B369" s="190" t="s">
        <v>852</v>
      </c>
      <c r="C369" s="191" t="s">
        <v>853</v>
      </c>
      <c r="D369" s="190" t="s">
        <v>47</v>
      </c>
      <c r="E369" s="199"/>
      <c r="F369" s="200"/>
      <c r="G369" s="200"/>
      <c r="H369" s="201"/>
      <c r="I369" s="199"/>
      <c r="J369" s="196"/>
    </row>
    <row r="370" spans="1:10" ht="15.75" x14ac:dyDescent="0.25">
      <c r="A370" s="190" t="s">
        <v>1612</v>
      </c>
      <c r="B370" s="190" t="s">
        <v>854</v>
      </c>
      <c r="C370" s="191" t="s">
        <v>1613</v>
      </c>
      <c r="D370" s="190" t="s">
        <v>73</v>
      </c>
      <c r="E370" s="199"/>
      <c r="F370" s="200"/>
      <c r="G370" s="200"/>
      <c r="H370" s="201"/>
      <c r="I370" s="199"/>
      <c r="J370" s="196"/>
    </row>
    <row r="371" spans="1:10" ht="15.75" x14ac:dyDescent="0.25">
      <c r="A371" s="190" t="s">
        <v>1614</v>
      </c>
      <c r="B371" s="190" t="s">
        <v>856</v>
      </c>
      <c r="C371" s="191" t="s">
        <v>857</v>
      </c>
      <c r="D371" s="190" t="s">
        <v>212</v>
      </c>
      <c r="E371" s="195" t="s">
        <v>178</v>
      </c>
      <c r="F371" s="193"/>
      <c r="G371" s="193"/>
      <c r="H371" s="194"/>
      <c r="I371" s="199"/>
      <c r="J371" s="196"/>
    </row>
    <row r="372" spans="1:10" ht="15.75" x14ac:dyDescent="0.25">
      <c r="A372" s="190" t="s">
        <v>1615</v>
      </c>
      <c r="B372" s="190" t="s">
        <v>858</v>
      </c>
      <c r="C372" s="191" t="s">
        <v>859</v>
      </c>
      <c r="D372" s="190" t="s">
        <v>212</v>
      </c>
      <c r="E372" s="195" t="s">
        <v>178</v>
      </c>
      <c r="F372" s="193"/>
      <c r="G372" s="193"/>
      <c r="H372" s="194"/>
      <c r="I372" s="199"/>
      <c r="J372" s="196"/>
    </row>
    <row r="373" spans="1:10" ht="15.75" x14ac:dyDescent="0.25">
      <c r="A373" s="190" t="s">
        <v>1616</v>
      </c>
      <c r="B373" s="190" t="s">
        <v>860</v>
      </c>
      <c r="C373" s="191" t="s">
        <v>861</v>
      </c>
      <c r="D373" s="190" t="s">
        <v>212</v>
      </c>
      <c r="E373" s="195" t="s">
        <v>178</v>
      </c>
      <c r="F373" s="193"/>
      <c r="G373" s="193"/>
      <c r="H373" s="194"/>
      <c r="I373" s="199"/>
      <c r="J373" s="196"/>
    </row>
    <row r="374" spans="1:10" ht="15.75" x14ac:dyDescent="0.25">
      <c r="A374" s="190" t="s">
        <v>1617</v>
      </c>
      <c r="B374" s="190" t="s">
        <v>862</v>
      </c>
      <c r="C374" s="191" t="s">
        <v>863</v>
      </c>
      <c r="D374" s="190" t="s">
        <v>212</v>
      </c>
      <c r="E374" s="195" t="s">
        <v>178</v>
      </c>
      <c r="F374" s="193"/>
      <c r="G374" s="193"/>
      <c r="H374" s="194"/>
      <c r="I374" s="199"/>
      <c r="J374" s="196"/>
    </row>
    <row r="375" spans="1:10" ht="15.75" x14ac:dyDescent="0.25">
      <c r="A375" s="190" t="s">
        <v>1618</v>
      </c>
      <c r="B375" s="190" t="s">
        <v>864</v>
      </c>
      <c r="C375" s="191" t="s">
        <v>865</v>
      </c>
      <c r="D375" s="190" t="s">
        <v>47</v>
      </c>
      <c r="E375" s="199"/>
      <c r="F375" s="200"/>
      <c r="G375" s="200"/>
      <c r="H375" s="201"/>
      <c r="I375" s="199"/>
      <c r="J375" s="196"/>
    </row>
    <row r="376" spans="1:10" ht="15.75" x14ac:dyDescent="0.25">
      <c r="A376" s="196" t="s">
        <v>866</v>
      </c>
      <c r="B376" s="196" t="s">
        <v>867</v>
      </c>
      <c r="C376" s="198" t="s">
        <v>868</v>
      </c>
      <c r="D376" s="196" t="s">
        <v>47</v>
      </c>
      <c r="E376" s="199"/>
      <c r="F376" s="200"/>
      <c r="G376" s="200"/>
      <c r="H376" s="201"/>
      <c r="I376" s="199"/>
      <c r="J376" s="196"/>
    </row>
    <row r="377" spans="1:10" ht="15.75" x14ac:dyDescent="0.25">
      <c r="A377" s="196" t="s">
        <v>869</v>
      </c>
      <c r="B377" s="196" t="s">
        <v>870</v>
      </c>
      <c r="C377" s="198" t="s">
        <v>871</v>
      </c>
      <c r="D377" s="196" t="s">
        <v>47</v>
      </c>
      <c r="E377" s="199"/>
      <c r="F377" s="200"/>
      <c r="G377" s="200"/>
      <c r="H377" s="201"/>
      <c r="I377" s="199"/>
      <c r="J377" s="196"/>
    </row>
    <row r="378" spans="1:10" ht="15.75" x14ac:dyDescent="0.25">
      <c r="A378" s="190" t="s">
        <v>1619</v>
      </c>
      <c r="B378" s="190" t="s">
        <v>872</v>
      </c>
      <c r="C378" s="191" t="s">
        <v>873</v>
      </c>
      <c r="D378" s="190" t="s">
        <v>97</v>
      </c>
      <c r="E378" s="199"/>
      <c r="F378" s="200"/>
      <c r="G378" s="200"/>
      <c r="H378" s="201"/>
      <c r="I378" s="199"/>
      <c r="J378" s="196"/>
    </row>
    <row r="379" spans="1:10" ht="15.75" x14ac:dyDescent="0.25">
      <c r="A379" s="196" t="s">
        <v>874</v>
      </c>
      <c r="B379" s="197" t="s">
        <v>867</v>
      </c>
      <c r="C379" s="198" t="s">
        <v>875</v>
      </c>
      <c r="D379" s="196" t="s">
        <v>97</v>
      </c>
      <c r="E379" s="199"/>
      <c r="F379" s="200"/>
      <c r="G379" s="200"/>
      <c r="H379" s="201"/>
      <c r="I379" s="199"/>
      <c r="J379" s="196"/>
    </row>
    <row r="380" spans="1:10" ht="15.75" x14ac:dyDescent="0.25">
      <c r="A380" s="196" t="s">
        <v>876</v>
      </c>
      <c r="B380" s="197" t="s">
        <v>870</v>
      </c>
      <c r="C380" s="198" t="s">
        <v>877</v>
      </c>
      <c r="D380" s="196" t="s">
        <v>97</v>
      </c>
      <c r="E380" s="199"/>
      <c r="F380" s="200"/>
      <c r="G380" s="200"/>
      <c r="H380" s="201"/>
      <c r="I380" s="199"/>
      <c r="J380" s="196"/>
    </row>
    <row r="381" spans="1:10" ht="15.75" x14ac:dyDescent="0.25">
      <c r="A381" s="83" t="s">
        <v>1620</v>
      </c>
      <c r="B381" s="83" t="s">
        <v>878</v>
      </c>
      <c r="C381" s="84" t="s">
        <v>879</v>
      </c>
      <c r="D381" s="83" t="s">
        <v>47</v>
      </c>
      <c r="E381" s="199"/>
      <c r="F381" s="200"/>
      <c r="G381" s="200"/>
      <c r="H381" s="201"/>
      <c r="I381" s="199"/>
      <c r="J381" s="196"/>
    </row>
    <row r="382" spans="1:10" ht="15.75" x14ac:dyDescent="0.25">
      <c r="A382" s="44" t="s">
        <v>880</v>
      </c>
      <c r="B382" s="13" t="s">
        <v>881</v>
      </c>
      <c r="C382" s="23" t="s">
        <v>1621</v>
      </c>
      <c r="D382" s="44" t="s">
        <v>47</v>
      </c>
      <c r="E382" s="199"/>
      <c r="F382" s="200"/>
      <c r="G382" s="200"/>
      <c r="H382" s="201"/>
      <c r="I382" s="199"/>
      <c r="J382" s="196"/>
    </row>
    <row r="383" spans="1:10" ht="15.75" x14ac:dyDescent="0.25">
      <c r="A383" s="44" t="s">
        <v>883</v>
      </c>
      <c r="B383" s="13" t="s">
        <v>884</v>
      </c>
      <c r="C383" s="23" t="s">
        <v>885</v>
      </c>
      <c r="D383" s="44" t="s">
        <v>47</v>
      </c>
      <c r="E383" s="199"/>
      <c r="F383" s="200"/>
      <c r="G383" s="200"/>
      <c r="H383" s="201"/>
      <c r="I383" s="199"/>
      <c r="J383" s="196"/>
    </row>
    <row r="384" spans="1:10" ht="15.75" x14ac:dyDescent="0.25">
      <c r="A384" s="44" t="s">
        <v>1622</v>
      </c>
      <c r="B384" s="13" t="s">
        <v>157</v>
      </c>
      <c r="C384" s="84" t="s">
        <v>158</v>
      </c>
      <c r="D384" s="44" t="s">
        <v>212</v>
      </c>
      <c r="E384" s="202" t="s">
        <v>178</v>
      </c>
      <c r="F384" s="200"/>
      <c r="G384" s="200"/>
      <c r="H384" s="201"/>
      <c r="I384" s="199"/>
      <c r="J384" s="196"/>
    </row>
    <row r="385" spans="1:10" ht="15.75" x14ac:dyDescent="0.25">
      <c r="A385" s="186">
        <v>13</v>
      </c>
      <c r="B385" s="186" t="s">
        <v>886</v>
      </c>
      <c r="C385" s="187" t="s">
        <v>887</v>
      </c>
      <c r="D385" s="218" t="s">
        <v>212</v>
      </c>
      <c r="E385" s="203" t="s">
        <v>178</v>
      </c>
      <c r="F385" s="200"/>
      <c r="G385" s="200"/>
      <c r="H385" s="201"/>
      <c r="I385" s="204">
        <f>+I386+I391+I396+I401</f>
        <v>0</v>
      </c>
      <c r="J385" s="218"/>
    </row>
    <row r="386" spans="1:10" ht="15.75" x14ac:dyDescent="0.25">
      <c r="A386" s="190" t="s">
        <v>1623</v>
      </c>
      <c r="B386" s="190" t="s">
        <v>888</v>
      </c>
      <c r="C386" s="191" t="s">
        <v>889</v>
      </c>
      <c r="D386" s="196" t="s">
        <v>212</v>
      </c>
      <c r="E386" s="195" t="s">
        <v>178</v>
      </c>
      <c r="F386" s="200"/>
      <c r="G386" s="200"/>
      <c r="H386" s="201"/>
      <c r="I386" s="199"/>
      <c r="J386" s="196"/>
    </row>
    <row r="387" spans="1:10" ht="15.75" x14ac:dyDescent="0.25">
      <c r="A387" s="197" t="s">
        <v>890</v>
      </c>
      <c r="B387" s="197" t="s">
        <v>891</v>
      </c>
      <c r="C387" s="198" t="s">
        <v>126</v>
      </c>
      <c r="D387" s="196" t="s">
        <v>212</v>
      </c>
      <c r="E387" s="202" t="s">
        <v>178</v>
      </c>
      <c r="F387" s="200"/>
      <c r="G387" s="200"/>
      <c r="H387" s="201"/>
      <c r="I387" s="199"/>
      <c r="J387" s="196"/>
    </row>
    <row r="388" spans="1:10" ht="15.75" x14ac:dyDescent="0.25">
      <c r="A388" s="197" t="s">
        <v>892</v>
      </c>
      <c r="B388" s="197" t="s">
        <v>893</v>
      </c>
      <c r="C388" s="198" t="s">
        <v>128</v>
      </c>
      <c r="D388" s="196" t="s">
        <v>212</v>
      </c>
      <c r="E388" s="202" t="s">
        <v>178</v>
      </c>
      <c r="F388" s="200"/>
      <c r="G388" s="200"/>
      <c r="H388" s="201"/>
      <c r="I388" s="199"/>
      <c r="J388" s="196"/>
    </row>
    <row r="389" spans="1:10" ht="15.75" x14ac:dyDescent="0.25">
      <c r="A389" s="197" t="s">
        <v>894</v>
      </c>
      <c r="B389" s="197" t="s">
        <v>895</v>
      </c>
      <c r="C389" s="198" t="s">
        <v>130</v>
      </c>
      <c r="D389" s="196" t="s">
        <v>212</v>
      </c>
      <c r="E389" s="202" t="s">
        <v>178</v>
      </c>
      <c r="F389" s="200"/>
      <c r="G389" s="200"/>
      <c r="H389" s="201"/>
      <c r="I389" s="199"/>
      <c r="J389" s="196"/>
    </row>
    <row r="390" spans="1:10" ht="15.75" x14ac:dyDescent="0.25">
      <c r="A390" s="197" t="s">
        <v>896</v>
      </c>
      <c r="B390" s="197" t="s">
        <v>897</v>
      </c>
      <c r="C390" s="198" t="s">
        <v>132</v>
      </c>
      <c r="D390" s="196" t="s">
        <v>212</v>
      </c>
      <c r="E390" s="202" t="s">
        <v>178</v>
      </c>
      <c r="F390" s="200"/>
      <c r="G390" s="200"/>
      <c r="H390" s="201"/>
      <c r="I390" s="199"/>
      <c r="J390" s="196"/>
    </row>
    <row r="391" spans="1:10" ht="15.75" x14ac:dyDescent="0.25">
      <c r="A391" s="190" t="s">
        <v>1624</v>
      </c>
      <c r="B391" s="190" t="s">
        <v>898</v>
      </c>
      <c r="C391" s="191" t="s">
        <v>899</v>
      </c>
      <c r="D391" s="196" t="s">
        <v>212</v>
      </c>
      <c r="E391" s="195" t="s">
        <v>178</v>
      </c>
      <c r="F391" s="200"/>
      <c r="G391" s="200"/>
      <c r="H391" s="201"/>
      <c r="I391" s="199"/>
      <c r="J391" s="196"/>
    </row>
    <row r="392" spans="1:10" ht="15.75" x14ac:dyDescent="0.25">
      <c r="A392" s="196" t="s">
        <v>900</v>
      </c>
      <c r="B392" s="197" t="s">
        <v>901</v>
      </c>
      <c r="C392" s="198" t="s">
        <v>126</v>
      </c>
      <c r="D392" s="196" t="s">
        <v>212</v>
      </c>
      <c r="E392" s="202" t="s">
        <v>178</v>
      </c>
      <c r="F392" s="200"/>
      <c r="G392" s="200"/>
      <c r="H392" s="201"/>
      <c r="I392" s="199"/>
      <c r="J392" s="196"/>
    </row>
    <row r="393" spans="1:10" ht="15.75" x14ac:dyDescent="0.25">
      <c r="A393" s="196" t="s">
        <v>902</v>
      </c>
      <c r="B393" s="197" t="s">
        <v>903</v>
      </c>
      <c r="C393" s="198" t="s">
        <v>128</v>
      </c>
      <c r="D393" s="196" t="s">
        <v>212</v>
      </c>
      <c r="E393" s="202" t="s">
        <v>178</v>
      </c>
      <c r="F393" s="200"/>
      <c r="G393" s="200"/>
      <c r="H393" s="201"/>
      <c r="I393" s="199"/>
      <c r="J393" s="196"/>
    </row>
    <row r="394" spans="1:10" ht="15.75" x14ac:dyDescent="0.25">
      <c r="A394" s="196" t="s">
        <v>904</v>
      </c>
      <c r="B394" s="197" t="s">
        <v>905</v>
      </c>
      <c r="C394" s="198" t="s">
        <v>130</v>
      </c>
      <c r="D394" s="196" t="s">
        <v>212</v>
      </c>
      <c r="E394" s="202" t="s">
        <v>178</v>
      </c>
      <c r="F394" s="200"/>
      <c r="G394" s="200"/>
      <c r="H394" s="201"/>
      <c r="I394" s="199"/>
      <c r="J394" s="196"/>
    </row>
    <row r="395" spans="1:10" ht="15.75" x14ac:dyDescent="0.25">
      <c r="A395" s="196" t="s">
        <v>906</v>
      </c>
      <c r="B395" s="197" t="s">
        <v>907</v>
      </c>
      <c r="C395" s="198" t="s">
        <v>132</v>
      </c>
      <c r="D395" s="196" t="s">
        <v>212</v>
      </c>
      <c r="E395" s="202" t="s">
        <v>178</v>
      </c>
      <c r="F395" s="200"/>
      <c r="G395" s="200"/>
      <c r="H395" s="201"/>
      <c r="I395" s="199"/>
      <c r="J395" s="196"/>
    </row>
    <row r="396" spans="1:10" ht="15.75" x14ac:dyDescent="0.25">
      <c r="A396" s="190">
        <v>133</v>
      </c>
      <c r="B396" s="190" t="s">
        <v>908</v>
      </c>
      <c r="C396" s="191" t="s">
        <v>909</v>
      </c>
      <c r="D396" s="196" t="s">
        <v>212</v>
      </c>
      <c r="E396" s="195" t="s">
        <v>178</v>
      </c>
      <c r="F396" s="200"/>
      <c r="G396" s="200"/>
      <c r="H396" s="201"/>
      <c r="I396" s="199"/>
      <c r="J396" s="196"/>
    </row>
    <row r="397" spans="1:10" ht="15.75" x14ac:dyDescent="0.25">
      <c r="A397" s="197" t="s">
        <v>910</v>
      </c>
      <c r="B397" s="197" t="s">
        <v>911</v>
      </c>
      <c r="C397" s="198" t="s">
        <v>126</v>
      </c>
      <c r="D397" s="196" t="s">
        <v>212</v>
      </c>
      <c r="E397" s="202" t="s">
        <v>178</v>
      </c>
      <c r="F397" s="200"/>
      <c r="G397" s="200"/>
      <c r="H397" s="201"/>
      <c r="I397" s="199"/>
      <c r="J397" s="196"/>
    </row>
    <row r="398" spans="1:10" ht="15.75" x14ac:dyDescent="0.25">
      <c r="A398" s="197" t="s">
        <v>912</v>
      </c>
      <c r="B398" s="197" t="s">
        <v>913</v>
      </c>
      <c r="C398" s="198" t="s">
        <v>128</v>
      </c>
      <c r="D398" s="196" t="s">
        <v>212</v>
      </c>
      <c r="E398" s="202" t="s">
        <v>178</v>
      </c>
      <c r="F398" s="200"/>
      <c r="G398" s="200"/>
      <c r="H398" s="201"/>
      <c r="I398" s="199"/>
      <c r="J398" s="196"/>
    </row>
    <row r="399" spans="1:10" ht="15.75" x14ac:dyDescent="0.25">
      <c r="A399" s="197" t="s">
        <v>914</v>
      </c>
      <c r="B399" s="197" t="s">
        <v>915</v>
      </c>
      <c r="C399" s="198" t="s">
        <v>130</v>
      </c>
      <c r="D399" s="196" t="s">
        <v>212</v>
      </c>
      <c r="E399" s="202" t="s">
        <v>178</v>
      </c>
      <c r="F399" s="200"/>
      <c r="G399" s="200"/>
      <c r="H399" s="201"/>
      <c r="I399" s="199"/>
      <c r="J399" s="196"/>
    </row>
    <row r="400" spans="1:10" ht="15.75" x14ac:dyDescent="0.25">
      <c r="A400" s="197" t="s">
        <v>916</v>
      </c>
      <c r="B400" s="197" t="s">
        <v>917</v>
      </c>
      <c r="C400" s="198" t="s">
        <v>132</v>
      </c>
      <c r="D400" s="196" t="s">
        <v>212</v>
      </c>
      <c r="E400" s="202" t="s">
        <v>178</v>
      </c>
      <c r="F400" s="200"/>
      <c r="G400" s="200"/>
      <c r="H400" s="201"/>
      <c r="I400" s="199"/>
      <c r="J400" s="196"/>
    </row>
    <row r="401" spans="1:10" ht="15.75" x14ac:dyDescent="0.25">
      <c r="A401" s="190" t="s">
        <v>1625</v>
      </c>
      <c r="B401" s="190" t="s">
        <v>918</v>
      </c>
      <c r="C401" s="191" t="s">
        <v>919</v>
      </c>
      <c r="D401" s="190" t="s">
        <v>212</v>
      </c>
      <c r="E401" s="195" t="s">
        <v>178</v>
      </c>
      <c r="F401" s="200"/>
      <c r="G401" s="200"/>
      <c r="H401" s="201"/>
      <c r="I401" s="192"/>
      <c r="J401" s="196"/>
    </row>
    <row r="402" spans="1:10" ht="31.5" x14ac:dyDescent="0.25">
      <c r="A402" s="186">
        <v>14</v>
      </c>
      <c r="B402" s="186" t="s">
        <v>160</v>
      </c>
      <c r="C402" s="187" t="s">
        <v>161</v>
      </c>
      <c r="D402" s="186" t="s">
        <v>212</v>
      </c>
      <c r="E402" s="203" t="s">
        <v>178</v>
      </c>
      <c r="F402" s="200"/>
      <c r="G402" s="200"/>
      <c r="H402" s="201"/>
      <c r="I402" s="237">
        <f>+SUM(I403:I407)</f>
        <v>0</v>
      </c>
      <c r="J402" s="218"/>
    </row>
    <row r="403" spans="1:10" ht="15.75" x14ac:dyDescent="0.25">
      <c r="A403" s="190" t="s">
        <v>1626</v>
      </c>
      <c r="B403" s="190" t="s">
        <v>920</v>
      </c>
      <c r="C403" s="191" t="s">
        <v>921</v>
      </c>
      <c r="D403" s="214" t="s">
        <v>55</v>
      </c>
      <c r="E403" s="199"/>
      <c r="F403" s="200"/>
      <c r="G403" s="200"/>
      <c r="H403" s="201"/>
      <c r="I403" s="199"/>
      <c r="J403" s="196"/>
    </row>
    <row r="404" spans="1:10" ht="15.75" x14ac:dyDescent="0.25">
      <c r="A404" s="190" t="s">
        <v>1627</v>
      </c>
      <c r="B404" s="190" t="s">
        <v>922</v>
      </c>
      <c r="C404" s="191" t="s">
        <v>923</v>
      </c>
      <c r="D404" s="214" t="s">
        <v>55</v>
      </c>
      <c r="E404" s="199"/>
      <c r="F404" s="200"/>
      <c r="G404" s="200"/>
      <c r="H404" s="201"/>
      <c r="I404" s="199"/>
      <c r="J404" s="196"/>
    </row>
    <row r="405" spans="1:10" ht="15.75" x14ac:dyDescent="0.25">
      <c r="A405" s="190" t="s">
        <v>1628</v>
      </c>
      <c r="B405" s="190" t="s">
        <v>924</v>
      </c>
      <c r="C405" s="191" t="s">
        <v>925</v>
      </c>
      <c r="D405" s="214" t="s">
        <v>209</v>
      </c>
      <c r="E405" s="199"/>
      <c r="F405" s="200"/>
      <c r="G405" s="200"/>
      <c r="H405" s="206"/>
      <c r="I405" s="199"/>
      <c r="J405" s="196"/>
    </row>
    <row r="406" spans="1:10" ht="15.75" x14ac:dyDescent="0.25">
      <c r="A406" s="190" t="s">
        <v>1629</v>
      </c>
      <c r="B406" s="190" t="s">
        <v>162</v>
      </c>
      <c r="C406" s="191" t="s">
        <v>163</v>
      </c>
      <c r="D406" s="190" t="s">
        <v>47</v>
      </c>
      <c r="E406" s="199"/>
      <c r="F406" s="200"/>
      <c r="G406" s="200"/>
      <c r="H406" s="201"/>
      <c r="I406" s="199"/>
      <c r="J406" s="196"/>
    </row>
    <row r="407" spans="1:10" ht="15.75" x14ac:dyDescent="0.25">
      <c r="A407" s="190" t="s">
        <v>1630</v>
      </c>
      <c r="B407" s="190" t="s">
        <v>164</v>
      </c>
      <c r="C407" s="191" t="s">
        <v>165</v>
      </c>
      <c r="D407" s="190" t="s">
        <v>212</v>
      </c>
      <c r="E407" s="195" t="s">
        <v>178</v>
      </c>
      <c r="F407" s="200"/>
      <c r="G407" s="200"/>
      <c r="H407" s="201"/>
      <c r="I407" s="199"/>
      <c r="J407" s="196"/>
    </row>
    <row r="408" spans="1:10" ht="15.75" x14ac:dyDescent="0.25">
      <c r="A408" s="186">
        <v>15</v>
      </c>
      <c r="B408" s="186" t="s">
        <v>167</v>
      </c>
      <c r="C408" s="187" t="s">
        <v>168</v>
      </c>
      <c r="D408" s="186" t="s">
        <v>212</v>
      </c>
      <c r="E408" s="203" t="s">
        <v>178</v>
      </c>
      <c r="F408" s="200"/>
      <c r="G408" s="200"/>
      <c r="H408" s="201"/>
      <c r="I408" s="204">
        <f>+I409+I414+I419+I424+I425+I426+I427</f>
        <v>30</v>
      </c>
      <c r="J408" s="218"/>
    </row>
    <row r="409" spans="1:10" ht="15.75" x14ac:dyDescent="0.25">
      <c r="A409" s="190" t="s">
        <v>1631</v>
      </c>
      <c r="B409" s="190" t="s">
        <v>926</v>
      </c>
      <c r="C409" s="191" t="s">
        <v>927</v>
      </c>
      <c r="D409" s="190" t="s">
        <v>47</v>
      </c>
      <c r="E409" s="192">
        <f>+SUM(E410:E413)</f>
        <v>0</v>
      </c>
      <c r="F409" s="215">
        <f>+SUM(F410:F413)</f>
        <v>0</v>
      </c>
      <c r="G409" s="200"/>
      <c r="H409" s="201"/>
      <c r="I409" s="192">
        <f>+SUM(I410:I413)</f>
        <v>0</v>
      </c>
      <c r="J409" s="196"/>
    </row>
    <row r="410" spans="1:10" ht="15.75" x14ac:dyDescent="0.25">
      <c r="A410" s="197" t="s">
        <v>928</v>
      </c>
      <c r="B410" s="197" t="s">
        <v>929</v>
      </c>
      <c r="C410" s="198" t="s">
        <v>126</v>
      </c>
      <c r="D410" s="196" t="s">
        <v>47</v>
      </c>
      <c r="E410" s="199">
        <f>+SUM(F410:G410)</f>
        <v>0</v>
      </c>
      <c r="F410" s="200"/>
      <c r="G410" s="200"/>
      <c r="H410" s="201"/>
      <c r="I410" s="199">
        <f>+H410*F410</f>
        <v>0</v>
      </c>
      <c r="J410" s="196"/>
    </row>
    <row r="411" spans="1:10" ht="15.75" x14ac:dyDescent="0.25">
      <c r="A411" s="197" t="s">
        <v>930</v>
      </c>
      <c r="B411" s="197" t="s">
        <v>931</v>
      </c>
      <c r="C411" s="198" t="s">
        <v>324</v>
      </c>
      <c r="D411" s="196" t="s">
        <v>47</v>
      </c>
      <c r="E411" s="199">
        <f>+SUM(F411:G411)</f>
        <v>0</v>
      </c>
      <c r="F411" s="200"/>
      <c r="G411" s="200"/>
      <c r="H411" s="201"/>
      <c r="I411" s="199">
        <f>+H411*F411</f>
        <v>0</v>
      </c>
      <c r="J411" s="196"/>
    </row>
    <row r="412" spans="1:10" ht="15.75" x14ac:dyDescent="0.25">
      <c r="A412" s="197" t="s">
        <v>932</v>
      </c>
      <c r="B412" s="197" t="s">
        <v>933</v>
      </c>
      <c r="C412" s="198" t="s">
        <v>336</v>
      </c>
      <c r="D412" s="196" t="s">
        <v>47</v>
      </c>
      <c r="E412" s="199">
        <f>+SUM(F412:G412)</f>
        <v>0</v>
      </c>
      <c r="F412" s="200"/>
      <c r="G412" s="200"/>
      <c r="H412" s="201"/>
      <c r="I412" s="199">
        <f>+H412*F412</f>
        <v>0</v>
      </c>
      <c r="J412" s="196"/>
    </row>
    <row r="413" spans="1:10" ht="15.75" x14ac:dyDescent="0.25">
      <c r="A413" s="196" t="s">
        <v>934</v>
      </c>
      <c r="B413" s="197" t="s">
        <v>935</v>
      </c>
      <c r="C413" s="198" t="s">
        <v>132</v>
      </c>
      <c r="D413" s="196" t="s">
        <v>47</v>
      </c>
      <c r="E413" s="199">
        <f>+SUM(F413:G413)</f>
        <v>0</v>
      </c>
      <c r="F413" s="200"/>
      <c r="G413" s="200"/>
      <c r="H413" s="201">
        <v>20</v>
      </c>
      <c r="I413" s="199">
        <f>+H413*F413</f>
        <v>0</v>
      </c>
      <c r="J413" s="196"/>
    </row>
    <row r="414" spans="1:10" ht="15.75" x14ac:dyDescent="0.25">
      <c r="A414" s="190" t="s">
        <v>1632</v>
      </c>
      <c r="B414" s="190" t="s">
        <v>936</v>
      </c>
      <c r="C414" s="191" t="s">
        <v>937</v>
      </c>
      <c r="D414" s="190" t="s">
        <v>47</v>
      </c>
      <c r="E414" s="192">
        <f>+SUM(E415:E418)</f>
        <v>0</v>
      </c>
      <c r="F414" s="215">
        <f>+SUM(F415:F418)</f>
        <v>0</v>
      </c>
      <c r="G414" s="200"/>
      <c r="H414" s="201"/>
      <c r="I414" s="192">
        <f>+SUM(I415:I418)</f>
        <v>0</v>
      </c>
      <c r="J414" s="196"/>
    </row>
    <row r="415" spans="1:10" ht="15.75" x14ac:dyDescent="0.25">
      <c r="A415" s="197" t="s">
        <v>938</v>
      </c>
      <c r="B415" s="197" t="s">
        <v>939</v>
      </c>
      <c r="C415" s="198" t="s">
        <v>126</v>
      </c>
      <c r="D415" s="197" t="s">
        <v>47</v>
      </c>
      <c r="E415" s="199">
        <f>+SUM(F415:G415)</f>
        <v>0</v>
      </c>
      <c r="F415" s="200"/>
      <c r="G415" s="200"/>
      <c r="H415" s="201"/>
      <c r="I415" s="199">
        <f>+H415*F415</f>
        <v>0</v>
      </c>
      <c r="J415" s="196"/>
    </row>
    <row r="416" spans="1:10" ht="15.75" x14ac:dyDescent="0.25">
      <c r="A416" s="197" t="s">
        <v>940</v>
      </c>
      <c r="B416" s="197" t="s">
        <v>941</v>
      </c>
      <c r="C416" s="198" t="s">
        <v>324</v>
      </c>
      <c r="D416" s="197" t="s">
        <v>47</v>
      </c>
      <c r="E416" s="199">
        <f>+SUM(F416:G416)</f>
        <v>0</v>
      </c>
      <c r="F416" s="200"/>
      <c r="G416" s="200"/>
      <c r="H416" s="201">
        <v>350</v>
      </c>
      <c r="I416" s="199">
        <f>+H416*F416</f>
        <v>0</v>
      </c>
      <c r="J416" s="196"/>
    </row>
    <row r="417" spans="1:10" ht="15.75" x14ac:dyDescent="0.25">
      <c r="A417" s="197" t="s">
        <v>942</v>
      </c>
      <c r="B417" s="197" t="s">
        <v>939</v>
      </c>
      <c r="C417" s="198" t="s">
        <v>336</v>
      </c>
      <c r="D417" s="197" t="s">
        <v>47</v>
      </c>
      <c r="E417" s="199">
        <f>+SUM(F417:G417)</f>
        <v>0</v>
      </c>
      <c r="F417" s="200"/>
      <c r="G417" s="200"/>
      <c r="H417" s="201"/>
      <c r="I417" s="199">
        <f>+H417*F417</f>
        <v>0</v>
      </c>
      <c r="J417" s="196"/>
    </row>
    <row r="418" spans="1:10" ht="15.75" x14ac:dyDescent="0.25">
      <c r="A418" s="197" t="s">
        <v>944</v>
      </c>
      <c r="B418" s="197" t="s">
        <v>945</v>
      </c>
      <c r="C418" s="198" t="s">
        <v>132</v>
      </c>
      <c r="D418" s="197" t="s">
        <v>47</v>
      </c>
      <c r="E418" s="199">
        <f>+SUM(F418:G418)</f>
        <v>0</v>
      </c>
      <c r="F418" s="200"/>
      <c r="G418" s="200"/>
      <c r="H418" s="201"/>
      <c r="I418" s="199">
        <f>+H418*F418</f>
        <v>0</v>
      </c>
      <c r="J418" s="196"/>
    </row>
    <row r="419" spans="1:10" ht="18.75" x14ac:dyDescent="0.25">
      <c r="A419" s="190" t="s">
        <v>1633</v>
      </c>
      <c r="B419" s="190" t="s">
        <v>946</v>
      </c>
      <c r="C419" s="191" t="s">
        <v>947</v>
      </c>
      <c r="D419" s="190" t="s">
        <v>1634</v>
      </c>
      <c r="E419" s="192">
        <f>+SUM(E420:E423)</f>
        <v>3</v>
      </c>
      <c r="F419" s="215">
        <f>+SUM(F420:F423)</f>
        <v>3</v>
      </c>
      <c r="G419" s="200"/>
      <c r="H419" s="201"/>
      <c r="I419" s="192">
        <f>+SUM(I420:I423)</f>
        <v>30</v>
      </c>
      <c r="J419" s="196"/>
    </row>
    <row r="420" spans="1:10" ht="18.75" x14ac:dyDescent="0.25">
      <c r="A420" s="196" t="s">
        <v>949</v>
      </c>
      <c r="B420" s="197" t="s">
        <v>950</v>
      </c>
      <c r="C420" s="198" t="s">
        <v>126</v>
      </c>
      <c r="D420" s="196" t="s">
        <v>1635</v>
      </c>
      <c r="E420" s="199">
        <f>+SUM(F420:G420)</f>
        <v>3</v>
      </c>
      <c r="F420" s="200">
        <v>3</v>
      </c>
      <c r="G420" s="200"/>
      <c r="H420" s="201">
        <v>10</v>
      </c>
      <c r="I420" s="199">
        <f>+H420*F420</f>
        <v>30</v>
      </c>
      <c r="J420" s="196"/>
    </row>
    <row r="421" spans="1:10" ht="18.75" x14ac:dyDescent="0.25">
      <c r="A421" s="196" t="s">
        <v>952</v>
      </c>
      <c r="B421" s="197" t="s">
        <v>953</v>
      </c>
      <c r="C421" s="198" t="s">
        <v>348</v>
      </c>
      <c r="D421" s="196" t="s">
        <v>1635</v>
      </c>
      <c r="E421" s="199">
        <f>+SUM(F421:G421)</f>
        <v>0</v>
      </c>
      <c r="F421" s="200"/>
      <c r="G421" s="200"/>
      <c r="H421" s="201"/>
      <c r="I421" s="199">
        <f>+H421*F421</f>
        <v>0</v>
      </c>
      <c r="J421" s="196"/>
    </row>
    <row r="422" spans="1:10" ht="18.75" x14ac:dyDescent="0.25">
      <c r="A422" s="196" t="s">
        <v>954</v>
      </c>
      <c r="B422" s="197" t="s">
        <v>955</v>
      </c>
      <c r="C422" s="198" t="s">
        <v>336</v>
      </c>
      <c r="D422" s="196" t="s">
        <v>1635</v>
      </c>
      <c r="E422" s="199">
        <f>+SUM(F422:G422)</f>
        <v>0</v>
      </c>
      <c r="F422" s="200"/>
      <c r="G422" s="200"/>
      <c r="H422" s="201"/>
      <c r="I422" s="199">
        <f>+H422*F422</f>
        <v>0</v>
      </c>
      <c r="J422" s="196"/>
    </row>
    <row r="423" spans="1:10" ht="18.75" x14ac:dyDescent="0.25">
      <c r="A423" s="196" t="s">
        <v>956</v>
      </c>
      <c r="B423" s="197" t="s">
        <v>957</v>
      </c>
      <c r="C423" s="198" t="s">
        <v>132</v>
      </c>
      <c r="D423" s="196" t="s">
        <v>1635</v>
      </c>
      <c r="E423" s="199">
        <f>+SUM(F423:G423)</f>
        <v>0</v>
      </c>
      <c r="F423" s="200"/>
      <c r="G423" s="200"/>
      <c r="H423" s="201"/>
      <c r="I423" s="199">
        <f>+H423*F423</f>
        <v>0</v>
      </c>
      <c r="J423" s="196"/>
    </row>
    <row r="424" spans="1:10" ht="31.5" x14ac:dyDescent="0.25">
      <c r="A424" s="190" t="s">
        <v>1636</v>
      </c>
      <c r="B424" s="190" t="s">
        <v>958</v>
      </c>
      <c r="C424" s="191" t="s">
        <v>959</v>
      </c>
      <c r="D424" s="190" t="s">
        <v>47</v>
      </c>
      <c r="E424" s="199"/>
      <c r="F424" s="200"/>
      <c r="G424" s="200"/>
      <c r="H424" s="201"/>
      <c r="I424" s="192"/>
      <c r="J424" s="196"/>
    </row>
    <row r="425" spans="1:10" ht="15.75" x14ac:dyDescent="0.25">
      <c r="A425" s="190" t="s">
        <v>1637</v>
      </c>
      <c r="B425" s="190" t="s">
        <v>960</v>
      </c>
      <c r="C425" s="191" t="s">
        <v>961</v>
      </c>
      <c r="D425" s="190" t="s">
        <v>212</v>
      </c>
      <c r="E425" s="195" t="s">
        <v>178</v>
      </c>
      <c r="F425" s="200"/>
      <c r="G425" s="200"/>
      <c r="H425" s="201"/>
      <c r="I425" s="192"/>
      <c r="J425" s="196"/>
    </row>
    <row r="426" spans="1:10" ht="15.75" x14ac:dyDescent="0.25">
      <c r="A426" s="190" t="s">
        <v>1638</v>
      </c>
      <c r="B426" s="190" t="s">
        <v>962</v>
      </c>
      <c r="C426" s="191" t="s">
        <v>963</v>
      </c>
      <c r="D426" s="190" t="s">
        <v>212</v>
      </c>
      <c r="E426" s="195" t="s">
        <v>178</v>
      </c>
      <c r="F426" s="200"/>
      <c r="G426" s="200"/>
      <c r="H426" s="201"/>
      <c r="I426" s="192"/>
      <c r="J426" s="196"/>
    </row>
    <row r="427" spans="1:10" ht="15.75" x14ac:dyDescent="0.25">
      <c r="A427" s="190" t="s">
        <v>1639</v>
      </c>
      <c r="B427" s="190" t="s">
        <v>964</v>
      </c>
      <c r="C427" s="191" t="s">
        <v>965</v>
      </c>
      <c r="D427" s="190" t="s">
        <v>212</v>
      </c>
      <c r="E427" s="195" t="s">
        <v>178</v>
      </c>
      <c r="F427" s="207"/>
      <c r="G427" s="207"/>
      <c r="H427" s="201"/>
      <c r="I427" s="192">
        <f>+SUM(F427:G427)</f>
        <v>0</v>
      </c>
      <c r="J427" s="196"/>
    </row>
    <row r="428" spans="1:10" ht="15" customHeight="1" x14ac:dyDescent="0.25">
      <c r="A428" s="190"/>
      <c r="B428" s="327" t="s">
        <v>966</v>
      </c>
      <c r="C428" s="327"/>
      <c r="D428" s="190" t="s">
        <v>212</v>
      </c>
      <c r="E428" s="195" t="s">
        <v>178</v>
      </c>
      <c r="F428" s="200"/>
      <c r="G428" s="200"/>
      <c r="H428" s="201"/>
      <c r="I428" s="192">
        <f>ROUND((I408+I402+I385+I350+I335+I264+I208+I173+I158+I95+I82+I69+I56+I28),0)</f>
        <v>70</v>
      </c>
      <c r="J428" s="196"/>
    </row>
    <row r="431" spans="1:10" ht="15.75" x14ac:dyDescent="0.25">
      <c r="I431" s="223"/>
    </row>
  </sheetData>
  <mergeCells count="7">
    <mergeCell ref="B7:J7"/>
    <mergeCell ref="B428:C428"/>
    <mergeCell ref="A2:J2"/>
    <mergeCell ref="A3:J3"/>
    <mergeCell ref="A4:J4"/>
    <mergeCell ref="B5:J5"/>
    <mergeCell ref="B6:J6"/>
  </mergeCells>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31"/>
  <sheetViews>
    <sheetView view="pageBreakPreview" topLeftCell="A285" zoomScaleNormal="85" workbookViewId="0">
      <selection activeCell="J175" sqref="J175"/>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8" width="8.7109375" style="175" customWidth="1"/>
    <col min="9" max="9" width="8.7109375" style="2" customWidth="1"/>
    <col min="10" max="10" width="8.7109375" style="175" customWidth="1"/>
    <col min="11" max="11" width="13" style="176" customWidth="1"/>
    <col min="12" max="12" width="13.7109375" style="174" customWidth="1"/>
    <col min="13" max="13" width="8.28515625" style="174" customWidth="1"/>
    <col min="14" max="15" width="9.140625" style="174"/>
    <col min="16" max="16" width="16" style="174" customWidth="1"/>
    <col min="17" max="16384" width="9.140625" style="174"/>
  </cols>
  <sheetData>
    <row r="2" spans="1:13" ht="17.45" customHeight="1" x14ac:dyDescent="0.25">
      <c r="A2" s="328" t="s">
        <v>0</v>
      </c>
      <c r="B2" s="328"/>
      <c r="C2" s="328"/>
      <c r="D2" s="328"/>
      <c r="E2" s="328"/>
      <c r="F2" s="328"/>
      <c r="G2" s="328"/>
      <c r="H2" s="328"/>
      <c r="I2" s="328"/>
      <c r="J2" s="328"/>
      <c r="K2" s="328"/>
      <c r="L2" s="328"/>
      <c r="M2" s="328"/>
    </row>
    <row r="3" spans="1:13" ht="17.45" customHeight="1" x14ac:dyDescent="0.25">
      <c r="A3" s="328" t="s">
        <v>1509</v>
      </c>
      <c r="B3" s="328"/>
      <c r="C3" s="328"/>
      <c r="D3" s="328"/>
      <c r="E3" s="328"/>
      <c r="F3" s="328"/>
      <c r="G3" s="328"/>
      <c r="H3" s="328"/>
      <c r="I3" s="328"/>
      <c r="J3" s="328"/>
      <c r="K3" s="328"/>
      <c r="L3" s="328"/>
      <c r="M3" s="328"/>
    </row>
    <row r="4" spans="1:13" ht="17.45" customHeight="1" x14ac:dyDescent="0.25">
      <c r="A4" s="329" t="s">
        <v>1667</v>
      </c>
      <c r="B4" s="329"/>
      <c r="C4" s="329"/>
      <c r="D4" s="329"/>
      <c r="E4" s="329"/>
      <c r="F4" s="329"/>
      <c r="G4" s="329"/>
      <c r="H4" s="329"/>
      <c r="I4" s="329"/>
      <c r="J4" s="329"/>
      <c r="K4" s="329"/>
      <c r="L4" s="329"/>
      <c r="M4" s="329"/>
    </row>
    <row r="5" spans="1:13" ht="31.5" customHeight="1" x14ac:dyDescent="0.3">
      <c r="A5" s="177"/>
      <c r="B5" s="326" t="s">
        <v>1668</v>
      </c>
      <c r="C5" s="326"/>
      <c r="D5" s="326"/>
      <c r="E5" s="326"/>
      <c r="F5" s="326"/>
      <c r="G5" s="326"/>
      <c r="H5" s="326"/>
      <c r="I5" s="326"/>
      <c r="J5" s="326"/>
      <c r="K5" s="326"/>
      <c r="L5" s="326"/>
      <c r="M5" s="326"/>
    </row>
    <row r="6" spans="1:13" ht="17.45" customHeight="1" x14ac:dyDescent="0.3">
      <c r="A6" s="177"/>
      <c r="B6" s="326" t="s">
        <v>1642</v>
      </c>
      <c r="C6" s="326"/>
      <c r="D6" s="326"/>
      <c r="E6" s="326"/>
      <c r="F6" s="326"/>
      <c r="G6" s="326"/>
      <c r="H6" s="326"/>
      <c r="I6" s="326"/>
      <c r="J6" s="326"/>
      <c r="K6" s="326"/>
      <c r="L6" s="326"/>
      <c r="M6" s="326"/>
    </row>
    <row r="7" spans="1:13" ht="17.45" customHeight="1" x14ac:dyDescent="0.3">
      <c r="A7" s="177"/>
      <c r="B7" s="326" t="s">
        <v>1669</v>
      </c>
      <c r="C7" s="326"/>
      <c r="D7" s="326"/>
      <c r="E7" s="326"/>
      <c r="F7" s="326"/>
      <c r="G7" s="326"/>
      <c r="H7" s="326"/>
      <c r="I7" s="326"/>
      <c r="J7" s="326"/>
      <c r="K7" s="326"/>
      <c r="L7" s="326"/>
      <c r="M7" s="326"/>
    </row>
    <row r="8" spans="1:13" ht="18.75" x14ac:dyDescent="0.3">
      <c r="A8" s="177"/>
      <c r="B8" s="178"/>
      <c r="C8" s="178"/>
      <c r="D8" s="178"/>
      <c r="E8" s="178"/>
      <c r="F8" s="179"/>
      <c r="G8" s="179"/>
      <c r="H8" s="179"/>
      <c r="I8" s="8"/>
      <c r="J8" s="179"/>
      <c r="K8" s="180"/>
      <c r="L8" s="178"/>
      <c r="M8" s="178"/>
    </row>
    <row r="9" spans="1:13" ht="47.25" customHeight="1" x14ac:dyDescent="0.25">
      <c r="A9" s="181" t="s">
        <v>6</v>
      </c>
      <c r="B9" s="181" t="s">
        <v>7</v>
      </c>
      <c r="C9" s="181" t="s">
        <v>969</v>
      </c>
      <c r="D9" s="181" t="s">
        <v>9</v>
      </c>
      <c r="E9" s="181" t="s">
        <v>10</v>
      </c>
      <c r="F9" s="182" t="s">
        <v>11</v>
      </c>
      <c r="G9" s="182" t="s">
        <v>14</v>
      </c>
      <c r="H9" s="182" t="s">
        <v>18</v>
      </c>
      <c r="I9" s="260" t="s">
        <v>17</v>
      </c>
      <c r="J9" s="183" t="s">
        <v>1670</v>
      </c>
      <c r="K9" s="184" t="s">
        <v>26</v>
      </c>
      <c r="L9" s="185" t="s">
        <v>27</v>
      </c>
      <c r="M9" s="181" t="s">
        <v>28</v>
      </c>
    </row>
    <row r="10" spans="1:13" ht="15.75" x14ac:dyDescent="0.25">
      <c r="A10" s="186">
        <v>1</v>
      </c>
      <c r="B10" s="186" t="s">
        <v>30</v>
      </c>
      <c r="C10" s="187" t="s">
        <v>31</v>
      </c>
      <c r="D10" s="186"/>
      <c r="E10" s="186"/>
      <c r="F10" s="188"/>
      <c r="G10" s="188"/>
      <c r="H10" s="188"/>
      <c r="I10" s="214"/>
      <c r="J10" s="188"/>
      <c r="K10" s="189"/>
      <c r="L10" s="186"/>
      <c r="M10" s="186"/>
    </row>
    <row r="11" spans="1:13" ht="15.75" x14ac:dyDescent="0.25">
      <c r="A11" s="190" t="s">
        <v>1011</v>
      </c>
      <c r="B11" s="190" t="s">
        <v>33</v>
      </c>
      <c r="C11" s="191" t="s">
        <v>34</v>
      </c>
      <c r="D11" s="190" t="s">
        <v>35</v>
      </c>
      <c r="E11" s="192">
        <f>+SUM(E12:E15)</f>
        <v>0</v>
      </c>
      <c r="F11" s="193">
        <f>+SUM(F12:F15)</f>
        <v>0</v>
      </c>
      <c r="G11" s="193"/>
      <c r="H11" s="193"/>
      <c r="I11" s="215"/>
      <c r="J11" s="193">
        <f>+SUM(J12:J15)</f>
        <v>0</v>
      </c>
      <c r="K11" s="194"/>
      <c r="L11" s="195" t="s">
        <v>178</v>
      </c>
      <c r="M11" s="190"/>
    </row>
    <row r="12" spans="1:13" ht="15.75" x14ac:dyDescent="0.25">
      <c r="A12" s="196" t="s">
        <v>179</v>
      </c>
      <c r="B12" s="197" t="s">
        <v>180</v>
      </c>
      <c r="C12" s="198" t="s">
        <v>181</v>
      </c>
      <c r="D12" s="196" t="s">
        <v>35</v>
      </c>
      <c r="E12" s="199"/>
      <c r="F12" s="200">
        <v>0</v>
      </c>
      <c r="G12" s="200"/>
      <c r="H12" s="200"/>
      <c r="I12" s="220"/>
      <c r="J12" s="200"/>
      <c r="K12" s="201"/>
      <c r="L12" s="202" t="s">
        <v>178</v>
      </c>
      <c r="M12" s="196"/>
    </row>
    <row r="13" spans="1:13" ht="15.75" x14ac:dyDescent="0.25">
      <c r="A13" s="196" t="s">
        <v>182</v>
      </c>
      <c r="B13" s="197" t="s">
        <v>183</v>
      </c>
      <c r="C13" s="198" t="s">
        <v>184</v>
      </c>
      <c r="D13" s="196" t="s">
        <v>35</v>
      </c>
      <c r="E13" s="199">
        <f>+SUM(F13:J13)</f>
        <v>0</v>
      </c>
      <c r="F13" s="200"/>
      <c r="G13" s="200"/>
      <c r="H13" s="200"/>
      <c r="I13" s="220"/>
      <c r="J13" s="200"/>
      <c r="K13" s="201"/>
      <c r="L13" s="202" t="s">
        <v>178</v>
      </c>
      <c r="M13" s="196"/>
    </row>
    <row r="14" spans="1:13" ht="15.75" x14ac:dyDescent="0.25">
      <c r="A14" s="196" t="s">
        <v>185</v>
      </c>
      <c r="B14" s="197" t="s">
        <v>186</v>
      </c>
      <c r="C14" s="198" t="s">
        <v>187</v>
      </c>
      <c r="D14" s="196" t="s">
        <v>35</v>
      </c>
      <c r="E14" s="199"/>
      <c r="F14" s="200"/>
      <c r="G14" s="200"/>
      <c r="H14" s="200"/>
      <c r="I14" s="220"/>
      <c r="J14" s="200"/>
      <c r="K14" s="201"/>
      <c r="L14" s="202" t="s">
        <v>178</v>
      </c>
      <c r="M14" s="196"/>
    </row>
    <row r="15" spans="1:13" ht="15.75" x14ac:dyDescent="0.25">
      <c r="A15" s="196" t="s">
        <v>188</v>
      </c>
      <c r="B15" s="197" t="s">
        <v>189</v>
      </c>
      <c r="C15" s="198" t="s">
        <v>190</v>
      </c>
      <c r="D15" s="196" t="s">
        <v>35</v>
      </c>
      <c r="E15" s="199">
        <f>+SUM(F15:J15)</f>
        <v>0</v>
      </c>
      <c r="F15" s="200"/>
      <c r="G15" s="200"/>
      <c r="H15" s="200"/>
      <c r="I15" s="220"/>
      <c r="J15" s="200"/>
      <c r="K15" s="201"/>
      <c r="L15" s="202" t="s">
        <v>178</v>
      </c>
      <c r="M15" s="196"/>
    </row>
    <row r="16" spans="1:13" ht="15.75" x14ac:dyDescent="0.25">
      <c r="A16" s="190" t="s">
        <v>1514</v>
      </c>
      <c r="B16" s="190" t="s">
        <v>36</v>
      </c>
      <c r="C16" s="191" t="s">
        <v>37</v>
      </c>
      <c r="D16" s="190" t="s">
        <v>35</v>
      </c>
      <c r="E16" s="192"/>
      <c r="F16" s="193"/>
      <c r="G16" s="193"/>
      <c r="H16" s="193"/>
      <c r="I16" s="215"/>
      <c r="J16" s="193"/>
      <c r="K16" s="194"/>
      <c r="L16" s="195" t="s">
        <v>178</v>
      </c>
      <c r="M16" s="190"/>
    </row>
    <row r="17" spans="1:13" ht="15.75" x14ac:dyDescent="0.25">
      <c r="A17" s="196" t="s">
        <v>191</v>
      </c>
      <c r="B17" s="197" t="s">
        <v>192</v>
      </c>
      <c r="C17" s="198" t="s">
        <v>181</v>
      </c>
      <c r="D17" s="196" t="s">
        <v>35</v>
      </c>
      <c r="E17" s="199"/>
      <c r="F17" s="200"/>
      <c r="G17" s="200"/>
      <c r="H17" s="200"/>
      <c r="I17" s="220"/>
      <c r="J17" s="200"/>
      <c r="K17" s="201"/>
      <c r="L17" s="202" t="s">
        <v>178</v>
      </c>
      <c r="M17" s="196"/>
    </row>
    <row r="18" spans="1:13" ht="15.75" x14ac:dyDescent="0.25">
      <c r="A18" s="196" t="s">
        <v>193</v>
      </c>
      <c r="B18" s="197" t="s">
        <v>194</v>
      </c>
      <c r="C18" s="198" t="s">
        <v>184</v>
      </c>
      <c r="D18" s="196" t="s">
        <v>35</v>
      </c>
      <c r="E18" s="199"/>
      <c r="F18" s="200"/>
      <c r="G18" s="200"/>
      <c r="H18" s="200"/>
      <c r="I18" s="220"/>
      <c r="J18" s="200"/>
      <c r="K18" s="201"/>
      <c r="L18" s="202" t="s">
        <v>178</v>
      </c>
      <c r="M18" s="196"/>
    </row>
    <row r="19" spans="1:13" ht="15.75" x14ac:dyDescent="0.25">
      <c r="A19" s="196" t="s">
        <v>195</v>
      </c>
      <c r="B19" s="197" t="s">
        <v>196</v>
      </c>
      <c r="C19" s="198" t="s">
        <v>187</v>
      </c>
      <c r="D19" s="196" t="s">
        <v>35</v>
      </c>
      <c r="E19" s="199"/>
      <c r="F19" s="200"/>
      <c r="G19" s="200"/>
      <c r="H19" s="200"/>
      <c r="I19" s="220"/>
      <c r="J19" s="200"/>
      <c r="K19" s="201"/>
      <c r="L19" s="202" t="s">
        <v>178</v>
      </c>
      <c r="M19" s="196"/>
    </row>
    <row r="20" spans="1:13" ht="15.75" x14ac:dyDescent="0.25">
      <c r="A20" s="196" t="s">
        <v>197</v>
      </c>
      <c r="B20" s="197" t="s">
        <v>198</v>
      </c>
      <c r="C20" s="198" t="s">
        <v>190</v>
      </c>
      <c r="D20" s="196" t="s">
        <v>35</v>
      </c>
      <c r="E20" s="199"/>
      <c r="F20" s="200"/>
      <c r="G20" s="200"/>
      <c r="H20" s="200"/>
      <c r="I20" s="220"/>
      <c r="J20" s="200"/>
      <c r="K20" s="201"/>
      <c r="L20" s="202" t="s">
        <v>178</v>
      </c>
      <c r="M20" s="196"/>
    </row>
    <row r="21" spans="1:13" ht="15.75" x14ac:dyDescent="0.25">
      <c r="A21" s="190" t="s">
        <v>1515</v>
      </c>
      <c r="B21" s="190" t="s">
        <v>38</v>
      </c>
      <c r="C21" s="191" t="s">
        <v>39</v>
      </c>
      <c r="D21" s="196" t="s">
        <v>35</v>
      </c>
      <c r="E21" s="192">
        <f>+SUM(E22:E25)</f>
        <v>1</v>
      </c>
      <c r="F21" s="193"/>
      <c r="G21" s="193"/>
      <c r="H21" s="193"/>
      <c r="I21" s="215"/>
      <c r="J21" s="193"/>
      <c r="K21" s="194"/>
      <c r="L21" s="195" t="s">
        <v>178</v>
      </c>
      <c r="M21" s="190"/>
    </row>
    <row r="22" spans="1:13" ht="15.75" x14ac:dyDescent="0.25">
      <c r="A22" s="196" t="s">
        <v>199</v>
      </c>
      <c r="B22" s="197" t="s">
        <v>200</v>
      </c>
      <c r="C22" s="198" t="s">
        <v>181</v>
      </c>
      <c r="D22" s="196" t="s">
        <v>35</v>
      </c>
      <c r="E22" s="199">
        <f>+SUM(F22:J22)</f>
        <v>0</v>
      </c>
      <c r="F22" s="200"/>
      <c r="G22" s="200"/>
      <c r="H22" s="200"/>
      <c r="I22" s="220"/>
      <c r="J22" s="200"/>
      <c r="K22" s="201"/>
      <c r="L22" s="202" t="s">
        <v>178</v>
      </c>
      <c r="M22" s="196"/>
    </row>
    <row r="23" spans="1:13" ht="15.75" x14ac:dyDescent="0.25">
      <c r="A23" s="196" t="s">
        <v>201</v>
      </c>
      <c r="B23" s="197" t="s">
        <v>202</v>
      </c>
      <c r="C23" s="198" t="s">
        <v>184</v>
      </c>
      <c r="D23" s="196" t="s">
        <v>35</v>
      </c>
      <c r="E23" s="199">
        <f>+SUM(F23:J23)</f>
        <v>0</v>
      </c>
      <c r="F23" s="200"/>
      <c r="G23" s="200"/>
      <c r="H23" s="200"/>
      <c r="I23" s="220"/>
      <c r="J23" s="200"/>
      <c r="K23" s="201"/>
      <c r="L23" s="202" t="s">
        <v>178</v>
      </c>
      <c r="M23" s="196"/>
    </row>
    <row r="24" spans="1:13" ht="15.75" x14ac:dyDescent="0.25">
      <c r="A24" s="196" t="s">
        <v>203</v>
      </c>
      <c r="B24" s="197" t="s">
        <v>204</v>
      </c>
      <c r="C24" s="198" t="s">
        <v>187</v>
      </c>
      <c r="D24" s="196" t="s">
        <v>35</v>
      </c>
      <c r="E24" s="199">
        <f>+SUM(F24:J24)</f>
        <v>0</v>
      </c>
      <c r="F24" s="200"/>
      <c r="G24" s="200"/>
      <c r="H24" s="200"/>
      <c r="I24" s="220"/>
      <c r="J24" s="200"/>
      <c r="K24" s="201"/>
      <c r="L24" s="202" t="s">
        <v>178</v>
      </c>
      <c r="M24" s="196"/>
    </row>
    <row r="25" spans="1:13" ht="15.75" x14ac:dyDescent="0.25">
      <c r="A25" s="196" t="s">
        <v>205</v>
      </c>
      <c r="B25" s="197" t="s">
        <v>206</v>
      </c>
      <c r="C25" s="198" t="s">
        <v>190</v>
      </c>
      <c r="D25" s="196" t="s">
        <v>35</v>
      </c>
      <c r="E25" s="199">
        <f>+SUM(F25:J25)</f>
        <v>1</v>
      </c>
      <c r="F25" s="200"/>
      <c r="G25" s="200"/>
      <c r="H25" s="200"/>
      <c r="I25" s="220"/>
      <c r="J25" s="200">
        <v>1</v>
      </c>
      <c r="K25" s="201"/>
      <c r="L25" s="202" t="s">
        <v>178</v>
      </c>
      <c r="M25" s="196"/>
    </row>
    <row r="26" spans="1:13" ht="15.75" x14ac:dyDescent="0.25">
      <c r="A26" s="190" t="s">
        <v>1516</v>
      </c>
      <c r="B26" s="190" t="s">
        <v>207</v>
      </c>
      <c r="C26" s="191" t="s">
        <v>208</v>
      </c>
      <c r="D26" s="190" t="s">
        <v>1517</v>
      </c>
      <c r="E26" s="192"/>
      <c r="F26" s="193"/>
      <c r="G26" s="193"/>
      <c r="H26" s="193"/>
      <c r="I26" s="215"/>
      <c r="J26" s="193"/>
      <c r="K26" s="194"/>
      <c r="L26" s="195" t="s">
        <v>178</v>
      </c>
      <c r="M26" s="190"/>
    </row>
    <row r="27" spans="1:13" ht="15.75" x14ac:dyDescent="0.25">
      <c r="A27" s="190" t="s">
        <v>1518</v>
      </c>
      <c r="B27" s="190" t="s">
        <v>210</v>
      </c>
      <c r="C27" s="191" t="s">
        <v>211</v>
      </c>
      <c r="D27" s="190" t="s">
        <v>35</v>
      </c>
      <c r="E27" s="192"/>
      <c r="F27" s="193"/>
      <c r="G27" s="193"/>
      <c r="H27" s="193"/>
      <c r="I27" s="215"/>
      <c r="J27" s="193"/>
      <c r="K27" s="194"/>
      <c r="L27" s="195" t="s">
        <v>178</v>
      </c>
      <c r="M27" s="190"/>
    </row>
    <row r="28" spans="1:13" ht="15.75" x14ac:dyDescent="0.25">
      <c r="A28" s="186">
        <v>2</v>
      </c>
      <c r="B28" s="186" t="s">
        <v>41</v>
      </c>
      <c r="C28" s="187" t="s">
        <v>42</v>
      </c>
      <c r="D28" s="186" t="s">
        <v>212</v>
      </c>
      <c r="E28" s="203" t="s">
        <v>178</v>
      </c>
      <c r="F28" s="193">
        <f>+F29+F34+F39+F44</f>
        <v>0</v>
      </c>
      <c r="G28" s="193"/>
      <c r="H28" s="193"/>
      <c r="I28" s="215"/>
      <c r="J28" s="193"/>
      <c r="K28" s="194"/>
      <c r="L28" s="204">
        <f>+L29+L34+L39+L44+L49+L53+L54</f>
        <v>23</v>
      </c>
      <c r="M28" s="186"/>
    </row>
    <row r="29" spans="1:13" ht="15.75" x14ac:dyDescent="0.25">
      <c r="A29" s="190" t="s">
        <v>1015</v>
      </c>
      <c r="B29" s="190" t="s">
        <v>213</v>
      </c>
      <c r="C29" s="191" t="s">
        <v>126</v>
      </c>
      <c r="D29" s="190" t="s">
        <v>47</v>
      </c>
      <c r="E29" s="192">
        <f>+SUM(E30:E33)</f>
        <v>0</v>
      </c>
      <c r="F29" s="193">
        <f>+SUM(F30:F33)</f>
        <v>0</v>
      </c>
      <c r="G29" s="193"/>
      <c r="H29" s="193"/>
      <c r="I29" s="215"/>
      <c r="J29" s="193">
        <f>+SUM(J30:J33)</f>
        <v>0</v>
      </c>
      <c r="K29" s="194"/>
      <c r="L29" s="192">
        <f>+SUM(L30:L33)</f>
        <v>0</v>
      </c>
      <c r="M29" s="205"/>
    </row>
    <row r="30" spans="1:13" ht="15.75" x14ac:dyDescent="0.25">
      <c r="A30" s="196" t="s">
        <v>214</v>
      </c>
      <c r="B30" s="197" t="s">
        <v>215</v>
      </c>
      <c r="C30" s="198" t="s">
        <v>216</v>
      </c>
      <c r="D30" s="196" t="s">
        <v>47</v>
      </c>
      <c r="E30" s="199">
        <f>+SUM(F30:J30)</f>
        <v>0</v>
      </c>
      <c r="F30" s="200"/>
      <c r="G30" s="200"/>
      <c r="H30" s="200"/>
      <c r="I30" s="220"/>
      <c r="J30" s="200"/>
      <c r="K30" s="206">
        <v>20</v>
      </c>
      <c r="L30" s="199">
        <f>+K30*E30</f>
        <v>0</v>
      </c>
      <c r="M30" s="205"/>
    </row>
    <row r="31" spans="1:13" ht="15.75" x14ac:dyDescent="0.25">
      <c r="A31" s="196" t="s">
        <v>217</v>
      </c>
      <c r="B31" s="197" t="s">
        <v>218</v>
      </c>
      <c r="C31" s="198" t="s">
        <v>219</v>
      </c>
      <c r="D31" s="196" t="s">
        <v>47</v>
      </c>
      <c r="E31" s="199">
        <f>+SUM(F31:J31)</f>
        <v>0</v>
      </c>
      <c r="F31" s="200"/>
      <c r="G31" s="200"/>
      <c r="H31" s="200"/>
      <c r="I31" s="220"/>
      <c r="J31" s="200"/>
      <c r="K31" s="206">
        <f>+K30*0.75</f>
        <v>15</v>
      </c>
      <c r="L31" s="199">
        <f>+K31*E31</f>
        <v>0</v>
      </c>
      <c r="M31" s="205"/>
    </row>
    <row r="32" spans="1:13" ht="15.75" x14ac:dyDescent="0.25">
      <c r="A32" s="196" t="s">
        <v>220</v>
      </c>
      <c r="B32" s="197" t="s">
        <v>221</v>
      </c>
      <c r="C32" s="198" t="s">
        <v>222</v>
      </c>
      <c r="D32" s="196" t="s">
        <v>47</v>
      </c>
      <c r="E32" s="199">
        <f>+SUM(F32:J32)</f>
        <v>0</v>
      </c>
      <c r="F32" s="200"/>
      <c r="G32" s="200"/>
      <c r="H32" s="200"/>
      <c r="I32" s="220"/>
      <c r="J32" s="200"/>
      <c r="K32" s="206">
        <f>+K30*0.5</f>
        <v>10</v>
      </c>
      <c r="L32" s="199">
        <f>+K32*E32</f>
        <v>0</v>
      </c>
      <c r="M32" s="205"/>
    </row>
    <row r="33" spans="1:13" ht="15.75" x14ac:dyDescent="0.25">
      <c r="A33" s="196" t="s">
        <v>223</v>
      </c>
      <c r="B33" s="197" t="s">
        <v>224</v>
      </c>
      <c r="C33" s="198" t="s">
        <v>225</v>
      </c>
      <c r="D33" s="196" t="s">
        <v>47</v>
      </c>
      <c r="E33" s="199">
        <f>+SUM(F33:J33)</f>
        <v>0</v>
      </c>
      <c r="F33" s="200"/>
      <c r="G33" s="200"/>
      <c r="H33" s="200"/>
      <c r="I33" s="220"/>
      <c r="J33" s="200"/>
      <c r="K33" s="206">
        <f>+K30*0.25</f>
        <v>5</v>
      </c>
      <c r="L33" s="199">
        <f>+K33*E33</f>
        <v>0</v>
      </c>
      <c r="M33" s="205"/>
    </row>
    <row r="34" spans="1:13" ht="15.75" x14ac:dyDescent="0.25">
      <c r="A34" s="190" t="s">
        <v>1018</v>
      </c>
      <c r="B34" s="190" t="s">
        <v>226</v>
      </c>
      <c r="C34" s="191" t="s">
        <v>348</v>
      </c>
      <c r="D34" s="190" t="s">
        <v>47</v>
      </c>
      <c r="E34" s="207">
        <f>+SUM(E35:E38)</f>
        <v>0</v>
      </c>
      <c r="F34" s="193">
        <f>+SUM(F35:F38)</f>
        <v>0</v>
      </c>
      <c r="G34" s="193"/>
      <c r="H34" s="193"/>
      <c r="I34" s="215"/>
      <c r="J34" s="193"/>
      <c r="K34" s="208"/>
      <c r="L34" s="192">
        <f>+SUM(L35:L38)</f>
        <v>0</v>
      </c>
      <c r="M34" s="205"/>
    </row>
    <row r="35" spans="1:13" ht="15.75" x14ac:dyDescent="0.25">
      <c r="A35" s="196" t="s">
        <v>228</v>
      </c>
      <c r="B35" s="197" t="s">
        <v>229</v>
      </c>
      <c r="C35" s="198" t="s">
        <v>216</v>
      </c>
      <c r="D35" s="196" t="s">
        <v>47</v>
      </c>
      <c r="E35" s="199">
        <f>+SUM(F35:J35)</f>
        <v>0</v>
      </c>
      <c r="F35" s="200"/>
      <c r="G35" s="200"/>
      <c r="H35" s="200"/>
      <c r="I35" s="220"/>
      <c r="J35" s="200"/>
      <c r="K35" s="206">
        <f>+K30*0.6</f>
        <v>12</v>
      </c>
      <c r="L35" s="199">
        <f>+K35*E35</f>
        <v>0</v>
      </c>
      <c r="M35" s="205"/>
    </row>
    <row r="36" spans="1:13" ht="15.75" x14ac:dyDescent="0.25">
      <c r="A36" s="196" t="s">
        <v>230</v>
      </c>
      <c r="B36" s="197" t="s">
        <v>231</v>
      </c>
      <c r="C36" s="198" t="s">
        <v>219</v>
      </c>
      <c r="D36" s="196" t="s">
        <v>47</v>
      </c>
      <c r="E36" s="199">
        <f>+SUM(F36:J36)</f>
        <v>0</v>
      </c>
      <c r="F36" s="200"/>
      <c r="G36" s="200"/>
      <c r="H36" s="200"/>
      <c r="I36" s="220"/>
      <c r="J36" s="200"/>
      <c r="K36" s="206">
        <f>+K35*0.75</f>
        <v>9</v>
      </c>
      <c r="L36" s="199">
        <f>+K36*E36</f>
        <v>0</v>
      </c>
      <c r="M36" s="205"/>
    </row>
    <row r="37" spans="1:13" ht="15.75" x14ac:dyDescent="0.25">
      <c r="A37" s="196" t="s">
        <v>232</v>
      </c>
      <c r="B37" s="197" t="s">
        <v>233</v>
      </c>
      <c r="C37" s="198" t="s">
        <v>222</v>
      </c>
      <c r="D37" s="196" t="s">
        <v>47</v>
      </c>
      <c r="E37" s="199">
        <f>+SUM(F37:J37)</f>
        <v>0</v>
      </c>
      <c r="F37" s="200"/>
      <c r="G37" s="200"/>
      <c r="H37" s="200"/>
      <c r="I37" s="220"/>
      <c r="J37" s="200"/>
      <c r="K37" s="206">
        <f>+K35*0.5</f>
        <v>6</v>
      </c>
      <c r="L37" s="199">
        <f>+K37*E37</f>
        <v>0</v>
      </c>
      <c r="M37" s="205"/>
    </row>
    <row r="38" spans="1:13" ht="15.75" x14ac:dyDescent="0.25">
      <c r="A38" s="196" t="s">
        <v>234</v>
      </c>
      <c r="B38" s="197" t="s">
        <v>235</v>
      </c>
      <c r="C38" s="198" t="s">
        <v>225</v>
      </c>
      <c r="D38" s="196" t="s">
        <v>47</v>
      </c>
      <c r="E38" s="199">
        <f>+SUM(F38:J38)</f>
        <v>0</v>
      </c>
      <c r="F38" s="200"/>
      <c r="G38" s="200"/>
      <c r="H38" s="200"/>
      <c r="I38" s="220"/>
      <c r="J38" s="200"/>
      <c r="K38" s="206">
        <f>+K35*0.25</f>
        <v>3</v>
      </c>
      <c r="L38" s="199">
        <f>+K38*E38</f>
        <v>0</v>
      </c>
      <c r="M38" s="205"/>
    </row>
    <row r="39" spans="1:13" ht="15.75" x14ac:dyDescent="0.25">
      <c r="A39" s="190" t="s">
        <v>1020</v>
      </c>
      <c r="B39" s="190" t="s">
        <v>236</v>
      </c>
      <c r="C39" s="191" t="s">
        <v>130</v>
      </c>
      <c r="D39" s="190" t="s">
        <v>47</v>
      </c>
      <c r="E39" s="192">
        <f>+SUM(E40:E43)</f>
        <v>0</v>
      </c>
      <c r="F39" s="193">
        <f>+SUM(F40:F43)</f>
        <v>0</v>
      </c>
      <c r="G39" s="193"/>
      <c r="H39" s="193"/>
      <c r="I39" s="215"/>
      <c r="J39" s="193">
        <f>+SUM(J40:J43)</f>
        <v>0</v>
      </c>
      <c r="K39" s="208"/>
      <c r="L39" s="192">
        <f>+SUM(L40:L43)</f>
        <v>0</v>
      </c>
      <c r="M39" s="205"/>
    </row>
    <row r="40" spans="1:13" ht="15.75" x14ac:dyDescent="0.25">
      <c r="A40" s="196" t="s">
        <v>238</v>
      </c>
      <c r="B40" s="197" t="s">
        <v>239</v>
      </c>
      <c r="C40" s="198" t="s">
        <v>216</v>
      </c>
      <c r="D40" s="196" t="s">
        <v>47</v>
      </c>
      <c r="E40" s="199">
        <f>+SUM(F40:J40)</f>
        <v>0</v>
      </c>
      <c r="F40" s="200"/>
      <c r="G40" s="200"/>
      <c r="H40" s="200"/>
      <c r="I40" s="220"/>
      <c r="J40" s="200"/>
      <c r="K40" s="209">
        <f>+K30*0.4</f>
        <v>8</v>
      </c>
      <c r="L40" s="199">
        <f>+K40*E40</f>
        <v>0</v>
      </c>
      <c r="M40" s="205"/>
    </row>
    <row r="41" spans="1:13" ht="15.75" x14ac:dyDescent="0.25">
      <c r="A41" s="196" t="s">
        <v>240</v>
      </c>
      <c r="B41" s="197" t="s">
        <v>241</v>
      </c>
      <c r="C41" s="198" t="s">
        <v>219</v>
      </c>
      <c r="D41" s="196" t="s">
        <v>47</v>
      </c>
      <c r="E41" s="199">
        <f>+SUM(F41:J41)</f>
        <v>0</v>
      </c>
      <c r="F41" s="200"/>
      <c r="G41" s="200"/>
      <c r="H41" s="200"/>
      <c r="I41" s="220"/>
      <c r="J41" s="200"/>
      <c r="K41" s="206">
        <f>+K40*0.75</f>
        <v>6</v>
      </c>
      <c r="L41" s="199">
        <f>+K41*E41</f>
        <v>0</v>
      </c>
      <c r="M41" s="205"/>
    </row>
    <row r="42" spans="1:13" ht="15.75" x14ac:dyDescent="0.25">
      <c r="A42" s="196" t="s">
        <v>242</v>
      </c>
      <c r="B42" s="197" t="s">
        <v>243</v>
      </c>
      <c r="C42" s="198" t="s">
        <v>222</v>
      </c>
      <c r="D42" s="196" t="s">
        <v>47</v>
      </c>
      <c r="E42" s="199">
        <f>+SUM(F42:J42)</f>
        <v>0</v>
      </c>
      <c r="F42" s="200"/>
      <c r="G42" s="200"/>
      <c r="H42" s="200"/>
      <c r="I42" s="220"/>
      <c r="J42" s="200"/>
      <c r="K42" s="206">
        <f>+K40*0.5</f>
        <v>4</v>
      </c>
      <c r="L42" s="199">
        <f>+K42*E42</f>
        <v>0</v>
      </c>
      <c r="M42" s="205"/>
    </row>
    <row r="43" spans="1:13" ht="15.75" x14ac:dyDescent="0.25">
      <c r="A43" s="196" t="s">
        <v>244</v>
      </c>
      <c r="B43" s="197" t="s">
        <v>245</v>
      </c>
      <c r="C43" s="198" t="s">
        <v>225</v>
      </c>
      <c r="D43" s="196" t="s">
        <v>47</v>
      </c>
      <c r="E43" s="199">
        <f>+SUM(F43:J43)</f>
        <v>0</v>
      </c>
      <c r="F43" s="200"/>
      <c r="G43" s="200"/>
      <c r="H43" s="200"/>
      <c r="I43" s="220"/>
      <c r="J43" s="200"/>
      <c r="K43" s="206">
        <f>+K40*0.25</f>
        <v>2</v>
      </c>
      <c r="L43" s="199">
        <f>+K43*E43</f>
        <v>0</v>
      </c>
      <c r="M43" s="205"/>
    </row>
    <row r="44" spans="1:13" ht="15.75" x14ac:dyDescent="0.25">
      <c r="A44" s="190" t="s">
        <v>1022</v>
      </c>
      <c r="B44" s="190" t="s">
        <v>246</v>
      </c>
      <c r="C44" s="191" t="s">
        <v>132</v>
      </c>
      <c r="D44" s="196"/>
      <c r="E44" s="192">
        <f>+SUM(E45:E48)</f>
        <v>8</v>
      </c>
      <c r="F44" s="193">
        <f>+SUM(F45:F48)</f>
        <v>0</v>
      </c>
      <c r="G44" s="193"/>
      <c r="H44" s="193"/>
      <c r="I44" s="215"/>
      <c r="J44" s="193">
        <f>+SUM(J45:J48)</f>
        <v>7</v>
      </c>
      <c r="K44" s="208"/>
      <c r="L44" s="192">
        <f>+SUM(L45:L48)</f>
        <v>23</v>
      </c>
      <c r="M44" s="205"/>
    </row>
    <row r="45" spans="1:13" ht="15.75" x14ac:dyDescent="0.25">
      <c r="A45" s="196" t="s">
        <v>247</v>
      </c>
      <c r="B45" s="197" t="s">
        <v>248</v>
      </c>
      <c r="C45" s="198" t="s">
        <v>216</v>
      </c>
      <c r="D45" s="196" t="s">
        <v>47</v>
      </c>
      <c r="E45" s="199">
        <f>+SUM(F45:J45)</f>
        <v>1</v>
      </c>
      <c r="F45" s="200"/>
      <c r="G45" s="200"/>
      <c r="H45" s="200"/>
      <c r="I45" s="220">
        <v>1</v>
      </c>
      <c r="J45" s="200"/>
      <c r="K45" s="206">
        <f>+K30*0.2</f>
        <v>4</v>
      </c>
      <c r="L45" s="199">
        <v>2</v>
      </c>
      <c r="M45" s="205"/>
    </row>
    <row r="46" spans="1:13" ht="15.75" x14ac:dyDescent="0.25">
      <c r="A46" s="196" t="s">
        <v>249</v>
      </c>
      <c r="B46" s="197" t="s">
        <v>250</v>
      </c>
      <c r="C46" s="198" t="s">
        <v>219</v>
      </c>
      <c r="D46" s="196" t="s">
        <v>47</v>
      </c>
      <c r="E46" s="199">
        <f>+SUM(F46:J46)</f>
        <v>7</v>
      </c>
      <c r="F46" s="200"/>
      <c r="G46" s="200"/>
      <c r="H46" s="200"/>
      <c r="I46" s="220"/>
      <c r="J46" s="200">
        <v>7</v>
      </c>
      <c r="K46" s="206">
        <f>+K45*0.75</f>
        <v>3</v>
      </c>
      <c r="L46" s="199">
        <f>+K46*E46</f>
        <v>21</v>
      </c>
      <c r="M46" s="205"/>
    </row>
    <row r="47" spans="1:13" ht="15.75" x14ac:dyDescent="0.25">
      <c r="A47" s="196" t="s">
        <v>251</v>
      </c>
      <c r="B47" s="197" t="s">
        <v>252</v>
      </c>
      <c r="C47" s="198" t="s">
        <v>222</v>
      </c>
      <c r="D47" s="196" t="s">
        <v>47</v>
      </c>
      <c r="E47" s="199">
        <f>+SUM(F47:J47)</f>
        <v>0</v>
      </c>
      <c r="F47" s="200"/>
      <c r="G47" s="200"/>
      <c r="H47" s="200"/>
      <c r="I47" s="220"/>
      <c r="J47" s="200"/>
      <c r="K47" s="206">
        <f>+K45*0.5</f>
        <v>2</v>
      </c>
      <c r="L47" s="199">
        <f>+K47*E47</f>
        <v>0</v>
      </c>
      <c r="M47" s="205"/>
    </row>
    <row r="48" spans="1:13" ht="15.75" x14ac:dyDescent="0.25">
      <c r="A48" s="196" t="s">
        <v>253</v>
      </c>
      <c r="B48" s="197" t="s">
        <v>254</v>
      </c>
      <c r="C48" s="198" t="s">
        <v>225</v>
      </c>
      <c r="D48" s="196" t="s">
        <v>47</v>
      </c>
      <c r="E48" s="199">
        <f>+SUM(F48:J48)</f>
        <v>0</v>
      </c>
      <c r="F48" s="200"/>
      <c r="G48" s="200"/>
      <c r="H48" s="200"/>
      <c r="I48" s="220"/>
      <c r="J48" s="200"/>
      <c r="K48" s="206">
        <f>+K45*0.25</f>
        <v>1</v>
      </c>
      <c r="L48" s="199">
        <f>+K48*E48</f>
        <v>0</v>
      </c>
      <c r="M48" s="205"/>
    </row>
    <row r="49" spans="1:13" ht="15.75" x14ac:dyDescent="0.25">
      <c r="A49" s="190" t="s">
        <v>1024</v>
      </c>
      <c r="B49" s="190" t="s">
        <v>43</v>
      </c>
      <c r="C49" s="191" t="s">
        <v>44</v>
      </c>
      <c r="D49" s="190" t="s">
        <v>255</v>
      </c>
      <c r="E49" s="192">
        <f>+SUM(E50:E52)</f>
        <v>0</v>
      </c>
      <c r="F49" s="193"/>
      <c r="G49" s="193"/>
      <c r="H49" s="193"/>
      <c r="I49" s="215"/>
      <c r="J49" s="193">
        <f>+SUM(J50:J52)</f>
        <v>0</v>
      </c>
      <c r="K49" s="210"/>
      <c r="L49" s="192"/>
      <c r="M49" s="205"/>
    </row>
    <row r="50" spans="1:13" ht="15.75" x14ac:dyDescent="0.25">
      <c r="A50" s="197" t="s">
        <v>256</v>
      </c>
      <c r="B50" s="197" t="s">
        <v>257</v>
      </c>
      <c r="C50" s="198" t="s">
        <v>258</v>
      </c>
      <c r="D50" s="197" t="s">
        <v>255</v>
      </c>
      <c r="E50" s="199">
        <f>+SUM(F50:J50)</f>
        <v>0</v>
      </c>
      <c r="F50" s="200"/>
      <c r="G50" s="200"/>
      <c r="H50" s="200"/>
      <c r="I50" s="220"/>
      <c r="J50" s="200"/>
      <c r="K50" s="201"/>
      <c r="L50" s="192"/>
      <c r="M50" s="205"/>
    </row>
    <row r="51" spans="1:13" ht="15.75" x14ac:dyDescent="0.25">
      <c r="A51" s="197" t="s">
        <v>259</v>
      </c>
      <c r="B51" s="197" t="s">
        <v>260</v>
      </c>
      <c r="C51" s="198" t="s">
        <v>261</v>
      </c>
      <c r="D51" s="197" t="s">
        <v>255</v>
      </c>
      <c r="E51" s="199">
        <f>+SUM(F51:J51)</f>
        <v>0</v>
      </c>
      <c r="F51" s="200"/>
      <c r="G51" s="200"/>
      <c r="H51" s="200"/>
      <c r="I51" s="220"/>
      <c r="J51" s="200"/>
      <c r="K51" s="201"/>
      <c r="L51" s="192"/>
      <c r="M51" s="205"/>
    </row>
    <row r="52" spans="1:13" ht="15.75" x14ac:dyDescent="0.25">
      <c r="A52" s="197" t="s">
        <v>262</v>
      </c>
      <c r="B52" s="197" t="s">
        <v>263</v>
      </c>
      <c r="C52" s="198" t="s">
        <v>264</v>
      </c>
      <c r="D52" s="197" t="s">
        <v>255</v>
      </c>
      <c r="E52" s="199"/>
      <c r="F52" s="200"/>
      <c r="G52" s="200"/>
      <c r="H52" s="200"/>
      <c r="I52" s="220"/>
      <c r="J52" s="200"/>
      <c r="K52" s="201"/>
      <c r="L52" s="192"/>
      <c r="M52" s="205"/>
    </row>
    <row r="53" spans="1:13" ht="15.75" x14ac:dyDescent="0.25">
      <c r="A53" s="190" t="s">
        <v>1027</v>
      </c>
      <c r="B53" s="190" t="s">
        <v>45</v>
      </c>
      <c r="C53" s="191" t="s">
        <v>46</v>
      </c>
      <c r="D53" s="190" t="s">
        <v>47</v>
      </c>
      <c r="E53" s="192">
        <f>+SUM(F53:J53)</f>
        <v>0</v>
      </c>
      <c r="F53" s="200"/>
      <c r="G53" s="200"/>
      <c r="H53" s="200"/>
      <c r="I53" s="220"/>
      <c r="J53" s="193"/>
      <c r="K53" s="201"/>
      <c r="L53" s="192"/>
      <c r="M53" s="205"/>
    </row>
    <row r="54" spans="1:13" ht="15.75" x14ac:dyDescent="0.25">
      <c r="A54" s="190" t="s">
        <v>1030</v>
      </c>
      <c r="B54" s="190" t="s">
        <v>48</v>
      </c>
      <c r="C54" s="191" t="s">
        <v>49</v>
      </c>
      <c r="D54" s="190" t="s">
        <v>212</v>
      </c>
      <c r="E54" s="195" t="s">
        <v>178</v>
      </c>
      <c r="F54" s="193">
        <f>+F55</f>
        <v>0</v>
      </c>
      <c r="G54" s="193"/>
      <c r="H54" s="193"/>
      <c r="I54" s="215"/>
      <c r="J54" s="193"/>
      <c r="K54" s="194"/>
      <c r="L54" s="192">
        <f>+L55</f>
        <v>0</v>
      </c>
      <c r="M54" s="205"/>
    </row>
    <row r="55" spans="1:13" ht="15.75" x14ac:dyDescent="0.25">
      <c r="A55" s="190"/>
      <c r="B55" s="190"/>
      <c r="C55" s="198" t="s">
        <v>1519</v>
      </c>
      <c r="D55" s="197" t="s">
        <v>212</v>
      </c>
      <c r="E55" s="202" t="s">
        <v>178</v>
      </c>
      <c r="F55" s="200"/>
      <c r="G55" s="200"/>
      <c r="H55" s="200"/>
      <c r="I55" s="220"/>
      <c r="J55" s="193"/>
      <c r="K55" s="194"/>
      <c r="L55" s="199">
        <f>+SUM(F55:J55)</f>
        <v>0</v>
      </c>
      <c r="M55" s="205"/>
    </row>
    <row r="56" spans="1:13" ht="15.75" x14ac:dyDescent="0.25">
      <c r="A56" s="186">
        <v>3</v>
      </c>
      <c r="B56" s="186" t="s">
        <v>265</v>
      </c>
      <c r="C56" s="187" t="s">
        <v>266</v>
      </c>
      <c r="D56" s="186" t="s">
        <v>212</v>
      </c>
      <c r="E56" s="203" t="s">
        <v>178</v>
      </c>
      <c r="F56" s="193"/>
      <c r="G56" s="193"/>
      <c r="H56" s="193"/>
      <c r="I56" s="215"/>
      <c r="J56" s="193"/>
      <c r="K56" s="194"/>
      <c r="L56" s="204">
        <f>+L58+L63+L67+L68</f>
        <v>0</v>
      </c>
      <c r="M56" s="186"/>
    </row>
    <row r="57" spans="1:13" ht="15.75" x14ac:dyDescent="0.25">
      <c r="A57" s="190" t="s">
        <v>1050</v>
      </c>
      <c r="B57" s="190" t="s">
        <v>267</v>
      </c>
      <c r="C57" s="191" t="s">
        <v>268</v>
      </c>
      <c r="D57" s="190" t="s">
        <v>269</v>
      </c>
      <c r="E57" s="211">
        <f>+SUM(F57:J57)</f>
        <v>0</v>
      </c>
      <c r="F57" s="212"/>
      <c r="G57" s="212"/>
      <c r="H57" s="212"/>
      <c r="I57" s="227"/>
      <c r="J57" s="213"/>
      <c r="K57" s="194"/>
      <c r="L57" s="195" t="s">
        <v>178</v>
      </c>
      <c r="M57" s="190"/>
    </row>
    <row r="58" spans="1:13" ht="31.5" x14ac:dyDescent="0.25">
      <c r="A58" s="190" t="s">
        <v>1052</v>
      </c>
      <c r="B58" s="214" t="s">
        <v>270</v>
      </c>
      <c r="C58" s="191" t="s">
        <v>271</v>
      </c>
      <c r="D58" s="190" t="s">
        <v>47</v>
      </c>
      <c r="E58" s="192">
        <f>+SUM(E59:E62)</f>
        <v>0</v>
      </c>
      <c r="F58" s="215">
        <f>+SUM(F59:F62)</f>
        <v>0</v>
      </c>
      <c r="G58" s="215"/>
      <c r="H58" s="215"/>
      <c r="I58" s="215"/>
      <c r="J58" s="215">
        <f>+SUM(J59:J62)</f>
        <v>0</v>
      </c>
      <c r="K58" s="206"/>
      <c r="L58" s="192"/>
      <c r="M58" s="196"/>
    </row>
    <row r="59" spans="1:13" ht="15.75" x14ac:dyDescent="0.25">
      <c r="A59" s="196" t="s">
        <v>272</v>
      </c>
      <c r="B59" s="197" t="s">
        <v>273</v>
      </c>
      <c r="C59" s="198" t="s">
        <v>126</v>
      </c>
      <c r="D59" s="196" t="s">
        <v>47</v>
      </c>
      <c r="E59" s="199">
        <f>+SUM(F59:J59)</f>
        <v>0</v>
      </c>
      <c r="F59" s="200"/>
      <c r="G59" s="200"/>
      <c r="H59" s="200"/>
      <c r="I59" s="220"/>
      <c r="J59" s="200"/>
      <c r="K59" s="206"/>
      <c r="L59" s="199"/>
      <c r="M59" s="196"/>
    </row>
    <row r="60" spans="1:13" ht="15.75" x14ac:dyDescent="0.25">
      <c r="A60" s="196" t="s">
        <v>274</v>
      </c>
      <c r="B60" s="197" t="s">
        <v>275</v>
      </c>
      <c r="C60" s="198" t="s">
        <v>128</v>
      </c>
      <c r="D60" s="196" t="s">
        <v>47</v>
      </c>
      <c r="E60" s="199">
        <f>+SUM(F60:J60)</f>
        <v>0</v>
      </c>
      <c r="F60" s="200"/>
      <c r="G60" s="200"/>
      <c r="H60" s="200"/>
      <c r="I60" s="220"/>
      <c r="J60" s="200"/>
      <c r="K60" s="206"/>
      <c r="L60" s="199"/>
      <c r="M60" s="196"/>
    </row>
    <row r="61" spans="1:13" ht="15.75" x14ac:dyDescent="0.25">
      <c r="A61" s="196" t="s">
        <v>1520</v>
      </c>
      <c r="B61" s="197" t="s">
        <v>277</v>
      </c>
      <c r="C61" s="198" t="s">
        <v>130</v>
      </c>
      <c r="D61" s="196" t="s">
        <v>47</v>
      </c>
      <c r="E61" s="199">
        <f>+SUM(F61:J61)</f>
        <v>0</v>
      </c>
      <c r="F61" s="200"/>
      <c r="G61" s="200"/>
      <c r="H61" s="200"/>
      <c r="I61" s="220"/>
      <c r="J61" s="200"/>
      <c r="K61" s="206"/>
      <c r="L61" s="199"/>
      <c r="M61" s="196"/>
    </row>
    <row r="62" spans="1:13" ht="15.75" x14ac:dyDescent="0.25">
      <c r="A62" s="196" t="s">
        <v>278</v>
      </c>
      <c r="B62" s="197" t="s">
        <v>279</v>
      </c>
      <c r="C62" s="198" t="s">
        <v>132</v>
      </c>
      <c r="D62" s="196" t="s">
        <v>47</v>
      </c>
      <c r="E62" s="199">
        <f>+SUM(F62:J62)</f>
        <v>0</v>
      </c>
      <c r="F62" s="200"/>
      <c r="G62" s="200"/>
      <c r="H62" s="200"/>
      <c r="I62" s="220"/>
      <c r="J62" s="200"/>
      <c r="K62" s="216"/>
      <c r="L62" s="199"/>
      <c r="M62" s="196"/>
    </row>
    <row r="63" spans="1:13" ht="31.5" x14ac:dyDescent="0.25">
      <c r="A63" s="190" t="s">
        <v>1055</v>
      </c>
      <c r="B63" s="190" t="s">
        <v>280</v>
      </c>
      <c r="C63" s="191" t="s">
        <v>281</v>
      </c>
      <c r="D63" s="190" t="s">
        <v>47</v>
      </c>
      <c r="E63" s="192">
        <f>+SUM(E64:E66)</f>
        <v>0</v>
      </c>
      <c r="F63" s="200"/>
      <c r="G63" s="200"/>
      <c r="H63" s="200"/>
      <c r="I63" s="220"/>
      <c r="J63" s="215">
        <f>+SUM(J64:J66)</f>
        <v>0</v>
      </c>
      <c r="K63" s="206"/>
      <c r="L63" s="192"/>
      <c r="M63" s="196"/>
    </row>
    <row r="64" spans="1:13" ht="15.75" x14ac:dyDescent="0.25">
      <c r="A64" s="196" t="s">
        <v>282</v>
      </c>
      <c r="B64" s="197" t="s">
        <v>283</v>
      </c>
      <c r="C64" s="198" t="s">
        <v>258</v>
      </c>
      <c r="D64" s="197" t="s">
        <v>47</v>
      </c>
      <c r="E64" s="199">
        <f>+SUM(F64:J64)</f>
        <v>0</v>
      </c>
      <c r="F64" s="200"/>
      <c r="G64" s="200"/>
      <c r="H64" s="200"/>
      <c r="I64" s="220"/>
      <c r="J64" s="200"/>
      <c r="K64" s="206"/>
      <c r="L64" s="199"/>
      <c r="M64" s="196"/>
    </row>
    <row r="65" spans="1:13" ht="15.75" x14ac:dyDescent="0.25">
      <c r="A65" s="196" t="s">
        <v>284</v>
      </c>
      <c r="B65" s="197" t="s">
        <v>285</v>
      </c>
      <c r="C65" s="198" t="s">
        <v>261</v>
      </c>
      <c r="D65" s="197" t="s">
        <v>47</v>
      </c>
      <c r="E65" s="199"/>
      <c r="F65" s="200"/>
      <c r="G65" s="200"/>
      <c r="H65" s="200"/>
      <c r="I65" s="220"/>
      <c r="J65" s="200"/>
      <c r="K65" s="206"/>
      <c r="L65" s="199"/>
      <c r="M65" s="196"/>
    </row>
    <row r="66" spans="1:13" ht="15.75" x14ac:dyDescent="0.25">
      <c r="A66" s="196" t="s">
        <v>286</v>
      </c>
      <c r="B66" s="197" t="s">
        <v>287</v>
      </c>
      <c r="C66" s="198" t="s">
        <v>264</v>
      </c>
      <c r="D66" s="197" t="s">
        <v>47</v>
      </c>
      <c r="E66" s="199"/>
      <c r="F66" s="200"/>
      <c r="G66" s="200"/>
      <c r="H66" s="200"/>
      <c r="I66" s="220"/>
      <c r="J66" s="200"/>
      <c r="K66" s="206"/>
      <c r="L66" s="199"/>
      <c r="M66" s="196"/>
    </row>
    <row r="67" spans="1:13" ht="15.75" x14ac:dyDescent="0.25">
      <c r="A67" s="190" t="s">
        <v>1057</v>
      </c>
      <c r="B67" s="190" t="s">
        <v>288</v>
      </c>
      <c r="C67" s="191" t="s">
        <v>289</v>
      </c>
      <c r="D67" s="190" t="s">
        <v>212</v>
      </c>
      <c r="E67" s="195" t="s">
        <v>178</v>
      </c>
      <c r="F67" s="200"/>
      <c r="G67" s="200"/>
      <c r="H67" s="200"/>
      <c r="I67" s="220"/>
      <c r="J67" s="200"/>
      <c r="K67" s="217"/>
      <c r="L67" s="192">
        <f>+SUM(F67:J67)</f>
        <v>0</v>
      </c>
      <c r="M67" s="190"/>
    </row>
    <row r="68" spans="1:13" ht="15.75" x14ac:dyDescent="0.25">
      <c r="A68" s="190" t="s">
        <v>1059</v>
      </c>
      <c r="B68" s="190" t="s">
        <v>290</v>
      </c>
      <c r="C68" s="191" t="s">
        <v>1521</v>
      </c>
      <c r="D68" s="190" t="s">
        <v>212</v>
      </c>
      <c r="E68" s="195" t="s">
        <v>178</v>
      </c>
      <c r="F68" s="200"/>
      <c r="G68" s="200"/>
      <c r="H68" s="200"/>
      <c r="I68" s="220"/>
      <c r="J68" s="200"/>
      <c r="K68" s="194"/>
      <c r="L68" s="192"/>
      <c r="M68" s="190"/>
    </row>
    <row r="69" spans="1:13" ht="15.75" x14ac:dyDescent="0.25">
      <c r="A69" s="186">
        <v>4</v>
      </c>
      <c r="B69" s="186" t="s">
        <v>292</v>
      </c>
      <c r="C69" s="187" t="s">
        <v>293</v>
      </c>
      <c r="D69" s="186" t="s">
        <v>212</v>
      </c>
      <c r="E69" s="203" t="s">
        <v>178</v>
      </c>
      <c r="F69" s="193"/>
      <c r="G69" s="193"/>
      <c r="H69" s="193"/>
      <c r="I69" s="215"/>
      <c r="J69" s="193"/>
      <c r="K69" s="194"/>
      <c r="L69" s="204">
        <f>+L70+L75+L79+L80+L81</f>
        <v>0</v>
      </c>
      <c r="M69" s="186"/>
    </row>
    <row r="70" spans="1:13" ht="15.75" x14ac:dyDescent="0.25">
      <c r="A70" s="190" t="s">
        <v>1522</v>
      </c>
      <c r="B70" s="190" t="s">
        <v>294</v>
      </c>
      <c r="C70" s="191" t="s">
        <v>295</v>
      </c>
      <c r="D70" s="190" t="s">
        <v>47</v>
      </c>
      <c r="E70" s="192"/>
      <c r="F70" s="193"/>
      <c r="G70" s="193"/>
      <c r="H70" s="193"/>
      <c r="I70" s="215"/>
      <c r="J70" s="193"/>
      <c r="K70" s="194"/>
      <c r="L70" s="192"/>
      <c r="M70" s="190"/>
    </row>
    <row r="71" spans="1:13" ht="15.75" x14ac:dyDescent="0.25">
      <c r="A71" s="196" t="s">
        <v>296</v>
      </c>
      <c r="B71" s="197" t="s">
        <v>297</v>
      </c>
      <c r="C71" s="198" t="s">
        <v>126</v>
      </c>
      <c r="D71" s="196" t="s">
        <v>47</v>
      </c>
      <c r="E71" s="199"/>
      <c r="F71" s="200"/>
      <c r="G71" s="200"/>
      <c r="H71" s="200"/>
      <c r="I71" s="220"/>
      <c r="J71" s="200"/>
      <c r="K71" s="201"/>
      <c r="L71" s="199"/>
      <c r="M71" s="196"/>
    </row>
    <row r="72" spans="1:13" ht="15.75" x14ac:dyDescent="0.25">
      <c r="A72" s="196" t="s">
        <v>298</v>
      </c>
      <c r="B72" s="197" t="s">
        <v>299</v>
      </c>
      <c r="C72" s="198" t="s">
        <v>324</v>
      </c>
      <c r="D72" s="196" t="s">
        <v>47</v>
      </c>
      <c r="E72" s="199"/>
      <c r="F72" s="200"/>
      <c r="G72" s="200"/>
      <c r="H72" s="200"/>
      <c r="I72" s="220"/>
      <c r="J72" s="200"/>
      <c r="K72" s="201"/>
      <c r="L72" s="199"/>
      <c r="M72" s="196"/>
    </row>
    <row r="73" spans="1:13" ht="15.75" x14ac:dyDescent="0.25">
      <c r="A73" s="196" t="s">
        <v>300</v>
      </c>
      <c r="B73" s="197" t="s">
        <v>301</v>
      </c>
      <c r="C73" s="198" t="s">
        <v>130</v>
      </c>
      <c r="D73" s="196" t="s">
        <v>47</v>
      </c>
      <c r="E73" s="199"/>
      <c r="F73" s="200"/>
      <c r="G73" s="200"/>
      <c r="H73" s="200"/>
      <c r="I73" s="220"/>
      <c r="J73" s="200"/>
      <c r="K73" s="201"/>
      <c r="L73" s="199"/>
      <c r="M73" s="196"/>
    </row>
    <row r="74" spans="1:13" ht="15.75" x14ac:dyDescent="0.25">
      <c r="A74" s="196" t="s">
        <v>302</v>
      </c>
      <c r="B74" s="197" t="s">
        <v>303</v>
      </c>
      <c r="C74" s="198" t="s">
        <v>132</v>
      </c>
      <c r="D74" s="196" t="s">
        <v>47</v>
      </c>
      <c r="E74" s="199"/>
      <c r="F74" s="200"/>
      <c r="G74" s="200"/>
      <c r="H74" s="200"/>
      <c r="I74" s="220"/>
      <c r="J74" s="200"/>
      <c r="K74" s="206"/>
      <c r="L74" s="199"/>
      <c r="M74" s="196"/>
    </row>
    <row r="75" spans="1:13" ht="31.5" x14ac:dyDescent="0.25">
      <c r="A75" s="190" t="s">
        <v>1523</v>
      </c>
      <c r="B75" s="190" t="s">
        <v>299</v>
      </c>
      <c r="C75" s="191" t="s">
        <v>304</v>
      </c>
      <c r="D75" s="190" t="s">
        <v>47</v>
      </c>
      <c r="E75" s="199"/>
      <c r="F75" s="200"/>
      <c r="G75" s="200"/>
      <c r="H75" s="200"/>
      <c r="I75" s="220"/>
      <c r="J75" s="200"/>
      <c r="K75" s="217"/>
      <c r="L75" s="199"/>
      <c r="M75" s="196"/>
    </row>
    <row r="76" spans="1:13" ht="15.75" x14ac:dyDescent="0.25">
      <c r="A76" s="196" t="s">
        <v>305</v>
      </c>
      <c r="B76" s="197" t="s">
        <v>306</v>
      </c>
      <c r="C76" s="198" t="s">
        <v>258</v>
      </c>
      <c r="D76" s="197" t="s">
        <v>47</v>
      </c>
      <c r="E76" s="199"/>
      <c r="F76" s="200"/>
      <c r="G76" s="200"/>
      <c r="H76" s="200"/>
      <c r="I76" s="220"/>
      <c r="J76" s="200"/>
      <c r="K76" s="206"/>
      <c r="L76" s="199"/>
      <c r="M76" s="196"/>
    </row>
    <row r="77" spans="1:13" ht="15.75" x14ac:dyDescent="0.25">
      <c r="A77" s="196" t="s">
        <v>307</v>
      </c>
      <c r="B77" s="197" t="s">
        <v>308</v>
      </c>
      <c r="C77" s="198" t="s">
        <v>261</v>
      </c>
      <c r="D77" s="197" t="s">
        <v>47</v>
      </c>
      <c r="E77" s="199"/>
      <c r="F77" s="200"/>
      <c r="G77" s="200"/>
      <c r="H77" s="200"/>
      <c r="I77" s="220"/>
      <c r="J77" s="200"/>
      <c r="K77" s="206"/>
      <c r="L77" s="199"/>
      <c r="M77" s="196"/>
    </row>
    <row r="78" spans="1:13" ht="15.75" x14ac:dyDescent="0.25">
      <c r="A78" s="196" t="s">
        <v>309</v>
      </c>
      <c r="B78" s="197" t="s">
        <v>310</v>
      </c>
      <c r="C78" s="198" t="s">
        <v>264</v>
      </c>
      <c r="D78" s="197" t="s">
        <v>47</v>
      </c>
      <c r="E78" s="199"/>
      <c r="F78" s="200"/>
      <c r="G78" s="200"/>
      <c r="H78" s="200"/>
      <c r="I78" s="220"/>
      <c r="J78" s="200"/>
      <c r="K78" s="206"/>
      <c r="L78" s="199"/>
      <c r="M78" s="196"/>
    </row>
    <row r="79" spans="1:13" ht="15.75" x14ac:dyDescent="0.25">
      <c r="A79" s="190" t="s">
        <v>1524</v>
      </c>
      <c r="B79" s="190" t="s">
        <v>311</v>
      </c>
      <c r="C79" s="191" t="s">
        <v>312</v>
      </c>
      <c r="D79" s="190" t="s">
        <v>212</v>
      </c>
      <c r="E79" s="195" t="s">
        <v>178</v>
      </c>
      <c r="F79" s="193"/>
      <c r="G79" s="193"/>
      <c r="H79" s="193"/>
      <c r="I79" s="215"/>
      <c r="J79" s="193"/>
      <c r="K79" s="217"/>
      <c r="L79" s="192"/>
      <c r="M79" s="190"/>
    </row>
    <row r="80" spans="1:13" ht="15.75" x14ac:dyDescent="0.25">
      <c r="A80" s="190" t="s">
        <v>1525</v>
      </c>
      <c r="B80" s="190" t="s">
        <v>313</v>
      </c>
      <c r="C80" s="191" t="s">
        <v>314</v>
      </c>
      <c r="D80" s="190" t="s">
        <v>212</v>
      </c>
      <c r="E80" s="195" t="s">
        <v>178</v>
      </c>
      <c r="F80" s="193"/>
      <c r="G80" s="193"/>
      <c r="H80" s="193"/>
      <c r="I80" s="215"/>
      <c r="J80" s="193"/>
      <c r="K80" s="217"/>
      <c r="L80" s="192"/>
      <c r="M80" s="190"/>
    </row>
    <row r="81" spans="1:13" ht="15.75" x14ac:dyDescent="0.25">
      <c r="A81" s="190" t="s">
        <v>1526</v>
      </c>
      <c r="B81" s="190" t="s">
        <v>315</v>
      </c>
      <c r="C81" s="191" t="s">
        <v>967</v>
      </c>
      <c r="D81" s="190" t="s">
        <v>212</v>
      </c>
      <c r="E81" s="195" t="s">
        <v>178</v>
      </c>
      <c r="F81" s="193"/>
      <c r="G81" s="193"/>
      <c r="H81" s="193"/>
      <c r="I81" s="215"/>
      <c r="J81" s="193"/>
      <c r="K81" s="194"/>
      <c r="L81" s="192"/>
      <c r="M81" s="190"/>
    </row>
    <row r="82" spans="1:13" ht="15.75" x14ac:dyDescent="0.25">
      <c r="A82" s="186">
        <v>5</v>
      </c>
      <c r="B82" s="186" t="s">
        <v>317</v>
      </c>
      <c r="C82" s="187" t="s">
        <v>318</v>
      </c>
      <c r="D82" s="186" t="s">
        <v>212</v>
      </c>
      <c r="E82" s="203" t="s">
        <v>178</v>
      </c>
      <c r="F82" s="193"/>
      <c r="G82" s="193"/>
      <c r="H82" s="193"/>
      <c r="I82" s="215"/>
      <c r="J82" s="193"/>
      <c r="K82" s="194"/>
      <c r="L82" s="204">
        <f>+L83+L88+L93+L94</f>
        <v>0</v>
      </c>
      <c r="M82" s="186"/>
    </row>
    <row r="83" spans="1:13" ht="15.75" x14ac:dyDescent="0.25">
      <c r="A83" s="190" t="s">
        <v>1527</v>
      </c>
      <c r="B83" s="190" t="s">
        <v>319</v>
      </c>
      <c r="C83" s="191" t="s">
        <v>320</v>
      </c>
      <c r="D83" s="190" t="s">
        <v>47</v>
      </c>
      <c r="E83" s="192">
        <f>+SUM(E84:E87)</f>
        <v>0</v>
      </c>
      <c r="F83" s="215">
        <f>+SUM(F84:F87)</f>
        <v>0</v>
      </c>
      <c r="G83" s="215"/>
      <c r="H83" s="215"/>
      <c r="I83" s="215"/>
      <c r="J83" s="200"/>
      <c r="K83" s="216"/>
      <c r="L83" s="192"/>
      <c r="M83" s="196"/>
    </row>
    <row r="84" spans="1:13" ht="15.75" x14ac:dyDescent="0.25">
      <c r="A84" s="196" t="s">
        <v>321</v>
      </c>
      <c r="B84" s="196" t="s">
        <v>319</v>
      </c>
      <c r="C84" s="198" t="s">
        <v>126</v>
      </c>
      <c r="D84" s="196" t="s">
        <v>47</v>
      </c>
      <c r="E84" s="199">
        <f>+SUM(F84:J84)</f>
        <v>0</v>
      </c>
      <c r="F84" s="200"/>
      <c r="G84" s="200"/>
      <c r="H84" s="200"/>
      <c r="I84" s="220"/>
      <c r="J84" s="200"/>
      <c r="K84" s="206"/>
      <c r="L84" s="199"/>
      <c r="M84" s="196"/>
    </row>
    <row r="85" spans="1:13" ht="15.75" x14ac:dyDescent="0.25">
      <c r="A85" s="196" t="s">
        <v>322</v>
      </c>
      <c r="B85" s="196" t="s">
        <v>323</v>
      </c>
      <c r="C85" s="198" t="s">
        <v>128</v>
      </c>
      <c r="D85" s="196" t="s">
        <v>47</v>
      </c>
      <c r="E85" s="199">
        <f>+SUM(F85:J85)</f>
        <v>0</v>
      </c>
      <c r="F85" s="200"/>
      <c r="G85" s="200"/>
      <c r="H85" s="200"/>
      <c r="I85" s="220"/>
      <c r="J85" s="200"/>
      <c r="K85" s="206"/>
      <c r="L85" s="199"/>
      <c r="M85" s="196"/>
    </row>
    <row r="86" spans="1:13" ht="15.75" x14ac:dyDescent="0.25">
      <c r="A86" s="196" t="s">
        <v>325</v>
      </c>
      <c r="B86" s="196" t="s">
        <v>326</v>
      </c>
      <c r="C86" s="198" t="s">
        <v>130</v>
      </c>
      <c r="D86" s="196" t="s">
        <v>47</v>
      </c>
      <c r="E86" s="199">
        <f>+SUM(F86:J86)</f>
        <v>0</v>
      </c>
      <c r="F86" s="200"/>
      <c r="G86" s="200"/>
      <c r="H86" s="200"/>
      <c r="I86" s="220"/>
      <c r="J86" s="200"/>
      <c r="K86" s="206"/>
      <c r="L86" s="199"/>
      <c r="M86" s="196"/>
    </row>
    <row r="87" spans="1:13" ht="15.75" x14ac:dyDescent="0.25">
      <c r="A87" s="196" t="s">
        <v>327</v>
      </c>
      <c r="B87" s="196" t="s">
        <v>328</v>
      </c>
      <c r="C87" s="198" t="s">
        <v>132</v>
      </c>
      <c r="D87" s="196" t="s">
        <v>47</v>
      </c>
      <c r="E87" s="199">
        <f>+SUM(F87:J87)</f>
        <v>0</v>
      </c>
      <c r="F87" s="200"/>
      <c r="G87" s="200"/>
      <c r="H87" s="200"/>
      <c r="I87" s="220"/>
      <c r="J87" s="200"/>
      <c r="K87" s="206"/>
      <c r="L87" s="199"/>
      <c r="M87" s="196"/>
    </row>
    <row r="88" spans="1:13" ht="15.75" x14ac:dyDescent="0.25">
      <c r="A88" s="190" t="s">
        <v>1528</v>
      </c>
      <c r="B88" s="190" t="s">
        <v>323</v>
      </c>
      <c r="C88" s="191" t="s">
        <v>329</v>
      </c>
      <c r="D88" s="196"/>
      <c r="E88" s="199"/>
      <c r="F88" s="200"/>
      <c r="G88" s="200"/>
      <c r="H88" s="200"/>
      <c r="I88" s="220"/>
      <c r="J88" s="200"/>
      <c r="K88" s="201"/>
      <c r="L88" s="199"/>
      <c r="M88" s="196"/>
    </row>
    <row r="89" spans="1:13" ht="15.75" x14ac:dyDescent="0.25">
      <c r="A89" s="196" t="s">
        <v>330</v>
      </c>
      <c r="B89" s="196" t="s">
        <v>331</v>
      </c>
      <c r="C89" s="198" t="s">
        <v>126</v>
      </c>
      <c r="D89" s="196" t="s">
        <v>47</v>
      </c>
      <c r="E89" s="199">
        <f>+SUM(F89:J89)</f>
        <v>0</v>
      </c>
      <c r="F89" s="200"/>
      <c r="G89" s="200"/>
      <c r="H89" s="200"/>
      <c r="I89" s="220"/>
      <c r="J89" s="200"/>
      <c r="K89" s="201"/>
      <c r="L89" s="199"/>
      <c r="M89" s="196"/>
    </row>
    <row r="90" spans="1:13" ht="15.75" x14ac:dyDescent="0.25">
      <c r="A90" s="196" t="s">
        <v>332</v>
      </c>
      <c r="B90" s="196" t="s">
        <v>333</v>
      </c>
      <c r="C90" s="198" t="s">
        <v>128</v>
      </c>
      <c r="D90" s="196" t="s">
        <v>47</v>
      </c>
      <c r="E90" s="199">
        <f>+SUM(F90:J90)</f>
        <v>0</v>
      </c>
      <c r="F90" s="200"/>
      <c r="G90" s="200"/>
      <c r="H90" s="200"/>
      <c r="I90" s="220"/>
      <c r="J90" s="200"/>
      <c r="K90" s="201"/>
      <c r="L90" s="199"/>
      <c r="M90" s="196"/>
    </row>
    <row r="91" spans="1:13" ht="15.75" x14ac:dyDescent="0.25">
      <c r="A91" s="196" t="s">
        <v>334</v>
      </c>
      <c r="B91" s="196" t="s">
        <v>335</v>
      </c>
      <c r="C91" s="198" t="s">
        <v>130</v>
      </c>
      <c r="D91" s="196" t="s">
        <v>47</v>
      </c>
      <c r="E91" s="199">
        <f>+SUM(F91:J91)</f>
        <v>0</v>
      </c>
      <c r="F91" s="200"/>
      <c r="G91" s="200"/>
      <c r="H91" s="200"/>
      <c r="I91" s="220"/>
      <c r="J91" s="200"/>
      <c r="K91" s="201"/>
      <c r="L91" s="199"/>
      <c r="M91" s="196"/>
    </row>
    <row r="92" spans="1:13" ht="15.75" x14ac:dyDescent="0.25">
      <c r="A92" s="196" t="s">
        <v>337</v>
      </c>
      <c r="B92" s="196" t="s">
        <v>338</v>
      </c>
      <c r="C92" s="198" t="s">
        <v>132</v>
      </c>
      <c r="D92" s="196" t="s">
        <v>47</v>
      </c>
      <c r="E92" s="199">
        <f>+SUM(F92:J92)</f>
        <v>0</v>
      </c>
      <c r="F92" s="200"/>
      <c r="G92" s="200"/>
      <c r="H92" s="200"/>
      <c r="I92" s="220"/>
      <c r="J92" s="200"/>
      <c r="K92" s="201"/>
      <c r="L92" s="199"/>
      <c r="M92" s="196"/>
    </row>
    <row r="93" spans="1:13" ht="15.75" x14ac:dyDescent="0.25">
      <c r="A93" s="190" t="s">
        <v>1529</v>
      </c>
      <c r="B93" s="190" t="s">
        <v>326</v>
      </c>
      <c r="C93" s="191" t="s">
        <v>970</v>
      </c>
      <c r="D93" s="190" t="s">
        <v>212</v>
      </c>
      <c r="E93" s="195" t="s">
        <v>178</v>
      </c>
      <c r="F93" s="200"/>
      <c r="G93" s="200"/>
      <c r="H93" s="200"/>
      <c r="I93" s="220"/>
      <c r="J93" s="200"/>
      <c r="K93" s="201"/>
      <c r="L93" s="199"/>
      <c r="M93" s="196"/>
    </row>
    <row r="94" spans="1:13" ht="15.75" x14ac:dyDescent="0.25">
      <c r="A94" s="190" t="s">
        <v>1530</v>
      </c>
      <c r="B94" s="190" t="s">
        <v>328</v>
      </c>
      <c r="C94" s="191" t="s">
        <v>340</v>
      </c>
      <c r="D94" s="190" t="s">
        <v>212</v>
      </c>
      <c r="E94" s="195" t="s">
        <v>178</v>
      </c>
      <c r="F94" s="200"/>
      <c r="G94" s="200"/>
      <c r="H94" s="200"/>
      <c r="I94" s="220"/>
      <c r="J94" s="200"/>
      <c r="K94" s="201"/>
      <c r="L94" s="192"/>
      <c r="M94" s="196"/>
    </row>
    <row r="95" spans="1:13" ht="15.75" x14ac:dyDescent="0.25">
      <c r="A95" s="186">
        <v>6</v>
      </c>
      <c r="B95" s="186" t="s">
        <v>51</v>
      </c>
      <c r="C95" s="187" t="s">
        <v>1531</v>
      </c>
      <c r="D95" s="186" t="s">
        <v>212</v>
      </c>
      <c r="E95" s="203" t="s">
        <v>178</v>
      </c>
      <c r="F95" s="200"/>
      <c r="G95" s="200"/>
      <c r="H95" s="200"/>
      <c r="I95" s="220"/>
      <c r="J95" s="200"/>
      <c r="K95" s="201"/>
      <c r="L95" s="204">
        <f>+L97+L102+L118+L123+L128+L133+L138+L143+L148+L149+L150+L151+L152+L153+L154+L155+L156</f>
        <v>4073.8</v>
      </c>
      <c r="M95" s="218"/>
    </row>
    <row r="96" spans="1:13" ht="15.75" x14ac:dyDescent="0.25">
      <c r="A96" s="190" t="s">
        <v>1532</v>
      </c>
      <c r="B96" s="190" t="s">
        <v>53</v>
      </c>
      <c r="C96" s="191" t="s">
        <v>54</v>
      </c>
      <c r="D96" s="190" t="s">
        <v>55</v>
      </c>
      <c r="E96" s="199"/>
      <c r="F96" s="200"/>
      <c r="G96" s="200"/>
      <c r="H96" s="200"/>
      <c r="I96" s="220"/>
      <c r="J96" s="200"/>
      <c r="K96" s="201"/>
      <c r="L96" s="199"/>
      <c r="M96" s="196"/>
    </row>
    <row r="97" spans="1:13" ht="15.75" x14ac:dyDescent="0.25">
      <c r="A97" s="214" t="s">
        <v>341</v>
      </c>
      <c r="B97" s="214" t="s">
        <v>342</v>
      </c>
      <c r="C97" s="219" t="s">
        <v>343</v>
      </c>
      <c r="D97" s="214" t="s">
        <v>55</v>
      </c>
      <c r="E97" s="192">
        <f t="shared" ref="E97:J97" si="0">+SUM(E98:E101)</f>
        <v>561.6</v>
      </c>
      <c r="F97" s="193">
        <f t="shared" si="0"/>
        <v>193.5</v>
      </c>
      <c r="G97" s="193">
        <f t="shared" si="0"/>
        <v>53.5</v>
      </c>
      <c r="H97" s="193">
        <f t="shared" si="0"/>
        <v>291</v>
      </c>
      <c r="I97" s="215">
        <f t="shared" si="0"/>
        <v>9.6</v>
      </c>
      <c r="J97" s="193">
        <f t="shared" si="0"/>
        <v>14</v>
      </c>
      <c r="K97" s="194"/>
      <c r="L97" s="192">
        <f>+SUM(L98:L101)</f>
        <v>3843.6000000000004</v>
      </c>
      <c r="M97" s="190"/>
    </row>
    <row r="98" spans="1:13" ht="15.75" x14ac:dyDescent="0.25">
      <c r="A98" s="197" t="s">
        <v>344</v>
      </c>
      <c r="B98" s="197" t="s">
        <v>345</v>
      </c>
      <c r="C98" s="198" t="s">
        <v>126</v>
      </c>
      <c r="D98" s="197" t="s">
        <v>55</v>
      </c>
      <c r="E98" s="199">
        <f>+SUM(F98:J98)</f>
        <v>0</v>
      </c>
      <c r="F98" s="200"/>
      <c r="G98" s="200"/>
      <c r="H98" s="200"/>
      <c r="I98" s="220"/>
      <c r="J98" s="200"/>
      <c r="K98" s="206"/>
      <c r="L98" s="199"/>
      <c r="M98" s="196"/>
    </row>
    <row r="99" spans="1:13" ht="15.75" x14ac:dyDescent="0.25">
      <c r="A99" s="197" t="s">
        <v>346</v>
      </c>
      <c r="B99" s="197" t="s">
        <v>347</v>
      </c>
      <c r="C99" s="198" t="s">
        <v>348</v>
      </c>
      <c r="D99" s="197" t="s">
        <v>55</v>
      </c>
      <c r="E99" s="199">
        <f>+SUM(F99:J99)</f>
        <v>0</v>
      </c>
      <c r="F99" s="200"/>
      <c r="G99" s="200"/>
      <c r="H99" s="200"/>
      <c r="I99" s="220"/>
      <c r="J99" s="200"/>
      <c r="K99" s="206"/>
      <c r="L99" s="199"/>
      <c r="M99" s="196"/>
    </row>
    <row r="100" spans="1:13" ht="15.75" x14ac:dyDescent="0.25">
      <c r="A100" s="197" t="s">
        <v>349</v>
      </c>
      <c r="B100" s="197" t="s">
        <v>350</v>
      </c>
      <c r="C100" s="198" t="s">
        <v>336</v>
      </c>
      <c r="D100" s="197" t="s">
        <v>55</v>
      </c>
      <c r="E100" s="199">
        <f>+SUM(F100:J100)</f>
        <v>39.5</v>
      </c>
      <c r="F100" s="200"/>
      <c r="G100" s="200">
        <v>39.5</v>
      </c>
      <c r="H100" s="200"/>
      <c r="I100" s="220"/>
      <c r="J100" s="200"/>
      <c r="K100" s="206">
        <v>18</v>
      </c>
      <c r="L100" s="199">
        <f>+K100*E100</f>
        <v>711</v>
      </c>
      <c r="M100" s="196"/>
    </row>
    <row r="101" spans="1:13" ht="15.75" x14ac:dyDescent="0.25">
      <c r="A101" s="197" t="s">
        <v>351</v>
      </c>
      <c r="B101" s="197" t="s">
        <v>352</v>
      </c>
      <c r="C101" s="198" t="s">
        <v>132</v>
      </c>
      <c r="D101" s="197" t="s">
        <v>55</v>
      </c>
      <c r="E101" s="199">
        <f>+SUM(F101:J101)</f>
        <v>522.1</v>
      </c>
      <c r="F101" s="200">
        <v>193.5</v>
      </c>
      <c r="G101" s="200">
        <v>14</v>
      </c>
      <c r="H101" s="200">
        <v>291</v>
      </c>
      <c r="I101" s="220">
        <v>9.6</v>
      </c>
      <c r="J101" s="200">
        <v>14</v>
      </c>
      <c r="K101" s="206">
        <v>6</v>
      </c>
      <c r="L101" s="199">
        <f>+K101*E101</f>
        <v>3132.6000000000004</v>
      </c>
      <c r="M101" s="196"/>
    </row>
    <row r="102" spans="1:13" ht="15.75" x14ac:dyDescent="0.25">
      <c r="A102" s="214" t="s">
        <v>353</v>
      </c>
      <c r="B102" s="214" t="s">
        <v>354</v>
      </c>
      <c r="C102" s="219" t="s">
        <v>355</v>
      </c>
      <c r="D102" s="214" t="s">
        <v>55</v>
      </c>
      <c r="E102" s="192"/>
      <c r="F102" s="193"/>
      <c r="G102" s="193"/>
      <c r="H102" s="193"/>
      <c r="I102" s="215"/>
      <c r="J102" s="193"/>
      <c r="K102" s="194"/>
      <c r="L102" s="192"/>
      <c r="M102" s="190"/>
    </row>
    <row r="103" spans="1:13" ht="15.75" x14ac:dyDescent="0.25">
      <c r="A103" s="197" t="s">
        <v>356</v>
      </c>
      <c r="B103" s="197" t="s">
        <v>357</v>
      </c>
      <c r="C103" s="198" t="s">
        <v>126</v>
      </c>
      <c r="D103" s="197" t="s">
        <v>55</v>
      </c>
      <c r="E103" s="199"/>
      <c r="F103" s="200"/>
      <c r="G103" s="200"/>
      <c r="H103" s="200"/>
      <c r="I103" s="220"/>
      <c r="J103" s="200"/>
      <c r="K103" s="201"/>
      <c r="L103" s="199"/>
      <c r="M103" s="196"/>
    </row>
    <row r="104" spans="1:13" ht="15.75" x14ac:dyDescent="0.25">
      <c r="A104" s="197" t="s">
        <v>358</v>
      </c>
      <c r="B104" s="197" t="s">
        <v>359</v>
      </c>
      <c r="C104" s="198" t="s">
        <v>128</v>
      </c>
      <c r="D104" s="197" t="s">
        <v>55</v>
      </c>
      <c r="E104" s="199"/>
      <c r="F104" s="200"/>
      <c r="G104" s="200"/>
      <c r="H104" s="200"/>
      <c r="I104" s="220"/>
      <c r="J104" s="200"/>
      <c r="K104" s="201"/>
      <c r="L104" s="199"/>
      <c r="M104" s="196"/>
    </row>
    <row r="105" spans="1:13" ht="15.75" x14ac:dyDescent="0.25">
      <c r="A105" s="197" t="s">
        <v>360</v>
      </c>
      <c r="B105" s="197" t="s">
        <v>361</v>
      </c>
      <c r="C105" s="198" t="s">
        <v>336</v>
      </c>
      <c r="D105" s="197" t="s">
        <v>55</v>
      </c>
      <c r="E105" s="199"/>
      <c r="F105" s="200"/>
      <c r="G105" s="200"/>
      <c r="H105" s="200"/>
      <c r="I105" s="220"/>
      <c r="J105" s="200"/>
      <c r="K105" s="201"/>
      <c r="L105" s="199"/>
      <c r="M105" s="196"/>
    </row>
    <row r="106" spans="1:13" ht="15.75" x14ac:dyDescent="0.25">
      <c r="A106" s="197" t="s">
        <v>362</v>
      </c>
      <c r="B106" s="197" t="s">
        <v>363</v>
      </c>
      <c r="C106" s="198" t="s">
        <v>132</v>
      </c>
      <c r="D106" s="197" t="s">
        <v>55</v>
      </c>
      <c r="E106" s="199"/>
      <c r="F106" s="200"/>
      <c r="G106" s="200"/>
      <c r="H106" s="200"/>
      <c r="I106" s="220"/>
      <c r="J106" s="200"/>
      <c r="K106" s="201"/>
      <c r="L106" s="199"/>
      <c r="M106" s="196"/>
    </row>
    <row r="107" spans="1:13" ht="15.75" x14ac:dyDescent="0.25">
      <c r="A107" s="190" t="s">
        <v>1533</v>
      </c>
      <c r="B107" s="190" t="s">
        <v>364</v>
      </c>
      <c r="C107" s="191" t="s">
        <v>365</v>
      </c>
      <c r="D107" s="197" t="s">
        <v>55</v>
      </c>
      <c r="E107" s="199"/>
      <c r="F107" s="200"/>
      <c r="G107" s="200"/>
      <c r="H107" s="200"/>
      <c r="I107" s="220"/>
      <c r="J107" s="200"/>
      <c r="K107" s="201"/>
      <c r="L107" s="199"/>
      <c r="M107" s="196"/>
    </row>
    <row r="108" spans="1:13" ht="15.75" x14ac:dyDescent="0.25">
      <c r="A108" s="214" t="s">
        <v>366</v>
      </c>
      <c r="B108" s="214" t="s">
        <v>367</v>
      </c>
      <c r="C108" s="219" t="s">
        <v>368</v>
      </c>
      <c r="D108" s="214" t="s">
        <v>55</v>
      </c>
      <c r="E108" s="199"/>
      <c r="F108" s="200"/>
      <c r="G108" s="200"/>
      <c r="H108" s="200"/>
      <c r="I108" s="220"/>
      <c r="J108" s="200"/>
      <c r="K108" s="201"/>
      <c r="L108" s="199"/>
      <c r="M108" s="196"/>
    </row>
    <row r="109" spans="1:13" ht="15.75" x14ac:dyDescent="0.25">
      <c r="A109" s="197" t="s">
        <v>369</v>
      </c>
      <c r="B109" s="197" t="s">
        <v>370</v>
      </c>
      <c r="C109" s="198" t="s">
        <v>126</v>
      </c>
      <c r="D109" s="197" t="s">
        <v>55</v>
      </c>
      <c r="E109" s="220"/>
      <c r="F109" s="200"/>
      <c r="G109" s="200"/>
      <c r="H109" s="200"/>
      <c r="I109" s="220"/>
      <c r="J109" s="200"/>
      <c r="K109" s="221"/>
      <c r="L109" s="220"/>
      <c r="M109" s="197"/>
    </row>
    <row r="110" spans="1:13" ht="15.75" x14ac:dyDescent="0.25">
      <c r="A110" s="197" t="s">
        <v>371</v>
      </c>
      <c r="B110" s="197" t="s">
        <v>372</v>
      </c>
      <c r="C110" s="198" t="s">
        <v>128</v>
      </c>
      <c r="D110" s="197" t="s">
        <v>55</v>
      </c>
      <c r="E110" s="220"/>
      <c r="F110" s="200"/>
      <c r="G110" s="200"/>
      <c r="H110" s="200"/>
      <c r="I110" s="220"/>
      <c r="J110" s="200"/>
      <c r="K110" s="221"/>
      <c r="L110" s="220"/>
      <c r="M110" s="197"/>
    </row>
    <row r="111" spans="1:13" ht="15.75" x14ac:dyDescent="0.25">
      <c r="A111" s="197" t="s">
        <v>349</v>
      </c>
      <c r="B111" s="197" t="s">
        <v>374</v>
      </c>
      <c r="C111" s="198" t="s">
        <v>130</v>
      </c>
      <c r="D111" s="197" t="s">
        <v>55</v>
      </c>
      <c r="E111" s="220"/>
      <c r="F111" s="200"/>
      <c r="G111" s="200"/>
      <c r="H111" s="200"/>
      <c r="I111" s="220"/>
      <c r="J111" s="200"/>
      <c r="K111" s="221"/>
      <c r="L111" s="220"/>
      <c r="M111" s="197"/>
    </row>
    <row r="112" spans="1:13" ht="15.75" x14ac:dyDescent="0.25">
      <c r="A112" s="197" t="s">
        <v>351</v>
      </c>
      <c r="B112" s="197" t="s">
        <v>376</v>
      </c>
      <c r="C112" s="198" t="s">
        <v>132</v>
      </c>
      <c r="D112" s="197" t="s">
        <v>55</v>
      </c>
      <c r="E112" s="220"/>
      <c r="F112" s="200"/>
      <c r="G112" s="200"/>
      <c r="H112" s="200"/>
      <c r="I112" s="220"/>
      <c r="J112" s="200"/>
      <c r="K112" s="221"/>
      <c r="L112" s="220"/>
      <c r="M112" s="197"/>
    </row>
    <row r="113" spans="1:15" ht="15.75" x14ac:dyDescent="0.25">
      <c r="A113" s="214" t="s">
        <v>377</v>
      </c>
      <c r="B113" s="214" t="s">
        <v>378</v>
      </c>
      <c r="C113" s="219" t="s">
        <v>379</v>
      </c>
      <c r="D113" s="214" t="s">
        <v>55</v>
      </c>
      <c r="E113" s="199"/>
      <c r="F113" s="200"/>
      <c r="G113" s="200"/>
      <c r="H113" s="200"/>
      <c r="I113" s="220"/>
      <c r="J113" s="200"/>
      <c r="K113" s="201"/>
      <c r="L113" s="199"/>
      <c r="M113" s="196"/>
    </row>
    <row r="114" spans="1:15" ht="15.75" x14ac:dyDescent="0.25">
      <c r="A114" s="197" t="s">
        <v>380</v>
      </c>
      <c r="B114" s="197" t="s">
        <v>381</v>
      </c>
      <c r="C114" s="198" t="s">
        <v>126</v>
      </c>
      <c r="D114" s="197" t="s">
        <v>55</v>
      </c>
      <c r="E114" s="199"/>
      <c r="F114" s="200"/>
      <c r="G114" s="200"/>
      <c r="H114" s="200"/>
      <c r="I114" s="220"/>
      <c r="J114" s="200"/>
      <c r="K114" s="201"/>
      <c r="L114" s="199"/>
      <c r="M114" s="196"/>
    </row>
    <row r="115" spans="1:15" ht="15.75" x14ac:dyDescent="0.25">
      <c r="A115" s="197" t="s">
        <v>382</v>
      </c>
      <c r="B115" s="197" t="s">
        <v>383</v>
      </c>
      <c r="C115" s="198" t="s">
        <v>128</v>
      </c>
      <c r="D115" s="197" t="s">
        <v>55</v>
      </c>
      <c r="E115" s="199"/>
      <c r="F115" s="200"/>
      <c r="G115" s="200"/>
      <c r="H115" s="200"/>
      <c r="I115" s="220"/>
      <c r="J115" s="200"/>
      <c r="K115" s="201"/>
      <c r="L115" s="199"/>
      <c r="M115" s="196"/>
    </row>
    <row r="116" spans="1:15" ht="15.75" x14ac:dyDescent="0.25">
      <c r="A116" s="197" t="s">
        <v>384</v>
      </c>
      <c r="B116" s="197" t="s">
        <v>385</v>
      </c>
      <c r="C116" s="198" t="s">
        <v>130</v>
      </c>
      <c r="D116" s="197" t="s">
        <v>55</v>
      </c>
      <c r="E116" s="199"/>
      <c r="F116" s="200"/>
      <c r="G116" s="200"/>
      <c r="H116" s="200"/>
      <c r="I116" s="220"/>
      <c r="J116" s="200"/>
      <c r="K116" s="201"/>
      <c r="L116" s="199"/>
      <c r="M116" s="196"/>
    </row>
    <row r="117" spans="1:15" ht="15.75" x14ac:dyDescent="0.25">
      <c r="A117" s="197" t="s">
        <v>386</v>
      </c>
      <c r="B117" s="197" t="s">
        <v>387</v>
      </c>
      <c r="C117" s="198" t="s">
        <v>132</v>
      </c>
      <c r="D117" s="197" t="s">
        <v>55</v>
      </c>
      <c r="E117" s="199"/>
      <c r="F117" s="200"/>
      <c r="G117" s="200"/>
      <c r="H117" s="200"/>
      <c r="I117" s="220"/>
      <c r="J117" s="200"/>
      <c r="K117" s="201"/>
      <c r="L117" s="199"/>
      <c r="M117" s="196"/>
    </row>
    <row r="118" spans="1:15" ht="15.75" x14ac:dyDescent="0.25">
      <c r="A118" s="190" t="s">
        <v>1534</v>
      </c>
      <c r="B118" s="190" t="s">
        <v>56</v>
      </c>
      <c r="C118" s="191" t="s">
        <v>57</v>
      </c>
      <c r="D118" s="190" t="s">
        <v>55</v>
      </c>
      <c r="E118" s="192">
        <f>+SUM(E119:E122)</f>
        <v>30</v>
      </c>
      <c r="F118" s="215">
        <f>+SUM(F119:F122)</f>
        <v>0</v>
      </c>
      <c r="G118" s="215">
        <f>+SUM(G119:G122)</f>
        <v>30</v>
      </c>
      <c r="H118" s="215"/>
      <c r="I118" s="215"/>
      <c r="J118" s="215">
        <f>+SUM(J119:J122)</f>
        <v>0</v>
      </c>
      <c r="L118" s="192">
        <f>+SUM(L119:L122)</f>
        <v>225</v>
      </c>
      <c r="M118" s="196"/>
    </row>
    <row r="119" spans="1:15" ht="15.75" x14ac:dyDescent="0.25">
      <c r="A119" s="196" t="s">
        <v>388</v>
      </c>
      <c r="B119" s="197" t="s">
        <v>389</v>
      </c>
      <c r="C119" s="198" t="s">
        <v>126</v>
      </c>
      <c r="D119" s="197" t="s">
        <v>55</v>
      </c>
      <c r="E119" s="199">
        <f>+SUM(F119:J119)</f>
        <v>0</v>
      </c>
      <c r="F119" s="200"/>
      <c r="G119" s="200"/>
      <c r="H119" s="200"/>
      <c r="I119" s="220"/>
      <c r="J119" s="200"/>
      <c r="K119" s="206">
        <v>30</v>
      </c>
      <c r="L119" s="199">
        <f>+K119*E119</f>
        <v>0</v>
      </c>
      <c r="M119" s="222"/>
    </row>
    <row r="120" spans="1:15" ht="15.75" x14ac:dyDescent="0.25">
      <c r="A120" s="196" t="s">
        <v>390</v>
      </c>
      <c r="B120" s="197" t="s">
        <v>391</v>
      </c>
      <c r="C120" s="198" t="s">
        <v>128</v>
      </c>
      <c r="D120" s="197" t="s">
        <v>55</v>
      </c>
      <c r="E120" s="199">
        <f>+SUM(F120:J120)</f>
        <v>0</v>
      </c>
      <c r="F120" s="200"/>
      <c r="G120" s="200"/>
      <c r="H120" s="200"/>
      <c r="I120" s="220"/>
      <c r="J120" s="200"/>
      <c r="K120" s="206">
        <f>+K119*0.6</f>
        <v>18</v>
      </c>
      <c r="L120" s="199">
        <f>+K120*E120</f>
        <v>0</v>
      </c>
      <c r="M120" s="222"/>
      <c r="O120" s="223"/>
    </row>
    <row r="121" spans="1:15" ht="15.75" x14ac:dyDescent="0.25">
      <c r="A121" s="196" t="s">
        <v>392</v>
      </c>
      <c r="B121" s="197" t="s">
        <v>393</v>
      </c>
      <c r="C121" s="198" t="s">
        <v>130</v>
      </c>
      <c r="D121" s="197" t="s">
        <v>55</v>
      </c>
      <c r="E121" s="199">
        <f>+SUM(F121:J121)</f>
        <v>0</v>
      </c>
      <c r="F121" s="200"/>
      <c r="G121" s="200"/>
      <c r="H121" s="200"/>
      <c r="I121" s="220"/>
      <c r="J121" s="200"/>
      <c r="K121" s="206">
        <f>+K119*0.4</f>
        <v>12</v>
      </c>
      <c r="L121" s="199">
        <f>+K121*E121</f>
        <v>0</v>
      </c>
      <c r="M121" s="222"/>
    </row>
    <row r="122" spans="1:15" ht="15.75" x14ac:dyDescent="0.25">
      <c r="A122" s="196" t="s">
        <v>394</v>
      </c>
      <c r="B122" s="197" t="s">
        <v>395</v>
      </c>
      <c r="C122" s="198" t="s">
        <v>132</v>
      </c>
      <c r="D122" s="197" t="s">
        <v>55</v>
      </c>
      <c r="E122" s="199">
        <f>+SUM(F122:J122)</f>
        <v>30</v>
      </c>
      <c r="F122" s="200"/>
      <c r="G122" s="200">
        <v>30</v>
      </c>
      <c r="H122" s="200"/>
      <c r="I122" s="220"/>
      <c r="J122" s="200"/>
      <c r="K122" s="206">
        <f>+K119*0.25</f>
        <v>7.5</v>
      </c>
      <c r="L122" s="199">
        <f>+K122*E122</f>
        <v>225</v>
      </c>
      <c r="M122" s="222"/>
    </row>
    <row r="123" spans="1:15" ht="15.75" x14ac:dyDescent="0.25">
      <c r="A123" s="190" t="s">
        <v>1535</v>
      </c>
      <c r="B123" s="214" t="s">
        <v>396</v>
      </c>
      <c r="C123" s="191" t="s">
        <v>397</v>
      </c>
      <c r="D123" s="190" t="s">
        <v>398</v>
      </c>
      <c r="E123" s="192">
        <f>+SUM(E124:E127)</f>
        <v>0</v>
      </c>
      <c r="F123" s="200"/>
      <c r="G123" s="200"/>
      <c r="H123" s="200"/>
      <c r="I123" s="220"/>
      <c r="J123" s="215"/>
      <c r="K123" s="217"/>
      <c r="L123" s="192"/>
      <c r="M123" s="196"/>
    </row>
    <row r="124" spans="1:15" ht="15.75" x14ac:dyDescent="0.25">
      <c r="A124" s="196" t="s">
        <v>399</v>
      </c>
      <c r="B124" s="197" t="s">
        <v>400</v>
      </c>
      <c r="C124" s="198" t="s">
        <v>126</v>
      </c>
      <c r="D124" s="197" t="s">
        <v>398</v>
      </c>
      <c r="E124" s="199">
        <f>+SUM(F124:J124)</f>
        <v>0</v>
      </c>
      <c r="F124" s="200"/>
      <c r="G124" s="200"/>
      <c r="H124" s="200"/>
      <c r="I124" s="220"/>
      <c r="J124" s="200"/>
      <c r="K124" s="206"/>
      <c r="L124" s="199"/>
      <c r="M124" s="196"/>
    </row>
    <row r="125" spans="1:15" ht="15.75" x14ac:dyDescent="0.25">
      <c r="A125" s="196" t="s">
        <v>401</v>
      </c>
      <c r="B125" s="197" t="s">
        <v>402</v>
      </c>
      <c r="C125" s="198" t="s">
        <v>128</v>
      </c>
      <c r="D125" s="197" t="s">
        <v>398</v>
      </c>
      <c r="E125" s="199">
        <f>+SUM(F125:J125)</f>
        <v>0</v>
      </c>
      <c r="F125" s="200"/>
      <c r="G125" s="200"/>
      <c r="H125" s="200"/>
      <c r="I125" s="220"/>
      <c r="J125" s="200"/>
      <c r="K125" s="201"/>
      <c r="L125" s="199"/>
      <c r="M125" s="196"/>
    </row>
    <row r="126" spans="1:15" ht="15.75" x14ac:dyDescent="0.25">
      <c r="A126" s="196" t="s">
        <v>403</v>
      </c>
      <c r="B126" s="197" t="s">
        <v>404</v>
      </c>
      <c r="C126" s="198" t="s">
        <v>336</v>
      </c>
      <c r="D126" s="197" t="s">
        <v>398</v>
      </c>
      <c r="E126" s="199">
        <f>+SUM(F126:J126)</f>
        <v>0</v>
      </c>
      <c r="F126" s="200"/>
      <c r="G126" s="200"/>
      <c r="H126" s="200"/>
      <c r="I126" s="220"/>
      <c r="J126" s="200"/>
      <c r="K126" s="201"/>
      <c r="L126" s="199"/>
      <c r="M126" s="196"/>
    </row>
    <row r="127" spans="1:15" ht="15.75" x14ac:dyDescent="0.25">
      <c r="A127" s="196" t="s">
        <v>405</v>
      </c>
      <c r="B127" s="197" t="s">
        <v>406</v>
      </c>
      <c r="C127" s="198" t="s">
        <v>132</v>
      </c>
      <c r="D127" s="197" t="s">
        <v>398</v>
      </c>
      <c r="E127" s="199">
        <f>+SUM(F127:J127)</f>
        <v>0</v>
      </c>
      <c r="F127" s="200"/>
      <c r="G127" s="200"/>
      <c r="H127" s="200"/>
      <c r="I127" s="220"/>
      <c r="J127" s="200"/>
      <c r="K127" s="201"/>
      <c r="L127" s="199"/>
      <c r="M127" s="196"/>
    </row>
    <row r="128" spans="1:15" ht="15.75" x14ac:dyDescent="0.25">
      <c r="A128" s="190" t="s">
        <v>1536</v>
      </c>
      <c r="B128" s="190" t="s">
        <v>58</v>
      </c>
      <c r="C128" s="191" t="s">
        <v>59</v>
      </c>
      <c r="D128" s="190" t="s">
        <v>55</v>
      </c>
      <c r="E128" s="192">
        <f>+SUM(E129:E132)</f>
        <v>0</v>
      </c>
      <c r="F128" s="215">
        <f>+SUM(F129:F132)</f>
        <v>0</v>
      </c>
      <c r="G128" s="215"/>
      <c r="H128" s="215"/>
      <c r="I128" s="215"/>
      <c r="J128" s="215">
        <f>+SUM(J129:J132)</f>
        <v>0</v>
      </c>
      <c r="K128" s="201"/>
      <c r="L128" s="192">
        <f>+SUM(L129:L132)</f>
        <v>0</v>
      </c>
      <c r="M128" s="196"/>
    </row>
    <row r="129" spans="1:13" ht="15.75" x14ac:dyDescent="0.25">
      <c r="A129" s="196" t="s">
        <v>407</v>
      </c>
      <c r="B129" s="197" t="s">
        <v>408</v>
      </c>
      <c r="C129" s="198" t="s">
        <v>126</v>
      </c>
      <c r="D129" s="197" t="s">
        <v>55</v>
      </c>
      <c r="E129" s="199">
        <f>+SUM(F129:J129)</f>
        <v>0</v>
      </c>
      <c r="F129" s="200"/>
      <c r="G129" s="200"/>
      <c r="H129" s="200"/>
      <c r="I129" s="220"/>
      <c r="J129" s="200"/>
      <c r="K129" s="206"/>
      <c r="L129" s="199">
        <f>+K129*E129</f>
        <v>0</v>
      </c>
      <c r="M129" s="196"/>
    </row>
    <row r="130" spans="1:13" ht="15.75" x14ac:dyDescent="0.25">
      <c r="A130" s="196" t="s">
        <v>409</v>
      </c>
      <c r="B130" s="197" t="s">
        <v>410</v>
      </c>
      <c r="C130" s="198" t="s">
        <v>128</v>
      </c>
      <c r="D130" s="197" t="s">
        <v>55</v>
      </c>
      <c r="E130" s="199">
        <f>+SUM(F130:J130)</f>
        <v>0</v>
      </c>
      <c r="F130" s="200"/>
      <c r="G130" s="200"/>
      <c r="H130" s="200"/>
      <c r="I130" s="220"/>
      <c r="J130" s="200"/>
      <c r="K130" s="206">
        <f>+K129*0.6</f>
        <v>0</v>
      </c>
      <c r="L130" s="199">
        <f>+K130*E130</f>
        <v>0</v>
      </c>
      <c r="M130" s="196"/>
    </row>
    <row r="131" spans="1:13" ht="15.75" x14ac:dyDescent="0.25">
      <c r="A131" s="196" t="s">
        <v>411</v>
      </c>
      <c r="B131" s="197" t="s">
        <v>412</v>
      </c>
      <c r="C131" s="198" t="s">
        <v>130</v>
      </c>
      <c r="D131" s="197" t="s">
        <v>55</v>
      </c>
      <c r="E131" s="199">
        <f>+SUM(F131:J131)</f>
        <v>0</v>
      </c>
      <c r="F131" s="200"/>
      <c r="G131" s="200"/>
      <c r="H131" s="200"/>
      <c r="I131" s="220"/>
      <c r="J131" s="200"/>
      <c r="K131" s="206">
        <v>2</v>
      </c>
      <c r="L131" s="199">
        <f>+K131*E131</f>
        <v>0</v>
      </c>
      <c r="M131" s="196"/>
    </row>
    <row r="132" spans="1:13" ht="15.75" x14ac:dyDescent="0.25">
      <c r="A132" s="196" t="s">
        <v>413</v>
      </c>
      <c r="B132" s="197" t="s">
        <v>414</v>
      </c>
      <c r="C132" s="198" t="s">
        <v>132</v>
      </c>
      <c r="D132" s="197" t="s">
        <v>55</v>
      </c>
      <c r="E132" s="199">
        <f>+SUM(F132:J132)</f>
        <v>0</v>
      </c>
      <c r="F132" s="200"/>
      <c r="G132" s="200"/>
      <c r="H132" s="200"/>
      <c r="I132" s="220"/>
      <c r="J132" s="200"/>
      <c r="K132" s="206"/>
      <c r="L132" s="199">
        <f>+K132*E132</f>
        <v>0</v>
      </c>
      <c r="M132" s="196"/>
    </row>
    <row r="133" spans="1:13" ht="15.75" x14ac:dyDescent="0.25">
      <c r="A133" s="190" t="s">
        <v>1537</v>
      </c>
      <c r="B133" s="190" t="s">
        <v>60</v>
      </c>
      <c r="C133" s="191" t="s">
        <v>61</v>
      </c>
      <c r="D133" s="190" t="s">
        <v>55</v>
      </c>
      <c r="E133" s="192">
        <f>+SUM(E134:E137)</f>
        <v>0</v>
      </c>
      <c r="F133" s="215">
        <f>+SUM(F134:F137)</f>
        <v>0</v>
      </c>
      <c r="G133" s="215"/>
      <c r="H133" s="215"/>
      <c r="I133" s="215"/>
      <c r="J133" s="200"/>
      <c r="K133" s="217"/>
      <c r="L133" s="192"/>
      <c r="M133" s="196"/>
    </row>
    <row r="134" spans="1:13" ht="15.75" x14ac:dyDescent="0.25">
      <c r="A134" s="196" t="s">
        <v>415</v>
      </c>
      <c r="B134" s="197" t="s">
        <v>416</v>
      </c>
      <c r="C134" s="198" t="s">
        <v>126</v>
      </c>
      <c r="D134" s="197" t="s">
        <v>55</v>
      </c>
      <c r="E134" s="199">
        <f>+SUM(F134:J134)</f>
        <v>0</v>
      </c>
      <c r="F134" s="200"/>
      <c r="G134" s="200"/>
      <c r="H134" s="200"/>
      <c r="I134" s="220"/>
      <c r="J134" s="200"/>
      <c r="K134" s="206"/>
      <c r="L134" s="199"/>
      <c r="M134" s="196"/>
    </row>
    <row r="135" spans="1:13" ht="15.75" x14ac:dyDescent="0.25">
      <c r="A135" s="196" t="s">
        <v>417</v>
      </c>
      <c r="B135" s="197" t="s">
        <v>418</v>
      </c>
      <c r="C135" s="198" t="s">
        <v>324</v>
      </c>
      <c r="D135" s="197" t="s">
        <v>55</v>
      </c>
      <c r="E135" s="199">
        <f>+SUM(F135:J135)</f>
        <v>0</v>
      </c>
      <c r="F135" s="200"/>
      <c r="G135" s="200"/>
      <c r="H135" s="200"/>
      <c r="I135" s="220"/>
      <c r="J135" s="200"/>
      <c r="K135" s="206"/>
      <c r="L135" s="199"/>
      <c r="M135" s="196"/>
    </row>
    <row r="136" spans="1:13" ht="15.75" x14ac:dyDescent="0.25">
      <c r="A136" s="196" t="s">
        <v>419</v>
      </c>
      <c r="B136" s="197" t="s">
        <v>420</v>
      </c>
      <c r="C136" s="198" t="s">
        <v>130</v>
      </c>
      <c r="D136" s="197" t="s">
        <v>55</v>
      </c>
      <c r="E136" s="199">
        <f>+SUM(F136:J136)</f>
        <v>0</v>
      </c>
      <c r="F136" s="200"/>
      <c r="G136" s="200"/>
      <c r="H136" s="200"/>
      <c r="I136" s="220"/>
      <c r="J136" s="200"/>
      <c r="K136" s="206"/>
      <c r="L136" s="199"/>
      <c r="M136" s="196"/>
    </row>
    <row r="137" spans="1:13" ht="15.75" x14ac:dyDescent="0.25">
      <c r="A137" s="196" t="s">
        <v>1538</v>
      </c>
      <c r="B137" s="197" t="s">
        <v>422</v>
      </c>
      <c r="C137" s="198" t="s">
        <v>132</v>
      </c>
      <c r="D137" s="197" t="s">
        <v>55</v>
      </c>
      <c r="E137" s="199">
        <f>+SUM(F137:J137)</f>
        <v>0</v>
      </c>
      <c r="F137" s="200"/>
      <c r="G137" s="200"/>
      <c r="H137" s="200"/>
      <c r="I137" s="220"/>
      <c r="J137" s="200"/>
      <c r="K137" s="206"/>
      <c r="L137" s="199"/>
      <c r="M137" s="196"/>
    </row>
    <row r="138" spans="1:13" ht="15.75" x14ac:dyDescent="0.25">
      <c r="A138" s="190" t="s">
        <v>1539</v>
      </c>
      <c r="B138" s="190" t="s">
        <v>62</v>
      </c>
      <c r="C138" s="191" t="s">
        <v>63</v>
      </c>
      <c r="D138" s="190" t="s">
        <v>55</v>
      </c>
      <c r="E138" s="192">
        <f>+SUM(E139:E142)</f>
        <v>0</v>
      </c>
      <c r="F138" s="215">
        <f>+SUM(F139:F142)</f>
        <v>0</v>
      </c>
      <c r="G138" s="215"/>
      <c r="H138" s="215"/>
      <c r="I138" s="215"/>
      <c r="J138" s="215">
        <f>+SUM(J139:J142)</f>
        <v>0</v>
      </c>
      <c r="K138" s="217"/>
      <c r="L138" s="192">
        <f>+SUM(L139:L142)</f>
        <v>0</v>
      </c>
      <c r="M138" s="196"/>
    </row>
    <row r="139" spans="1:13" ht="15.75" x14ac:dyDescent="0.25">
      <c r="A139" s="196" t="s">
        <v>423</v>
      </c>
      <c r="B139" s="197" t="s">
        <v>424</v>
      </c>
      <c r="C139" s="198" t="s">
        <v>126</v>
      </c>
      <c r="D139" s="196" t="s">
        <v>55</v>
      </c>
      <c r="E139" s="199">
        <f>+SUM(F139:J139)</f>
        <v>0</v>
      </c>
      <c r="F139" s="200"/>
      <c r="G139" s="200"/>
      <c r="H139" s="200"/>
      <c r="I139" s="220"/>
      <c r="J139" s="200"/>
      <c r="K139" s="206"/>
      <c r="L139" s="199">
        <f>+K139*E139</f>
        <v>0</v>
      </c>
      <c r="M139" s="196"/>
    </row>
    <row r="140" spans="1:13" ht="15.75" x14ac:dyDescent="0.25">
      <c r="A140" s="196" t="s">
        <v>425</v>
      </c>
      <c r="B140" s="197" t="s">
        <v>426</v>
      </c>
      <c r="C140" s="198" t="s">
        <v>128</v>
      </c>
      <c r="D140" s="196" t="s">
        <v>55</v>
      </c>
      <c r="E140" s="199">
        <f>+SUM(F140:J140)</f>
        <v>0</v>
      </c>
      <c r="F140" s="200"/>
      <c r="G140" s="200"/>
      <c r="H140" s="200"/>
      <c r="I140" s="220"/>
      <c r="J140" s="200"/>
      <c r="K140" s="206"/>
      <c r="L140" s="199">
        <f>+K140*E140</f>
        <v>0</v>
      </c>
      <c r="M140" s="196"/>
    </row>
    <row r="141" spans="1:13" ht="15.75" x14ac:dyDescent="0.25">
      <c r="A141" s="196" t="s">
        <v>427</v>
      </c>
      <c r="B141" s="197" t="s">
        <v>428</v>
      </c>
      <c r="C141" s="198" t="s">
        <v>130</v>
      </c>
      <c r="D141" s="196" t="s">
        <v>55</v>
      </c>
      <c r="E141" s="199">
        <f>+SUM(F141:J141)</f>
        <v>0</v>
      </c>
      <c r="F141" s="200"/>
      <c r="G141" s="200"/>
      <c r="H141" s="200"/>
      <c r="I141" s="220"/>
      <c r="J141" s="200"/>
      <c r="K141" s="206">
        <v>2</v>
      </c>
      <c r="L141" s="199">
        <f>+K141*E141</f>
        <v>0</v>
      </c>
      <c r="M141" s="196"/>
    </row>
    <row r="142" spans="1:13" ht="15.75" x14ac:dyDescent="0.25">
      <c r="A142" s="196" t="s">
        <v>429</v>
      </c>
      <c r="B142" s="197" t="s">
        <v>430</v>
      </c>
      <c r="C142" s="198" t="s">
        <v>132</v>
      </c>
      <c r="D142" s="196" t="s">
        <v>55</v>
      </c>
      <c r="E142" s="199">
        <f>+SUM(F142:J142)</f>
        <v>0</v>
      </c>
      <c r="F142" s="200"/>
      <c r="G142" s="200"/>
      <c r="H142" s="200"/>
      <c r="I142" s="220"/>
      <c r="J142" s="200"/>
      <c r="K142" s="206"/>
      <c r="L142" s="199">
        <f>+K142*E142</f>
        <v>0</v>
      </c>
      <c r="M142" s="196"/>
    </row>
    <row r="143" spans="1:13" ht="15.75" x14ac:dyDescent="0.25">
      <c r="A143" s="190" t="s">
        <v>1540</v>
      </c>
      <c r="B143" s="190" t="s">
        <v>64</v>
      </c>
      <c r="C143" s="191" t="s">
        <v>65</v>
      </c>
      <c r="D143" s="190" t="s">
        <v>55</v>
      </c>
      <c r="E143" s="192">
        <f>+SUM(E144:E147)</f>
        <v>0</v>
      </c>
      <c r="F143" s="215">
        <f>+SUM(F144:F147)</f>
        <v>0</v>
      </c>
      <c r="G143" s="215"/>
      <c r="H143" s="215"/>
      <c r="I143" s="215"/>
      <c r="J143" s="200"/>
      <c r="K143" s="217"/>
      <c r="L143" s="192">
        <f>+SUM(L144:L147)</f>
        <v>0</v>
      </c>
      <c r="M143" s="196"/>
    </row>
    <row r="144" spans="1:13" ht="15.75" x14ac:dyDescent="0.25">
      <c r="A144" s="196" t="s">
        <v>431</v>
      </c>
      <c r="B144" s="197" t="s">
        <v>432</v>
      </c>
      <c r="C144" s="198" t="s">
        <v>126</v>
      </c>
      <c r="D144" s="197" t="s">
        <v>55</v>
      </c>
      <c r="E144" s="199">
        <f t="shared" ref="E144:E149" si="1">+SUM(F144:J144)</f>
        <v>0</v>
      </c>
      <c r="F144" s="200"/>
      <c r="G144" s="200"/>
      <c r="H144" s="200"/>
      <c r="I144" s="220"/>
      <c r="J144" s="200"/>
      <c r="K144" s="206">
        <v>100</v>
      </c>
      <c r="L144" s="199">
        <f>+K144*E144</f>
        <v>0</v>
      </c>
      <c r="M144" s="196"/>
    </row>
    <row r="145" spans="1:13" ht="15.75" x14ac:dyDescent="0.25">
      <c r="A145" s="196" t="s">
        <v>433</v>
      </c>
      <c r="B145" s="197" t="s">
        <v>434</v>
      </c>
      <c r="C145" s="198" t="s">
        <v>128</v>
      </c>
      <c r="D145" s="197" t="s">
        <v>55</v>
      </c>
      <c r="E145" s="199">
        <f t="shared" si="1"/>
        <v>0</v>
      </c>
      <c r="F145" s="200"/>
      <c r="G145" s="200"/>
      <c r="H145" s="200"/>
      <c r="I145" s="220"/>
      <c r="J145" s="200"/>
      <c r="K145" s="206"/>
      <c r="L145" s="199"/>
      <c r="M145" s="196"/>
    </row>
    <row r="146" spans="1:13" ht="15.75" x14ac:dyDescent="0.25">
      <c r="A146" s="196" t="s">
        <v>435</v>
      </c>
      <c r="B146" s="197" t="s">
        <v>436</v>
      </c>
      <c r="C146" s="198" t="s">
        <v>130</v>
      </c>
      <c r="D146" s="197" t="s">
        <v>55</v>
      </c>
      <c r="E146" s="199">
        <f t="shared" si="1"/>
        <v>0</v>
      </c>
      <c r="F146" s="200"/>
      <c r="G146" s="200"/>
      <c r="H146" s="200"/>
      <c r="I146" s="220"/>
      <c r="J146" s="200"/>
      <c r="K146" s="206"/>
      <c r="L146" s="199"/>
      <c r="M146" s="196"/>
    </row>
    <row r="147" spans="1:13" ht="15.75" x14ac:dyDescent="0.25">
      <c r="A147" s="196" t="s">
        <v>437</v>
      </c>
      <c r="B147" s="197" t="s">
        <v>438</v>
      </c>
      <c r="C147" s="198" t="s">
        <v>132</v>
      </c>
      <c r="D147" s="197" t="s">
        <v>55</v>
      </c>
      <c r="E147" s="199">
        <f t="shared" si="1"/>
        <v>0</v>
      </c>
      <c r="F147" s="200"/>
      <c r="G147" s="200"/>
      <c r="H147" s="200"/>
      <c r="I147" s="220"/>
      <c r="J147" s="200"/>
      <c r="K147" s="206">
        <v>30</v>
      </c>
      <c r="L147" s="199"/>
      <c r="M147" s="196"/>
    </row>
    <row r="148" spans="1:13" ht="15.75" x14ac:dyDescent="0.25">
      <c r="A148" s="190" t="s">
        <v>1541</v>
      </c>
      <c r="B148" s="190" t="s">
        <v>66</v>
      </c>
      <c r="C148" s="191" t="s">
        <v>67</v>
      </c>
      <c r="D148" s="190" t="s">
        <v>68</v>
      </c>
      <c r="E148" s="192">
        <f t="shared" si="1"/>
        <v>4</v>
      </c>
      <c r="F148" s="193"/>
      <c r="G148" s="193"/>
      <c r="H148" s="193"/>
      <c r="I148" s="215">
        <v>4</v>
      </c>
      <c r="J148" s="200"/>
      <c r="K148" s="206">
        <v>1.3</v>
      </c>
      <c r="L148" s="192">
        <f>+K148*E148</f>
        <v>5.2</v>
      </c>
      <c r="M148" s="196"/>
    </row>
    <row r="149" spans="1:13" ht="15.75" x14ac:dyDescent="0.25">
      <c r="A149" s="190" t="s">
        <v>1542</v>
      </c>
      <c r="B149" s="190" t="s">
        <v>69</v>
      </c>
      <c r="C149" s="191" t="s">
        <v>70</v>
      </c>
      <c r="D149" s="190" t="s">
        <v>55</v>
      </c>
      <c r="E149" s="192">
        <f t="shared" si="1"/>
        <v>0</v>
      </c>
      <c r="F149" s="193"/>
      <c r="G149" s="193"/>
      <c r="H149" s="193"/>
      <c r="I149" s="215"/>
      <c r="J149" s="193"/>
      <c r="K149" s="206"/>
      <c r="L149" s="192"/>
      <c r="M149" s="196"/>
    </row>
    <row r="150" spans="1:13" ht="15.75" x14ac:dyDescent="0.25">
      <c r="A150" s="190" t="s">
        <v>1543</v>
      </c>
      <c r="B150" s="190" t="s">
        <v>71</v>
      </c>
      <c r="C150" s="191" t="s">
        <v>72</v>
      </c>
      <c r="D150" s="190" t="s">
        <v>73</v>
      </c>
      <c r="E150" s="199"/>
      <c r="F150" s="200"/>
      <c r="G150" s="200"/>
      <c r="H150" s="200"/>
      <c r="I150" s="220"/>
      <c r="J150" s="200"/>
      <c r="K150" s="206"/>
      <c r="L150" s="199"/>
      <c r="M150" s="196"/>
    </row>
    <row r="151" spans="1:13" ht="15.75" x14ac:dyDescent="0.25">
      <c r="A151" s="190" t="s">
        <v>1544</v>
      </c>
      <c r="B151" s="190" t="s">
        <v>74</v>
      </c>
      <c r="C151" s="191" t="s">
        <v>75</v>
      </c>
      <c r="D151" s="190" t="s">
        <v>73</v>
      </c>
      <c r="E151" s="192">
        <f>+SUM(F151:J151)</f>
        <v>0</v>
      </c>
      <c r="F151" s="193"/>
      <c r="G151" s="193"/>
      <c r="H151" s="193"/>
      <c r="I151" s="215"/>
      <c r="J151" s="193"/>
      <c r="K151" s="206"/>
      <c r="L151" s="192"/>
      <c r="M151" s="196"/>
    </row>
    <row r="152" spans="1:13" ht="15.75" x14ac:dyDescent="0.25">
      <c r="A152" s="190" t="s">
        <v>1545</v>
      </c>
      <c r="B152" s="190" t="s">
        <v>76</v>
      </c>
      <c r="C152" s="191" t="s">
        <v>77</v>
      </c>
      <c r="D152" s="190" t="s">
        <v>55</v>
      </c>
      <c r="E152" s="199"/>
      <c r="F152" s="200"/>
      <c r="G152" s="200"/>
      <c r="H152" s="200"/>
      <c r="I152" s="220"/>
      <c r="J152" s="200"/>
      <c r="K152" s="206"/>
      <c r="L152" s="199"/>
      <c r="M152" s="196"/>
    </row>
    <row r="153" spans="1:13" ht="15.75" x14ac:dyDescent="0.25">
      <c r="A153" s="190" t="s">
        <v>1546</v>
      </c>
      <c r="B153" s="190" t="s">
        <v>78</v>
      </c>
      <c r="C153" s="191" t="s">
        <v>440</v>
      </c>
      <c r="D153" s="190" t="s">
        <v>55</v>
      </c>
      <c r="E153" s="199"/>
      <c r="F153" s="200"/>
      <c r="G153" s="200"/>
      <c r="H153" s="200"/>
      <c r="I153" s="220"/>
      <c r="J153" s="200"/>
      <c r="K153" s="206"/>
      <c r="L153" s="199"/>
      <c r="M153" s="196"/>
    </row>
    <row r="154" spans="1:13" ht="15.75" x14ac:dyDescent="0.25">
      <c r="A154" s="190" t="s">
        <v>1547</v>
      </c>
      <c r="B154" s="190" t="s">
        <v>441</v>
      </c>
      <c r="C154" s="191" t="s">
        <v>442</v>
      </c>
      <c r="D154" s="190" t="s">
        <v>73</v>
      </c>
      <c r="E154" s="199"/>
      <c r="F154" s="200"/>
      <c r="G154" s="200"/>
      <c r="H154" s="200"/>
      <c r="I154" s="220"/>
      <c r="J154" s="200"/>
      <c r="K154" s="224"/>
      <c r="L154" s="199"/>
      <c r="M154" s="196"/>
    </row>
    <row r="155" spans="1:13" ht="15.75" x14ac:dyDescent="0.25">
      <c r="A155" s="190" t="s">
        <v>1548</v>
      </c>
      <c r="B155" s="190" t="s">
        <v>443</v>
      </c>
      <c r="C155" s="191" t="s">
        <v>444</v>
      </c>
      <c r="D155" s="190" t="s">
        <v>55</v>
      </c>
      <c r="E155" s="199"/>
      <c r="F155" s="200"/>
      <c r="G155" s="200"/>
      <c r="H155" s="200"/>
      <c r="I155" s="220"/>
      <c r="J155" s="200"/>
      <c r="K155" s="206"/>
      <c r="L155" s="199"/>
      <c r="M155" s="196"/>
    </row>
    <row r="156" spans="1:13" ht="15.75" x14ac:dyDescent="0.25">
      <c r="A156" s="190" t="s">
        <v>1549</v>
      </c>
      <c r="B156" s="190" t="s">
        <v>1550</v>
      </c>
      <c r="C156" s="191" t="s">
        <v>446</v>
      </c>
      <c r="D156" s="190" t="s">
        <v>212</v>
      </c>
      <c r="E156" s="195" t="s">
        <v>178</v>
      </c>
      <c r="F156" s="193"/>
      <c r="G156" s="193"/>
      <c r="H156" s="193"/>
      <c r="I156" s="215"/>
      <c r="J156" s="193"/>
      <c r="K156" s="217"/>
      <c r="L156" s="192"/>
      <c r="M156" s="196"/>
    </row>
    <row r="157" spans="1:13" ht="15.75" x14ac:dyDescent="0.25">
      <c r="A157" s="190"/>
      <c r="B157" s="190"/>
      <c r="C157" s="225" t="s">
        <v>1551</v>
      </c>
      <c r="D157" s="196" t="s">
        <v>212</v>
      </c>
      <c r="E157" s="202" t="s">
        <v>178</v>
      </c>
      <c r="F157" s="193"/>
      <c r="G157" s="193"/>
      <c r="H157" s="193"/>
      <c r="I157" s="215"/>
      <c r="J157" s="193"/>
      <c r="K157" s="217"/>
      <c r="L157" s="199"/>
      <c r="M157" s="196"/>
    </row>
    <row r="158" spans="1:13" ht="15.75" x14ac:dyDescent="0.25">
      <c r="A158" s="186">
        <v>7</v>
      </c>
      <c r="B158" s="186" t="s">
        <v>81</v>
      </c>
      <c r="C158" s="187" t="s">
        <v>82</v>
      </c>
      <c r="D158" s="186" t="s">
        <v>212</v>
      </c>
      <c r="E158" s="203" t="s">
        <v>178</v>
      </c>
      <c r="F158" s="193"/>
      <c r="G158" s="193"/>
      <c r="H158" s="193"/>
      <c r="I158" s="215"/>
      <c r="J158" s="193"/>
      <c r="K158" s="217"/>
      <c r="L158" s="204">
        <f>+L159+L164+L167+L168+L169+L170+L171+L172</f>
        <v>0</v>
      </c>
      <c r="M158" s="186"/>
    </row>
    <row r="159" spans="1:13" ht="15.75" x14ac:dyDescent="0.25">
      <c r="A159" s="190" t="s">
        <v>1552</v>
      </c>
      <c r="B159" s="190" t="s">
        <v>83</v>
      </c>
      <c r="C159" s="191" t="s">
        <v>84</v>
      </c>
      <c r="D159" s="190" t="s">
        <v>85</v>
      </c>
      <c r="E159" s="211">
        <f>+SUM(E160:E163)</f>
        <v>0</v>
      </c>
      <c r="F159" s="226">
        <f>+SUM(F160:F163)</f>
        <v>0</v>
      </c>
      <c r="G159" s="226"/>
      <c r="H159" s="226"/>
      <c r="I159" s="226"/>
      <c r="J159" s="226">
        <f>+SUM(J160:J163)</f>
        <v>0</v>
      </c>
      <c r="K159" s="217"/>
      <c r="L159" s="192">
        <f>+SUM(L160:L163)</f>
        <v>0</v>
      </c>
      <c r="M159" s="190"/>
    </row>
    <row r="160" spans="1:13" ht="15.75" x14ac:dyDescent="0.25">
      <c r="A160" s="197" t="s">
        <v>447</v>
      </c>
      <c r="B160" s="197" t="s">
        <v>448</v>
      </c>
      <c r="C160" s="198" t="s">
        <v>449</v>
      </c>
      <c r="D160" s="197" t="s">
        <v>85</v>
      </c>
      <c r="E160" s="227">
        <f>+SUM(F160:J160)</f>
        <v>0</v>
      </c>
      <c r="F160" s="200"/>
      <c r="G160" s="200"/>
      <c r="H160" s="200"/>
      <c r="I160" s="220"/>
      <c r="J160" s="200"/>
      <c r="K160" s="206"/>
      <c r="L160" s="199">
        <f>+K160*E160</f>
        <v>0</v>
      </c>
      <c r="M160" s="196"/>
    </row>
    <row r="161" spans="1:13" ht="15.75" x14ac:dyDescent="0.25">
      <c r="A161" s="197" t="s">
        <v>450</v>
      </c>
      <c r="B161" s="197" t="s">
        <v>86</v>
      </c>
      <c r="C161" s="198" t="s">
        <v>451</v>
      </c>
      <c r="D161" s="197" t="s">
        <v>85</v>
      </c>
      <c r="E161" s="227">
        <f>+SUM(F161:J161)</f>
        <v>0</v>
      </c>
      <c r="F161" s="200"/>
      <c r="G161" s="200"/>
      <c r="H161" s="200"/>
      <c r="I161" s="220"/>
      <c r="J161" s="200"/>
      <c r="K161" s="206">
        <v>10</v>
      </c>
      <c r="L161" s="199">
        <f>+K161*E161</f>
        <v>0</v>
      </c>
      <c r="M161" s="196"/>
    </row>
    <row r="162" spans="1:13" ht="15.75" x14ac:dyDescent="0.25">
      <c r="A162" s="197" t="s">
        <v>452</v>
      </c>
      <c r="B162" s="197" t="s">
        <v>88</v>
      </c>
      <c r="C162" s="198" t="s">
        <v>453</v>
      </c>
      <c r="D162" s="197" t="s">
        <v>85</v>
      </c>
      <c r="E162" s="227">
        <f>+SUM(F162:J162)</f>
        <v>0</v>
      </c>
      <c r="F162" s="200"/>
      <c r="G162" s="200"/>
      <c r="H162" s="200"/>
      <c r="I162" s="220"/>
      <c r="J162" s="200"/>
      <c r="K162" s="206"/>
      <c r="L162" s="199">
        <f>+K162*E162</f>
        <v>0</v>
      </c>
      <c r="M162" s="196"/>
    </row>
    <row r="163" spans="1:13" ht="15.75" x14ac:dyDescent="0.25">
      <c r="A163" s="197" t="s">
        <v>454</v>
      </c>
      <c r="B163" s="197" t="s">
        <v>90</v>
      </c>
      <c r="C163" s="198" t="s">
        <v>455</v>
      </c>
      <c r="D163" s="197" t="s">
        <v>85</v>
      </c>
      <c r="E163" s="227">
        <f>+SUM(F163:J163)</f>
        <v>0</v>
      </c>
      <c r="F163" s="200"/>
      <c r="G163" s="200"/>
      <c r="H163" s="200"/>
      <c r="I163" s="220"/>
      <c r="J163" s="200"/>
      <c r="K163" s="206"/>
      <c r="L163" s="199">
        <f>+K163*E163</f>
        <v>0</v>
      </c>
      <c r="M163" s="196"/>
    </row>
    <row r="164" spans="1:13" ht="15.75" x14ac:dyDescent="0.25">
      <c r="A164" s="190" t="s">
        <v>1553</v>
      </c>
      <c r="B164" s="190" t="s">
        <v>86</v>
      </c>
      <c r="C164" s="191" t="s">
        <v>87</v>
      </c>
      <c r="D164" s="190" t="s">
        <v>85</v>
      </c>
      <c r="E164" s="211">
        <f>+SUM(E165:E166)</f>
        <v>0</v>
      </c>
      <c r="F164" s="226">
        <f>+SUM(F165:F166)</f>
        <v>0</v>
      </c>
      <c r="G164" s="226"/>
      <c r="H164" s="226"/>
      <c r="I164" s="226"/>
      <c r="J164" s="226">
        <f>+SUM(J165:J166)</f>
        <v>0</v>
      </c>
      <c r="K164" s="217"/>
      <c r="L164" s="192">
        <f>+SUM(L165:L166)</f>
        <v>0</v>
      </c>
      <c r="M164" s="196"/>
    </row>
    <row r="165" spans="1:13" ht="15.75" x14ac:dyDescent="0.25">
      <c r="A165" s="197" t="s">
        <v>456</v>
      </c>
      <c r="B165" s="197" t="s">
        <v>457</v>
      </c>
      <c r="C165" s="198" t="s">
        <v>458</v>
      </c>
      <c r="D165" s="197" t="s">
        <v>85</v>
      </c>
      <c r="E165" s="227">
        <f>+SUM(F165:J165)</f>
        <v>0</v>
      </c>
      <c r="F165" s="200"/>
      <c r="G165" s="200"/>
      <c r="H165" s="200"/>
      <c r="I165" s="220"/>
      <c r="J165" s="200"/>
      <c r="K165" s="206">
        <v>0.1</v>
      </c>
      <c r="L165" s="199">
        <f>+K165*E165</f>
        <v>0</v>
      </c>
      <c r="M165" s="196"/>
    </row>
    <row r="166" spans="1:13" ht="15.75" x14ac:dyDescent="0.25">
      <c r="A166" s="197" t="s">
        <v>459</v>
      </c>
      <c r="B166" s="197" t="s">
        <v>460</v>
      </c>
      <c r="C166" s="198" t="s">
        <v>461</v>
      </c>
      <c r="D166" s="197" t="s">
        <v>85</v>
      </c>
      <c r="E166" s="227">
        <f>+SUM(F166:J166)</f>
        <v>0</v>
      </c>
      <c r="F166" s="200"/>
      <c r="G166" s="200"/>
      <c r="H166" s="200"/>
      <c r="I166" s="220"/>
      <c r="J166" s="200"/>
      <c r="K166" s="206"/>
      <c r="L166" s="199">
        <f>+K166*E166</f>
        <v>0</v>
      </c>
      <c r="M166" s="196"/>
    </row>
    <row r="167" spans="1:13" ht="15.75" x14ac:dyDescent="0.25">
      <c r="A167" s="190" t="s">
        <v>1554</v>
      </c>
      <c r="B167" s="190" t="s">
        <v>88</v>
      </c>
      <c r="C167" s="191" t="s">
        <v>89</v>
      </c>
      <c r="D167" s="190" t="s">
        <v>85</v>
      </c>
      <c r="E167" s="199"/>
      <c r="F167" s="200"/>
      <c r="G167" s="200"/>
      <c r="H167" s="200"/>
      <c r="I167" s="220"/>
      <c r="J167" s="200"/>
      <c r="K167" s="206"/>
      <c r="L167" s="199"/>
      <c r="M167" s="196"/>
    </row>
    <row r="168" spans="1:13" ht="15.75" x14ac:dyDescent="0.25">
      <c r="A168" s="190" t="s">
        <v>1555</v>
      </c>
      <c r="B168" s="190" t="s">
        <v>90</v>
      </c>
      <c r="C168" s="191" t="s">
        <v>91</v>
      </c>
      <c r="D168" s="190" t="s">
        <v>73</v>
      </c>
      <c r="E168" s="199"/>
      <c r="F168" s="200"/>
      <c r="G168" s="200"/>
      <c r="H168" s="200"/>
      <c r="I168" s="220"/>
      <c r="J168" s="200"/>
      <c r="K168" s="206"/>
      <c r="L168" s="199"/>
      <c r="M168" s="196"/>
    </row>
    <row r="169" spans="1:13" ht="15.75" x14ac:dyDescent="0.25">
      <c r="A169" s="190" t="s">
        <v>1556</v>
      </c>
      <c r="B169" s="190" t="s">
        <v>463</v>
      </c>
      <c r="C169" s="191" t="s">
        <v>464</v>
      </c>
      <c r="D169" s="190" t="s">
        <v>212</v>
      </c>
      <c r="E169" s="195" t="s">
        <v>178</v>
      </c>
      <c r="F169" s="200"/>
      <c r="G169" s="200"/>
      <c r="H169" s="200"/>
      <c r="I169" s="220"/>
      <c r="J169" s="200"/>
      <c r="K169" s="206"/>
      <c r="L169" s="199"/>
      <c r="M169" s="196"/>
    </row>
    <row r="170" spans="1:13" ht="15.75" x14ac:dyDescent="0.25">
      <c r="A170" s="190" t="s">
        <v>1557</v>
      </c>
      <c r="B170" s="190" t="s">
        <v>465</v>
      </c>
      <c r="C170" s="191" t="s">
        <v>466</v>
      </c>
      <c r="D170" s="190" t="s">
        <v>212</v>
      </c>
      <c r="E170" s="195" t="s">
        <v>178</v>
      </c>
      <c r="F170" s="193"/>
      <c r="G170" s="193"/>
      <c r="H170" s="193"/>
      <c r="I170" s="215"/>
      <c r="J170" s="200"/>
      <c r="K170" s="206"/>
      <c r="L170" s="192">
        <f>+SUM(F170:J170)</f>
        <v>0</v>
      </c>
      <c r="M170" s="196"/>
    </row>
    <row r="171" spans="1:13" ht="15.75" x14ac:dyDescent="0.25">
      <c r="A171" s="190" t="s">
        <v>1558</v>
      </c>
      <c r="B171" s="190" t="s">
        <v>467</v>
      </c>
      <c r="C171" s="191" t="s">
        <v>468</v>
      </c>
      <c r="D171" s="190" t="s">
        <v>1213</v>
      </c>
      <c r="E171" s="195"/>
      <c r="F171" s="200"/>
      <c r="G171" s="200"/>
      <c r="H171" s="200"/>
      <c r="I171" s="220"/>
      <c r="J171" s="200"/>
      <c r="K171" s="217"/>
      <c r="L171" s="199"/>
      <c r="M171" s="196"/>
    </row>
    <row r="172" spans="1:13" ht="15.75" x14ac:dyDescent="0.25">
      <c r="A172" s="190" t="s">
        <v>1559</v>
      </c>
      <c r="B172" s="190" t="s">
        <v>467</v>
      </c>
      <c r="C172" s="191" t="s">
        <v>470</v>
      </c>
      <c r="D172" s="190" t="s">
        <v>212</v>
      </c>
      <c r="E172" s="195" t="s">
        <v>178</v>
      </c>
      <c r="F172" s="200"/>
      <c r="G172" s="200"/>
      <c r="H172" s="200"/>
      <c r="I172" s="220"/>
      <c r="J172" s="200"/>
      <c r="K172" s="201"/>
      <c r="L172" s="199"/>
      <c r="M172" s="196"/>
    </row>
    <row r="173" spans="1:13" ht="15.75" x14ac:dyDescent="0.25">
      <c r="A173" s="186">
        <v>8</v>
      </c>
      <c r="B173" s="186" t="s">
        <v>93</v>
      </c>
      <c r="C173" s="187" t="s">
        <v>94</v>
      </c>
      <c r="D173" s="186" t="s">
        <v>212</v>
      </c>
      <c r="E173" s="203" t="s">
        <v>178</v>
      </c>
      <c r="F173" s="200"/>
      <c r="G173" s="200"/>
      <c r="H173" s="200"/>
      <c r="I173" s="220"/>
      <c r="J173" s="200"/>
      <c r="K173" s="201"/>
      <c r="L173" s="204">
        <f>+L178+L182+L187+L191+L195+L198+L201+L202+L205</f>
        <v>0</v>
      </c>
      <c r="M173" s="218"/>
    </row>
    <row r="174" spans="1:13" ht="15.75" x14ac:dyDescent="0.25">
      <c r="A174" s="190" t="s">
        <v>1560</v>
      </c>
      <c r="B174" s="190" t="s">
        <v>471</v>
      </c>
      <c r="C174" s="191" t="s">
        <v>472</v>
      </c>
      <c r="D174" s="196"/>
      <c r="E174" s="199"/>
      <c r="F174" s="200"/>
      <c r="G174" s="200"/>
      <c r="H174" s="200"/>
      <c r="I174" s="220"/>
      <c r="J174" s="200"/>
      <c r="K174" s="201"/>
      <c r="L174" s="199"/>
      <c r="M174" s="196"/>
    </row>
    <row r="175" spans="1:13" ht="15.75" x14ac:dyDescent="0.25">
      <c r="A175" s="197" t="s">
        <v>473</v>
      </c>
      <c r="B175" s="197" t="s">
        <v>474</v>
      </c>
      <c r="C175" s="198" t="s">
        <v>475</v>
      </c>
      <c r="D175" s="197" t="s">
        <v>97</v>
      </c>
      <c r="E175" s="199"/>
      <c r="F175" s="200"/>
      <c r="G175" s="200"/>
      <c r="H175" s="200"/>
      <c r="I175" s="220"/>
      <c r="J175" s="200"/>
      <c r="K175" s="201"/>
      <c r="L175" s="199"/>
      <c r="M175" s="196"/>
    </row>
    <row r="176" spans="1:13" ht="15.75" x14ac:dyDescent="0.25">
      <c r="A176" s="197" t="s">
        <v>476</v>
      </c>
      <c r="B176" s="197" t="s">
        <v>477</v>
      </c>
      <c r="C176" s="198" t="s">
        <v>478</v>
      </c>
      <c r="D176" s="197" t="s">
        <v>47</v>
      </c>
      <c r="E176" s="199"/>
      <c r="F176" s="200"/>
      <c r="G176" s="200"/>
      <c r="H176" s="200"/>
      <c r="I176" s="220"/>
      <c r="J176" s="200"/>
      <c r="K176" s="201"/>
      <c r="L176" s="199"/>
      <c r="M176" s="196"/>
    </row>
    <row r="177" spans="1:13" ht="15.75" x14ac:dyDescent="0.25">
      <c r="A177" s="197" t="s">
        <v>479</v>
      </c>
      <c r="B177" s="197" t="s">
        <v>480</v>
      </c>
      <c r="C177" s="198" t="s">
        <v>481</v>
      </c>
      <c r="D177" s="197" t="s">
        <v>482</v>
      </c>
      <c r="E177" s="199"/>
      <c r="F177" s="200"/>
      <c r="G177" s="200"/>
      <c r="H177" s="200"/>
      <c r="I177" s="220"/>
      <c r="J177" s="200"/>
      <c r="K177" s="201"/>
      <c r="L177" s="199"/>
      <c r="M177" s="196"/>
    </row>
    <row r="178" spans="1:13" ht="15.75" x14ac:dyDescent="0.25">
      <c r="A178" s="190" t="s">
        <v>1561</v>
      </c>
      <c r="B178" s="190" t="s">
        <v>95</v>
      </c>
      <c r="C178" s="191" t="s">
        <v>96</v>
      </c>
      <c r="D178" s="196"/>
      <c r="E178" s="199"/>
      <c r="F178" s="200"/>
      <c r="G178" s="200"/>
      <c r="H178" s="200"/>
      <c r="I178" s="220"/>
      <c r="J178" s="200"/>
      <c r="K178" s="201"/>
      <c r="L178" s="228"/>
      <c r="M178" s="196"/>
    </row>
    <row r="179" spans="1:13" ht="15.75" x14ac:dyDescent="0.25">
      <c r="A179" s="197" t="s">
        <v>483</v>
      </c>
      <c r="B179" s="197" t="s">
        <v>484</v>
      </c>
      <c r="C179" s="198" t="s">
        <v>475</v>
      </c>
      <c r="D179" s="197" t="s">
        <v>97</v>
      </c>
      <c r="E179" s="199">
        <f>+SUM(F179:J179)</f>
        <v>0</v>
      </c>
      <c r="F179" s="200"/>
      <c r="G179" s="200"/>
      <c r="H179" s="200"/>
      <c r="I179" s="220"/>
      <c r="J179" s="200"/>
      <c r="K179" s="206"/>
      <c r="L179" s="199"/>
      <c r="M179" s="196"/>
    </row>
    <row r="180" spans="1:13" ht="15.75" x14ac:dyDescent="0.25">
      <c r="A180" s="197" t="s">
        <v>485</v>
      </c>
      <c r="B180" s="197" t="s">
        <v>486</v>
      </c>
      <c r="C180" s="198" t="s">
        <v>478</v>
      </c>
      <c r="D180" s="197" t="s">
        <v>47</v>
      </c>
      <c r="E180" s="199"/>
      <c r="F180" s="200"/>
      <c r="G180" s="200"/>
      <c r="H180" s="200"/>
      <c r="I180" s="220"/>
      <c r="J180" s="200"/>
      <c r="K180" s="201"/>
      <c r="L180" s="199"/>
      <c r="M180" s="196"/>
    </row>
    <row r="181" spans="1:13" ht="15.75" x14ac:dyDescent="0.25">
      <c r="A181" s="197" t="s">
        <v>487</v>
      </c>
      <c r="B181" s="197" t="s">
        <v>488</v>
      </c>
      <c r="C181" s="198" t="s">
        <v>481</v>
      </c>
      <c r="D181" s="197" t="s">
        <v>482</v>
      </c>
      <c r="E181" s="45">
        <f>+SUM(F181:J181)</f>
        <v>0</v>
      </c>
      <c r="F181" s="229"/>
      <c r="G181" s="229"/>
      <c r="H181" s="229"/>
      <c r="I181" s="17"/>
      <c r="J181" s="229"/>
      <c r="K181" s="201"/>
      <c r="L181" s="199"/>
      <c r="M181" s="196"/>
    </row>
    <row r="182" spans="1:13" ht="15.75" x14ac:dyDescent="0.25">
      <c r="A182" s="190" t="s">
        <v>1562</v>
      </c>
      <c r="B182" s="190" t="s">
        <v>98</v>
      </c>
      <c r="C182" s="191" t="s">
        <v>99</v>
      </c>
      <c r="D182" s="196"/>
      <c r="E182" s="45"/>
      <c r="F182" s="229"/>
      <c r="G182" s="229"/>
      <c r="H182" s="229"/>
      <c r="I182" s="17"/>
      <c r="J182" s="229"/>
      <c r="K182" s="201"/>
      <c r="L182" s="230"/>
      <c r="M182" s="196"/>
    </row>
    <row r="183" spans="1:13" ht="15.75" x14ac:dyDescent="0.25">
      <c r="A183" s="197" t="s">
        <v>489</v>
      </c>
      <c r="B183" s="197" t="s">
        <v>490</v>
      </c>
      <c r="C183" s="198" t="s">
        <v>491</v>
      </c>
      <c r="D183" s="197" t="s">
        <v>97</v>
      </c>
      <c r="E183" s="45">
        <f>+SUM(F183:J183)</f>
        <v>0</v>
      </c>
      <c r="F183" s="229"/>
      <c r="G183" s="229"/>
      <c r="H183" s="229"/>
      <c r="I183" s="17"/>
      <c r="J183" s="229"/>
      <c r="K183" s="206"/>
      <c r="L183" s="231" t="s">
        <v>178</v>
      </c>
      <c r="M183" s="196"/>
    </row>
    <row r="184" spans="1:13" ht="15.75" x14ac:dyDescent="0.25">
      <c r="A184" s="197" t="s">
        <v>492</v>
      </c>
      <c r="B184" s="197" t="s">
        <v>493</v>
      </c>
      <c r="C184" s="198" t="s">
        <v>494</v>
      </c>
      <c r="D184" s="197" t="s">
        <v>482</v>
      </c>
      <c r="E184" s="45">
        <f>+SUM(F184:J184)</f>
        <v>0</v>
      </c>
      <c r="F184" s="229"/>
      <c r="G184" s="229"/>
      <c r="H184" s="229"/>
      <c r="I184" s="17"/>
      <c r="J184" s="229"/>
      <c r="K184" s="201"/>
      <c r="L184" s="231" t="s">
        <v>178</v>
      </c>
      <c r="M184" s="196"/>
    </row>
    <row r="185" spans="1:13" ht="15.75" x14ac:dyDescent="0.25">
      <c r="A185" s="232" t="s">
        <v>492</v>
      </c>
      <c r="B185" s="232" t="s">
        <v>493</v>
      </c>
      <c r="C185" s="233" t="s">
        <v>495</v>
      </c>
      <c r="D185" s="232" t="s">
        <v>496</v>
      </c>
      <c r="E185" s="45">
        <f>+SUM(F185:J185)</f>
        <v>0</v>
      </c>
      <c r="F185" s="229"/>
      <c r="G185" s="229"/>
      <c r="H185" s="229"/>
      <c r="I185" s="17"/>
      <c r="J185" s="229"/>
      <c r="K185" s="201"/>
      <c r="L185" s="231" t="s">
        <v>178</v>
      </c>
      <c r="M185" s="196"/>
    </row>
    <row r="186" spans="1:13" ht="15.75" x14ac:dyDescent="0.25">
      <c r="A186" s="232" t="s">
        <v>497</v>
      </c>
      <c r="B186" s="232" t="s">
        <v>498</v>
      </c>
      <c r="C186" s="233" t="s">
        <v>499</v>
      </c>
      <c r="D186" s="232" t="s">
        <v>496</v>
      </c>
      <c r="E186" s="45">
        <f>+SUM(F186:J186)</f>
        <v>0</v>
      </c>
      <c r="F186" s="229"/>
      <c r="G186" s="229"/>
      <c r="H186" s="229"/>
      <c r="I186" s="17"/>
      <c r="J186" s="229"/>
      <c r="K186" s="201"/>
      <c r="L186" s="231"/>
      <c r="M186" s="196"/>
    </row>
    <row r="187" spans="1:13" ht="15.75" x14ac:dyDescent="0.25">
      <c r="A187" s="190" t="s">
        <v>1563</v>
      </c>
      <c r="B187" s="190" t="s">
        <v>100</v>
      </c>
      <c r="C187" s="191" t="s">
        <v>101</v>
      </c>
      <c r="D187" s="196"/>
      <c r="E187" s="45"/>
      <c r="F187" s="229"/>
      <c r="G187" s="229"/>
      <c r="H187" s="229"/>
      <c r="I187" s="17"/>
      <c r="J187" s="229"/>
      <c r="K187" s="201"/>
      <c r="L187" s="230"/>
      <c r="M187" s="196"/>
    </row>
    <row r="188" spans="1:13" ht="15.75" x14ac:dyDescent="0.25">
      <c r="A188" s="197" t="s">
        <v>500</v>
      </c>
      <c r="B188" s="197" t="s">
        <v>501</v>
      </c>
      <c r="C188" s="198" t="s">
        <v>1564</v>
      </c>
      <c r="D188" s="197" t="s">
        <v>97</v>
      </c>
      <c r="E188" s="45">
        <f>+SUM(F188:J188)</f>
        <v>0</v>
      </c>
      <c r="F188" s="229"/>
      <c r="G188" s="229"/>
      <c r="H188" s="229"/>
      <c r="I188" s="17"/>
      <c r="J188" s="229"/>
      <c r="K188" s="206"/>
      <c r="L188" s="45"/>
      <c r="M188" s="196"/>
    </row>
    <row r="189" spans="1:13" ht="15.75" x14ac:dyDescent="0.25">
      <c r="A189" s="197" t="s">
        <v>503</v>
      </c>
      <c r="B189" s="197" t="s">
        <v>504</v>
      </c>
      <c r="C189" s="198" t="s">
        <v>1565</v>
      </c>
      <c r="D189" s="197" t="s">
        <v>469</v>
      </c>
      <c r="E189" s="45">
        <f>+SUM(F189:J189)</f>
        <v>0</v>
      </c>
      <c r="F189" s="229"/>
      <c r="G189" s="229"/>
      <c r="H189" s="229"/>
      <c r="I189" s="17"/>
      <c r="J189" s="229"/>
      <c r="K189" s="201"/>
      <c r="L189" s="234" t="s">
        <v>178</v>
      </c>
      <c r="M189" s="196"/>
    </row>
    <row r="190" spans="1:13" ht="15.75" x14ac:dyDescent="0.25">
      <c r="A190" s="197" t="s">
        <v>505</v>
      </c>
      <c r="B190" s="197" t="s">
        <v>506</v>
      </c>
      <c r="C190" s="198" t="s">
        <v>1566</v>
      </c>
      <c r="D190" s="197" t="s">
        <v>469</v>
      </c>
      <c r="E190" s="45">
        <f>+SUM(F190:J190)</f>
        <v>0</v>
      </c>
      <c r="F190" s="229"/>
      <c r="G190" s="229"/>
      <c r="H190" s="229"/>
      <c r="I190" s="17"/>
      <c r="J190" s="229"/>
      <c r="K190" s="201"/>
      <c r="L190" s="234" t="s">
        <v>178</v>
      </c>
      <c r="M190" s="196"/>
    </row>
    <row r="191" spans="1:13" ht="15.75" x14ac:dyDescent="0.25">
      <c r="A191" s="190" t="s">
        <v>1563</v>
      </c>
      <c r="B191" s="190" t="s">
        <v>100</v>
      </c>
      <c r="C191" s="191" t="s">
        <v>102</v>
      </c>
      <c r="D191" s="196"/>
      <c r="E191" s="230">
        <f>+SUM(E192:E194)</f>
        <v>0</v>
      </c>
      <c r="F191" s="229"/>
      <c r="G191" s="229"/>
      <c r="H191" s="229"/>
      <c r="I191" s="17"/>
      <c r="J191" s="235">
        <f>+SUM(J192:J194)</f>
        <v>0</v>
      </c>
      <c r="K191" s="201"/>
      <c r="L191" s="235"/>
      <c r="M191" s="196"/>
    </row>
    <row r="192" spans="1:13" ht="15.75" x14ac:dyDescent="0.25">
      <c r="A192" s="197" t="s">
        <v>500</v>
      </c>
      <c r="B192" s="197" t="s">
        <v>501</v>
      </c>
      <c r="C192" s="198" t="s">
        <v>507</v>
      </c>
      <c r="D192" s="197" t="s">
        <v>47</v>
      </c>
      <c r="E192" s="45">
        <f>+SUM(F192:J192)</f>
        <v>0</v>
      </c>
      <c r="F192" s="229"/>
      <c r="G192" s="229"/>
      <c r="H192" s="229"/>
      <c r="I192" s="17"/>
      <c r="J192" s="229"/>
      <c r="K192" s="206"/>
      <c r="L192" s="45"/>
      <c r="M192" s="196"/>
    </row>
    <row r="193" spans="1:13" ht="15.75" x14ac:dyDescent="0.25">
      <c r="A193" s="197" t="s">
        <v>503</v>
      </c>
      <c r="B193" s="197" t="s">
        <v>504</v>
      </c>
      <c r="C193" s="198" t="s">
        <v>508</v>
      </c>
      <c r="D193" s="197" t="s">
        <v>47</v>
      </c>
      <c r="E193" s="45"/>
      <c r="F193" s="229"/>
      <c r="G193" s="229"/>
      <c r="H193" s="229"/>
      <c r="I193" s="17"/>
      <c r="J193" s="229"/>
      <c r="K193" s="201"/>
      <c r="L193" s="45"/>
      <c r="M193" s="196"/>
    </row>
    <row r="194" spans="1:13" ht="15.75" x14ac:dyDescent="0.25">
      <c r="A194" s="197" t="s">
        <v>505</v>
      </c>
      <c r="B194" s="197" t="s">
        <v>506</v>
      </c>
      <c r="C194" s="198" t="s">
        <v>509</v>
      </c>
      <c r="D194" s="197" t="s">
        <v>47</v>
      </c>
      <c r="E194" s="199">
        <f>+SUM(F194:J194)</f>
        <v>0</v>
      </c>
      <c r="F194" s="200"/>
      <c r="G194" s="200"/>
      <c r="H194" s="200"/>
      <c r="I194" s="220"/>
      <c r="J194" s="200"/>
      <c r="K194" s="201"/>
      <c r="L194" s="45"/>
      <c r="M194" s="196"/>
    </row>
    <row r="195" spans="1:13" ht="15.75" x14ac:dyDescent="0.25">
      <c r="A195" s="83" t="s">
        <v>1567</v>
      </c>
      <c r="B195" s="83" t="s">
        <v>510</v>
      </c>
      <c r="C195" s="84" t="s">
        <v>511</v>
      </c>
      <c r="D195" s="44"/>
      <c r="E195" s="230">
        <f>+SUM(E196:E197)</f>
        <v>0</v>
      </c>
      <c r="F195" s="229"/>
      <c r="G195" s="229"/>
      <c r="H195" s="229"/>
      <c r="I195" s="17"/>
      <c r="J195" s="235">
        <f>+SUM(J196:J197)</f>
        <v>0</v>
      </c>
      <c r="K195" s="201"/>
      <c r="L195" s="228"/>
      <c r="M195" s="44"/>
    </row>
    <row r="196" spans="1:13" ht="15.75" x14ac:dyDescent="0.25">
      <c r="A196" s="197" t="s">
        <v>512</v>
      </c>
      <c r="B196" s="197" t="s">
        <v>513</v>
      </c>
      <c r="C196" s="198" t="s">
        <v>517</v>
      </c>
      <c r="D196" s="197" t="s">
        <v>47</v>
      </c>
      <c r="E196" s="199">
        <f>+SUM(F196:J196)</f>
        <v>0</v>
      </c>
      <c r="F196" s="200"/>
      <c r="G196" s="200"/>
      <c r="H196" s="200"/>
      <c r="I196" s="220"/>
      <c r="J196" s="200"/>
      <c r="K196" s="201"/>
      <c r="L196" s="45"/>
      <c r="M196" s="196"/>
    </row>
    <row r="197" spans="1:13" ht="15.75" x14ac:dyDescent="0.25">
      <c r="A197" s="197" t="s">
        <v>515</v>
      </c>
      <c r="B197" s="197" t="s">
        <v>516</v>
      </c>
      <c r="C197" s="198" t="s">
        <v>514</v>
      </c>
      <c r="D197" s="197" t="s">
        <v>47</v>
      </c>
      <c r="E197" s="199">
        <f>+SUM(F197:J197)</f>
        <v>0</v>
      </c>
      <c r="F197" s="200"/>
      <c r="G197" s="200"/>
      <c r="H197" s="200"/>
      <c r="I197" s="220"/>
      <c r="J197" s="200"/>
      <c r="K197" s="206"/>
      <c r="L197" s="45"/>
      <c r="M197" s="196"/>
    </row>
    <row r="198" spans="1:13" ht="15.75" x14ac:dyDescent="0.25">
      <c r="A198" s="190" t="s">
        <v>1568</v>
      </c>
      <c r="B198" s="190" t="s">
        <v>518</v>
      </c>
      <c r="C198" s="191" t="s">
        <v>519</v>
      </c>
      <c r="D198" s="196" t="s">
        <v>47</v>
      </c>
      <c r="E198" s="192">
        <f>+SUM(E199:E200)</f>
        <v>0</v>
      </c>
      <c r="F198" s="200"/>
      <c r="G198" s="200"/>
      <c r="H198" s="200"/>
      <c r="I198" s="220"/>
      <c r="J198" s="215">
        <f>+SUM(J199:J200)</f>
        <v>0</v>
      </c>
      <c r="K198" s="201"/>
      <c r="L198" s="228"/>
      <c r="M198" s="196"/>
    </row>
    <row r="199" spans="1:13" ht="15.75" x14ac:dyDescent="0.25">
      <c r="A199" s="197" t="s">
        <v>520</v>
      </c>
      <c r="B199" s="197" t="s">
        <v>521</v>
      </c>
      <c r="C199" s="198" t="s">
        <v>522</v>
      </c>
      <c r="D199" s="197" t="s">
        <v>47</v>
      </c>
      <c r="E199" s="199">
        <f>+SUM(F199:J199)</f>
        <v>0</v>
      </c>
      <c r="F199" s="200"/>
      <c r="G199" s="200"/>
      <c r="H199" s="200"/>
      <c r="I199" s="220"/>
      <c r="J199" s="200"/>
      <c r="K199" s="206"/>
      <c r="L199" s="45"/>
      <c r="M199" s="196"/>
    </row>
    <row r="200" spans="1:13" ht="15.75" x14ac:dyDescent="0.25">
      <c r="A200" s="197" t="s">
        <v>523</v>
      </c>
      <c r="B200" s="197" t="s">
        <v>524</v>
      </c>
      <c r="C200" s="198" t="s">
        <v>1569</v>
      </c>
      <c r="D200" s="197" t="s">
        <v>47</v>
      </c>
      <c r="E200" s="199">
        <f>+SUM(F200:J200)</f>
        <v>0</v>
      </c>
      <c r="F200" s="200"/>
      <c r="G200" s="200"/>
      <c r="H200" s="200"/>
      <c r="I200" s="220"/>
      <c r="J200" s="200"/>
      <c r="K200" s="201"/>
      <c r="L200" s="45"/>
      <c r="M200" s="196"/>
    </row>
    <row r="201" spans="1:13" ht="15.75" x14ac:dyDescent="0.25">
      <c r="A201" s="190" t="s">
        <v>1570</v>
      </c>
      <c r="B201" s="190" t="s">
        <v>526</v>
      </c>
      <c r="C201" s="191" t="s">
        <v>527</v>
      </c>
      <c r="D201" s="190" t="s">
        <v>47</v>
      </c>
      <c r="E201" s="199"/>
      <c r="F201" s="200"/>
      <c r="G201" s="200"/>
      <c r="H201" s="200"/>
      <c r="I201" s="220"/>
      <c r="J201" s="200"/>
      <c r="K201" s="201"/>
      <c r="L201" s="199"/>
      <c r="M201" s="196"/>
    </row>
    <row r="202" spans="1:13" ht="15.75" x14ac:dyDescent="0.25">
      <c r="A202" s="190" t="s">
        <v>1571</v>
      </c>
      <c r="B202" s="190" t="s">
        <v>103</v>
      </c>
      <c r="C202" s="191" t="s">
        <v>104</v>
      </c>
      <c r="D202" s="196"/>
      <c r="E202" s="199"/>
      <c r="F202" s="200"/>
      <c r="G202" s="200"/>
      <c r="H202" s="200"/>
      <c r="I202" s="220"/>
      <c r="J202" s="200"/>
      <c r="K202" s="201"/>
      <c r="L202" s="192"/>
      <c r="M202" s="196"/>
    </row>
    <row r="203" spans="1:13" ht="15.75" x14ac:dyDescent="0.25">
      <c r="A203" s="196" t="s">
        <v>528</v>
      </c>
      <c r="B203" s="197" t="s">
        <v>529</v>
      </c>
      <c r="C203" s="198" t="s">
        <v>502</v>
      </c>
      <c r="D203" s="197" t="s">
        <v>97</v>
      </c>
      <c r="E203" s="199">
        <f>+SUM(F203:J203)</f>
        <v>0</v>
      </c>
      <c r="F203" s="200"/>
      <c r="G203" s="200"/>
      <c r="H203" s="200"/>
      <c r="I203" s="220"/>
      <c r="J203" s="200"/>
      <c r="K203" s="206"/>
      <c r="L203" s="45"/>
      <c r="M203" s="196"/>
    </row>
    <row r="204" spans="1:13" ht="15.75" x14ac:dyDescent="0.25">
      <c r="A204" s="196" t="s">
        <v>1572</v>
      </c>
      <c r="B204" s="197" t="s">
        <v>1573</v>
      </c>
      <c r="C204" s="198" t="s">
        <v>533</v>
      </c>
      <c r="D204" s="197" t="s">
        <v>534</v>
      </c>
      <c r="E204" s="199">
        <f>+SUM(F204:J204)</f>
        <v>0</v>
      </c>
      <c r="F204" s="200"/>
      <c r="G204" s="200"/>
      <c r="H204" s="200"/>
      <c r="I204" s="220"/>
      <c r="J204" s="200"/>
      <c r="K204" s="206"/>
      <c r="L204" s="202" t="s">
        <v>178</v>
      </c>
      <c r="M204" s="196"/>
    </row>
    <row r="205" spans="1:13" ht="15.75" x14ac:dyDescent="0.25">
      <c r="A205" s="190" t="s">
        <v>1574</v>
      </c>
      <c r="B205" s="190" t="s">
        <v>105</v>
      </c>
      <c r="C205" s="191" t="s">
        <v>106</v>
      </c>
      <c r="D205" s="190" t="s">
        <v>212</v>
      </c>
      <c r="E205" s="195" t="s">
        <v>178</v>
      </c>
      <c r="F205" s="200"/>
      <c r="G205" s="200"/>
      <c r="H205" s="200"/>
      <c r="I205" s="220"/>
      <c r="J205" s="200"/>
      <c r="K205" s="201"/>
      <c r="L205" s="192"/>
      <c r="M205" s="196"/>
    </row>
    <row r="206" spans="1:13" ht="15.75" x14ac:dyDescent="0.25">
      <c r="A206" s="190"/>
      <c r="B206" s="190"/>
      <c r="C206" s="225" t="s">
        <v>1575</v>
      </c>
      <c r="D206" s="196" t="s">
        <v>212</v>
      </c>
      <c r="E206" s="202" t="s">
        <v>178</v>
      </c>
      <c r="F206" s="200"/>
      <c r="G206" s="200"/>
      <c r="H206" s="200"/>
      <c r="I206" s="220"/>
      <c r="J206" s="200"/>
      <c r="K206" s="201"/>
      <c r="L206" s="45"/>
      <c r="M206" s="196"/>
    </row>
    <row r="207" spans="1:13" ht="15.75" x14ac:dyDescent="0.25">
      <c r="A207" s="190"/>
      <c r="B207" s="190"/>
      <c r="C207" s="225" t="s">
        <v>1576</v>
      </c>
      <c r="D207" s="196" t="s">
        <v>212</v>
      </c>
      <c r="E207" s="202" t="s">
        <v>178</v>
      </c>
      <c r="F207" s="200"/>
      <c r="G207" s="200"/>
      <c r="H207" s="200"/>
      <c r="I207" s="220"/>
      <c r="J207" s="200"/>
      <c r="K207" s="201"/>
      <c r="L207" s="45"/>
      <c r="M207" s="196"/>
    </row>
    <row r="208" spans="1:13" ht="15.75" x14ac:dyDescent="0.25">
      <c r="A208" s="186">
        <v>9</v>
      </c>
      <c r="B208" s="186" t="s">
        <v>108</v>
      </c>
      <c r="C208" s="187" t="s">
        <v>109</v>
      </c>
      <c r="D208" s="186" t="s">
        <v>212</v>
      </c>
      <c r="E208" s="203" t="s">
        <v>178</v>
      </c>
      <c r="F208" s="200"/>
      <c r="G208" s="200"/>
      <c r="H208" s="200"/>
      <c r="I208" s="220"/>
      <c r="J208" s="200"/>
      <c r="K208" s="201"/>
      <c r="L208" s="204">
        <f>+L209+L219+L263</f>
        <v>10</v>
      </c>
      <c r="M208" s="218"/>
    </row>
    <row r="209" spans="1:13" ht="15.75" x14ac:dyDescent="0.25">
      <c r="A209" s="190" t="s">
        <v>1577</v>
      </c>
      <c r="B209" s="190" t="s">
        <v>110</v>
      </c>
      <c r="C209" s="191" t="s">
        <v>111</v>
      </c>
      <c r="D209" s="196"/>
      <c r="E209" s="199"/>
      <c r="F209" s="200"/>
      <c r="G209" s="200"/>
      <c r="H209" s="200"/>
      <c r="I209" s="220"/>
      <c r="J209" s="200"/>
      <c r="K209" s="201"/>
      <c r="L209" s="192">
        <f>+L210+L211+L214+L215+L217+L218</f>
        <v>0</v>
      </c>
      <c r="M209" s="196"/>
    </row>
    <row r="210" spans="1:13" ht="15.75" x14ac:dyDescent="0.25">
      <c r="A210" s="197" t="s">
        <v>535</v>
      </c>
      <c r="B210" s="197" t="s">
        <v>536</v>
      </c>
      <c r="C210" s="198" t="s">
        <v>491</v>
      </c>
      <c r="D210" s="197" t="s">
        <v>97</v>
      </c>
      <c r="E210" s="45">
        <f>+SUM(F210:J210)</f>
        <v>0</v>
      </c>
      <c r="F210" s="200"/>
      <c r="G210" s="200"/>
      <c r="H210" s="200"/>
      <c r="I210" s="220"/>
      <c r="J210" s="200"/>
      <c r="K210" s="201"/>
      <c r="L210" s="45"/>
      <c r="M210" s="196"/>
    </row>
    <row r="211" spans="1:13" ht="15.75" x14ac:dyDescent="0.25">
      <c r="A211" s="197" t="s">
        <v>537</v>
      </c>
      <c r="B211" s="197" t="s">
        <v>538</v>
      </c>
      <c r="C211" s="198" t="s">
        <v>539</v>
      </c>
      <c r="D211" s="197" t="s">
        <v>97</v>
      </c>
      <c r="E211" s="199"/>
      <c r="F211" s="200"/>
      <c r="G211" s="200"/>
      <c r="H211" s="200"/>
      <c r="I211" s="220"/>
      <c r="J211" s="200"/>
      <c r="K211" s="201"/>
      <c r="L211" s="45"/>
      <c r="M211" s="196"/>
    </row>
    <row r="212" spans="1:13" ht="15.75" x14ac:dyDescent="0.25">
      <c r="A212" s="197" t="s">
        <v>540</v>
      </c>
      <c r="B212" s="197" t="s">
        <v>541</v>
      </c>
      <c r="C212" s="198" t="s">
        <v>1578</v>
      </c>
      <c r="D212" s="197" t="s">
        <v>496</v>
      </c>
      <c r="E212" s="45">
        <f>+SUM(F212:J212)</f>
        <v>0</v>
      </c>
      <c r="F212" s="200"/>
      <c r="G212" s="200"/>
      <c r="H212" s="200"/>
      <c r="I212" s="220"/>
      <c r="J212" s="200"/>
      <c r="K212" s="201"/>
      <c r="L212" s="202" t="s">
        <v>178</v>
      </c>
      <c r="M212" s="196"/>
    </row>
    <row r="213" spans="1:13" ht="15.75" x14ac:dyDescent="0.25">
      <c r="A213" s="197" t="s">
        <v>542</v>
      </c>
      <c r="B213" s="197" t="s">
        <v>543</v>
      </c>
      <c r="C213" s="198" t="s">
        <v>1579</v>
      </c>
      <c r="D213" s="197" t="s">
        <v>496</v>
      </c>
      <c r="E213" s="199"/>
      <c r="F213" s="200"/>
      <c r="G213" s="200"/>
      <c r="H213" s="200"/>
      <c r="I213" s="220"/>
      <c r="J213" s="200"/>
      <c r="K213" s="201"/>
      <c r="L213" s="202" t="s">
        <v>178</v>
      </c>
      <c r="M213" s="196"/>
    </row>
    <row r="214" spans="1:13" ht="15.75" x14ac:dyDescent="0.25">
      <c r="A214" s="197" t="s">
        <v>545</v>
      </c>
      <c r="B214" s="197" t="s">
        <v>546</v>
      </c>
      <c r="C214" s="198" t="s">
        <v>547</v>
      </c>
      <c r="D214" s="197" t="s">
        <v>47</v>
      </c>
      <c r="E214" s="199"/>
      <c r="F214" s="200"/>
      <c r="G214" s="200"/>
      <c r="H214" s="200"/>
      <c r="I214" s="220"/>
      <c r="J214" s="200"/>
      <c r="K214" s="201"/>
      <c r="L214" s="199"/>
      <c r="M214" s="196"/>
    </row>
    <row r="215" spans="1:13" ht="15.75" x14ac:dyDescent="0.25">
      <c r="A215" s="197" t="s">
        <v>548</v>
      </c>
      <c r="B215" s="197" t="s">
        <v>549</v>
      </c>
      <c r="C215" s="198" t="s">
        <v>550</v>
      </c>
      <c r="D215" s="197" t="s">
        <v>47</v>
      </c>
      <c r="E215" s="45">
        <f>+SUM(F215:J215)</f>
        <v>0</v>
      </c>
      <c r="F215" s="200"/>
      <c r="G215" s="200"/>
      <c r="H215" s="200"/>
      <c r="I215" s="220"/>
      <c r="J215" s="200"/>
      <c r="K215" s="201"/>
      <c r="L215" s="45"/>
      <c r="M215" s="196"/>
    </row>
    <row r="216" spans="1:13" ht="15.75" x14ac:dyDescent="0.25">
      <c r="A216" s="197" t="s">
        <v>551</v>
      </c>
      <c r="B216" s="197" t="s">
        <v>552</v>
      </c>
      <c r="C216" s="198" t="s">
        <v>553</v>
      </c>
      <c r="D216" s="197" t="s">
        <v>269</v>
      </c>
      <c r="E216" s="199"/>
      <c r="F216" s="200"/>
      <c r="G216" s="200"/>
      <c r="H216" s="200"/>
      <c r="I216" s="220"/>
      <c r="J216" s="200"/>
      <c r="K216" s="201"/>
      <c r="L216" s="202" t="s">
        <v>178</v>
      </c>
      <c r="M216" s="196"/>
    </row>
    <row r="217" spans="1:13" ht="15.75" x14ac:dyDescent="0.25">
      <c r="A217" s="197" t="s">
        <v>554</v>
      </c>
      <c r="B217" s="197" t="s">
        <v>555</v>
      </c>
      <c r="C217" s="198" t="s">
        <v>556</v>
      </c>
      <c r="D217" s="197" t="s">
        <v>212</v>
      </c>
      <c r="E217" s="202" t="s">
        <v>178</v>
      </c>
      <c r="F217" s="200"/>
      <c r="G217" s="200"/>
      <c r="H217" s="200"/>
      <c r="I217" s="220"/>
      <c r="J217" s="200"/>
      <c r="K217" s="201"/>
      <c r="L217" s="199"/>
      <c r="M217" s="196"/>
    </row>
    <row r="218" spans="1:13" ht="15.75" x14ac:dyDescent="0.25">
      <c r="A218" s="197" t="s">
        <v>557</v>
      </c>
      <c r="B218" s="197" t="s">
        <v>558</v>
      </c>
      <c r="C218" s="198" t="s">
        <v>559</v>
      </c>
      <c r="D218" s="197" t="s">
        <v>47</v>
      </c>
      <c r="E218" s="199"/>
      <c r="F218" s="200"/>
      <c r="G218" s="200"/>
      <c r="H218" s="200"/>
      <c r="I218" s="220"/>
      <c r="J218" s="200"/>
      <c r="K218" s="201"/>
      <c r="L218" s="199"/>
      <c r="M218" s="196"/>
    </row>
    <row r="219" spans="1:13" ht="31.5" x14ac:dyDescent="0.25">
      <c r="A219" s="190" t="s">
        <v>1580</v>
      </c>
      <c r="B219" s="190" t="s">
        <v>112</v>
      </c>
      <c r="C219" s="191" t="s">
        <v>113</v>
      </c>
      <c r="D219" s="196"/>
      <c r="E219" s="199"/>
      <c r="F219" s="200"/>
      <c r="G219" s="200"/>
      <c r="H219" s="200"/>
      <c r="I219" s="220"/>
      <c r="J219" s="200"/>
      <c r="K219" s="201"/>
      <c r="L219" s="192">
        <f>+L220+L224+L225+L227+L228</f>
        <v>10</v>
      </c>
      <c r="M219" s="196"/>
    </row>
    <row r="220" spans="1:13" ht="15.75" x14ac:dyDescent="0.25">
      <c r="A220" s="197" t="s">
        <v>560</v>
      </c>
      <c r="B220" s="197" t="s">
        <v>561</v>
      </c>
      <c r="C220" s="198" t="s">
        <v>491</v>
      </c>
      <c r="D220" s="197" t="s">
        <v>97</v>
      </c>
      <c r="E220" s="45">
        <f t="shared" ref="E220:E225" si="2">+SUM(F220:J220)</f>
        <v>20</v>
      </c>
      <c r="F220" s="229">
        <v>20</v>
      </c>
      <c r="G220" s="229"/>
      <c r="H220" s="229"/>
      <c r="I220" s="17"/>
      <c r="J220" s="229"/>
      <c r="K220" s="206"/>
      <c r="L220" s="45">
        <v>10</v>
      </c>
      <c r="M220" s="196"/>
    </row>
    <row r="221" spans="1:13" ht="15.75" x14ac:dyDescent="0.25">
      <c r="A221" s="197" t="s">
        <v>562</v>
      </c>
      <c r="B221" s="197" t="s">
        <v>563</v>
      </c>
      <c r="C221" s="198" t="s">
        <v>539</v>
      </c>
      <c r="D221" s="197" t="s">
        <v>97</v>
      </c>
      <c r="E221" s="45">
        <f t="shared" si="2"/>
        <v>0</v>
      </c>
      <c r="F221" s="229"/>
      <c r="G221" s="229"/>
      <c r="H221" s="229"/>
      <c r="I221" s="17"/>
      <c r="J221" s="229"/>
      <c r="K221" s="206"/>
      <c r="L221" s="234" t="s">
        <v>178</v>
      </c>
      <c r="M221" s="196"/>
    </row>
    <row r="222" spans="1:13" ht="15.75" x14ac:dyDescent="0.25">
      <c r="A222" s="197" t="s">
        <v>564</v>
      </c>
      <c r="B222" s="197" t="s">
        <v>565</v>
      </c>
      <c r="C222" s="198" t="s">
        <v>1578</v>
      </c>
      <c r="D222" s="197" t="s">
        <v>496</v>
      </c>
      <c r="E222" s="45">
        <f t="shared" si="2"/>
        <v>0</v>
      </c>
      <c r="F222" s="229"/>
      <c r="G222" s="229"/>
      <c r="H222" s="229"/>
      <c r="I222" s="17"/>
      <c r="J222" s="229"/>
      <c r="K222" s="206"/>
      <c r="L222" s="234" t="s">
        <v>178</v>
      </c>
      <c r="M222" s="196"/>
    </row>
    <row r="223" spans="1:13" ht="15.75" x14ac:dyDescent="0.25">
      <c r="A223" s="197" t="s">
        <v>566</v>
      </c>
      <c r="B223" s="197" t="s">
        <v>567</v>
      </c>
      <c r="C223" s="198" t="s">
        <v>1579</v>
      </c>
      <c r="D223" s="197" t="s">
        <v>496</v>
      </c>
      <c r="E223" s="45">
        <f t="shared" si="2"/>
        <v>0</v>
      </c>
      <c r="F223" s="229"/>
      <c r="G223" s="229"/>
      <c r="H223" s="229"/>
      <c r="I223" s="17"/>
      <c r="J223" s="229"/>
      <c r="K223" s="201"/>
      <c r="L223" s="234" t="s">
        <v>178</v>
      </c>
      <c r="M223" s="196"/>
    </row>
    <row r="224" spans="1:13" ht="15.75" x14ac:dyDescent="0.25">
      <c r="A224" s="197" t="s">
        <v>568</v>
      </c>
      <c r="B224" s="197" t="s">
        <v>569</v>
      </c>
      <c r="C224" s="198" t="s">
        <v>547</v>
      </c>
      <c r="D224" s="197" t="s">
        <v>47</v>
      </c>
      <c r="E224" s="199">
        <f t="shared" si="2"/>
        <v>0</v>
      </c>
      <c r="F224" s="200"/>
      <c r="G224" s="200"/>
      <c r="H224" s="200"/>
      <c r="I224" s="220"/>
      <c r="J224" s="200"/>
      <c r="K224" s="206"/>
      <c r="L224" s="45"/>
      <c r="M224" s="196"/>
    </row>
    <row r="225" spans="1:13" ht="15.75" x14ac:dyDescent="0.25">
      <c r="A225" s="197" t="s">
        <v>570</v>
      </c>
      <c r="B225" s="197" t="s">
        <v>571</v>
      </c>
      <c r="C225" s="198" t="s">
        <v>550</v>
      </c>
      <c r="D225" s="197" t="s">
        <v>47</v>
      </c>
      <c r="E225" s="199">
        <f t="shared" si="2"/>
        <v>0</v>
      </c>
      <c r="F225" s="200"/>
      <c r="G225" s="200"/>
      <c r="H225" s="200"/>
      <c r="I225" s="220"/>
      <c r="J225" s="200"/>
      <c r="K225" s="206"/>
      <c r="L225" s="45"/>
      <c r="M225" s="196"/>
    </row>
    <row r="226" spans="1:13" ht="15.75" x14ac:dyDescent="0.25">
      <c r="A226" s="197" t="s">
        <v>572</v>
      </c>
      <c r="B226" s="197" t="s">
        <v>573</v>
      </c>
      <c r="C226" s="198" t="s">
        <v>553</v>
      </c>
      <c r="D226" s="197" t="s">
        <v>269</v>
      </c>
      <c r="E226" s="199"/>
      <c r="F226" s="200"/>
      <c r="G226" s="200"/>
      <c r="H226" s="200"/>
      <c r="I226" s="220"/>
      <c r="J226" s="200"/>
      <c r="K226" s="206"/>
      <c r="L226" s="202" t="s">
        <v>178</v>
      </c>
      <c r="M226" s="196"/>
    </row>
    <row r="227" spans="1:13" ht="15.75" x14ac:dyDescent="0.25">
      <c r="A227" s="197" t="s">
        <v>574</v>
      </c>
      <c r="B227" s="197" t="s">
        <v>575</v>
      </c>
      <c r="C227" s="198" t="s">
        <v>556</v>
      </c>
      <c r="D227" s="197" t="s">
        <v>212</v>
      </c>
      <c r="E227" s="202" t="s">
        <v>178</v>
      </c>
      <c r="F227" s="200"/>
      <c r="G227" s="200"/>
      <c r="H227" s="200"/>
      <c r="I227" s="220"/>
      <c r="J227" s="200" t="s">
        <v>178</v>
      </c>
      <c r="K227" s="201"/>
      <c r="L227" s="199"/>
      <c r="M227" s="196"/>
    </row>
    <row r="228" spans="1:13" ht="15.75" x14ac:dyDescent="0.25">
      <c r="A228" s="197" t="s">
        <v>576</v>
      </c>
      <c r="B228" s="197" t="s">
        <v>577</v>
      </c>
      <c r="C228" s="198" t="s">
        <v>559</v>
      </c>
      <c r="D228" s="197" t="s">
        <v>47</v>
      </c>
      <c r="E228" s="199"/>
      <c r="F228" s="200"/>
      <c r="G228" s="200"/>
      <c r="H228" s="200"/>
      <c r="I228" s="220"/>
      <c r="J228" s="200"/>
      <c r="K228" s="201"/>
      <c r="L228" s="199"/>
      <c r="M228" s="196"/>
    </row>
    <row r="229" spans="1:13" ht="15.75" x14ac:dyDescent="0.25">
      <c r="A229" s="190" t="s">
        <v>1581</v>
      </c>
      <c r="B229" s="190" t="s">
        <v>578</v>
      </c>
      <c r="C229" s="191" t="s">
        <v>579</v>
      </c>
      <c r="D229" s="196"/>
      <c r="E229" s="199"/>
      <c r="F229" s="200"/>
      <c r="G229" s="200"/>
      <c r="H229" s="200"/>
      <c r="I229" s="220"/>
      <c r="J229" s="200"/>
      <c r="K229" s="201"/>
      <c r="L229" s="199"/>
      <c r="M229" s="196"/>
    </row>
    <row r="230" spans="1:13" ht="15.75" x14ac:dyDescent="0.25">
      <c r="A230" s="197" t="s">
        <v>580</v>
      </c>
      <c r="B230" s="197" t="s">
        <v>581</v>
      </c>
      <c r="C230" s="198" t="s">
        <v>582</v>
      </c>
      <c r="D230" s="197" t="s">
        <v>97</v>
      </c>
      <c r="E230" s="199"/>
      <c r="F230" s="200"/>
      <c r="G230" s="200"/>
      <c r="H230" s="200"/>
      <c r="I230" s="220"/>
      <c r="J230" s="200"/>
      <c r="K230" s="201"/>
      <c r="L230" s="199"/>
      <c r="M230" s="196"/>
    </row>
    <row r="231" spans="1:13" ht="15.75" x14ac:dyDescent="0.25">
      <c r="A231" s="197" t="s">
        <v>583</v>
      </c>
      <c r="B231" s="197" t="s">
        <v>584</v>
      </c>
      <c r="C231" s="198" t="s">
        <v>585</v>
      </c>
      <c r="D231" s="197" t="s">
        <v>97</v>
      </c>
      <c r="E231" s="199"/>
      <c r="F231" s="200"/>
      <c r="G231" s="200"/>
      <c r="H231" s="200"/>
      <c r="I231" s="220"/>
      <c r="J231" s="200"/>
      <c r="K231" s="201"/>
      <c r="L231" s="202"/>
      <c r="M231" s="196"/>
    </row>
    <row r="232" spans="1:13" ht="15.75" x14ac:dyDescent="0.25">
      <c r="A232" s="197" t="s">
        <v>586</v>
      </c>
      <c r="B232" s="197" t="s">
        <v>587</v>
      </c>
      <c r="C232" s="198" t="s">
        <v>588</v>
      </c>
      <c r="D232" s="197" t="s">
        <v>469</v>
      </c>
      <c r="E232" s="199"/>
      <c r="F232" s="200"/>
      <c r="G232" s="200"/>
      <c r="H232" s="200"/>
      <c r="I232" s="220"/>
      <c r="J232" s="200"/>
      <c r="K232" s="201"/>
      <c r="L232" s="199"/>
      <c r="M232" s="196"/>
    </row>
    <row r="233" spans="1:13" ht="15.75" x14ac:dyDescent="0.25">
      <c r="A233" s="197" t="s">
        <v>589</v>
      </c>
      <c r="B233" s="197" t="s">
        <v>590</v>
      </c>
      <c r="C233" s="198" t="s">
        <v>591</v>
      </c>
      <c r="D233" s="197" t="s">
        <v>469</v>
      </c>
      <c r="E233" s="199"/>
      <c r="F233" s="200"/>
      <c r="G233" s="200"/>
      <c r="H233" s="200"/>
      <c r="I233" s="220"/>
      <c r="J233" s="200"/>
      <c r="K233" s="201"/>
      <c r="L233" s="199"/>
      <c r="M233" s="196"/>
    </row>
    <row r="234" spans="1:13" ht="15.75" x14ac:dyDescent="0.25">
      <c r="A234" s="197" t="s">
        <v>592</v>
      </c>
      <c r="B234" s="197" t="s">
        <v>593</v>
      </c>
      <c r="C234" s="198" t="s">
        <v>594</v>
      </c>
      <c r="D234" s="197" t="s">
        <v>47</v>
      </c>
      <c r="E234" s="199"/>
      <c r="F234" s="200"/>
      <c r="G234" s="200"/>
      <c r="H234" s="200"/>
      <c r="I234" s="220"/>
      <c r="J234" s="200"/>
      <c r="K234" s="201"/>
      <c r="L234" s="199"/>
      <c r="M234" s="196"/>
    </row>
    <row r="235" spans="1:13" ht="15.75" x14ac:dyDescent="0.25">
      <c r="A235" s="197" t="s">
        <v>595</v>
      </c>
      <c r="B235" s="197" t="s">
        <v>596</v>
      </c>
      <c r="C235" s="198" t="s">
        <v>597</v>
      </c>
      <c r="D235" s="197" t="s">
        <v>47</v>
      </c>
      <c r="E235" s="199"/>
      <c r="F235" s="200"/>
      <c r="G235" s="200"/>
      <c r="H235" s="200"/>
      <c r="I235" s="220"/>
      <c r="J235" s="200"/>
      <c r="K235" s="201"/>
      <c r="L235" s="199"/>
      <c r="M235" s="196"/>
    </row>
    <row r="236" spans="1:13" ht="15.75" x14ac:dyDescent="0.25">
      <c r="A236" s="197" t="s">
        <v>598</v>
      </c>
      <c r="B236" s="197" t="s">
        <v>599</v>
      </c>
      <c r="C236" s="198" t="s">
        <v>600</v>
      </c>
      <c r="D236" s="197" t="s">
        <v>212</v>
      </c>
      <c r="E236" s="202" t="s">
        <v>178</v>
      </c>
      <c r="F236" s="200"/>
      <c r="G236" s="200"/>
      <c r="H236" s="200"/>
      <c r="I236" s="220"/>
      <c r="J236" s="200"/>
      <c r="K236" s="201"/>
      <c r="L236" s="199"/>
      <c r="M236" s="196"/>
    </row>
    <row r="237" spans="1:13" ht="15.75" x14ac:dyDescent="0.25">
      <c r="A237" s="197" t="s">
        <v>601</v>
      </c>
      <c r="B237" s="197" t="s">
        <v>602</v>
      </c>
      <c r="C237" s="198" t="s">
        <v>603</v>
      </c>
      <c r="D237" s="197" t="s">
        <v>269</v>
      </c>
      <c r="E237" s="199"/>
      <c r="F237" s="200"/>
      <c r="G237" s="200"/>
      <c r="H237" s="200"/>
      <c r="I237" s="220"/>
      <c r="J237" s="200"/>
      <c r="K237" s="201"/>
      <c r="L237" s="202"/>
      <c r="M237" s="196"/>
    </row>
    <row r="238" spans="1:13" ht="15.75" x14ac:dyDescent="0.25">
      <c r="A238" s="197" t="s">
        <v>604</v>
      </c>
      <c r="B238" s="197" t="s">
        <v>605</v>
      </c>
      <c r="C238" s="198" t="s">
        <v>559</v>
      </c>
      <c r="D238" s="197" t="s">
        <v>47</v>
      </c>
      <c r="E238" s="199"/>
      <c r="F238" s="200"/>
      <c r="G238" s="200"/>
      <c r="H238" s="200"/>
      <c r="I238" s="220"/>
      <c r="J238" s="200"/>
      <c r="K238" s="201"/>
      <c r="L238" s="199"/>
      <c r="M238" s="196"/>
    </row>
    <row r="239" spans="1:13" ht="15.75" x14ac:dyDescent="0.25">
      <c r="A239" s="190" t="s">
        <v>1582</v>
      </c>
      <c r="B239" s="190" t="s">
        <v>606</v>
      </c>
      <c r="C239" s="191" t="s">
        <v>607</v>
      </c>
      <c r="D239" s="196"/>
      <c r="E239" s="199"/>
      <c r="F239" s="200"/>
      <c r="G239" s="200"/>
      <c r="H239" s="200"/>
      <c r="I239" s="220"/>
      <c r="J239" s="200"/>
      <c r="K239" s="201"/>
      <c r="L239" s="199"/>
      <c r="M239" s="196"/>
    </row>
    <row r="240" spans="1:13" ht="15.75" x14ac:dyDescent="0.25">
      <c r="A240" s="197" t="s">
        <v>608</v>
      </c>
      <c r="B240" s="197" t="s">
        <v>609</v>
      </c>
      <c r="C240" s="198" t="s">
        <v>610</v>
      </c>
      <c r="D240" s="197" t="s">
        <v>47</v>
      </c>
      <c r="E240" s="199"/>
      <c r="F240" s="200"/>
      <c r="G240" s="200"/>
      <c r="H240" s="200"/>
      <c r="I240" s="220"/>
      <c r="J240" s="200"/>
      <c r="K240" s="201"/>
      <c r="L240" s="199"/>
      <c r="M240" s="196"/>
    </row>
    <row r="241" spans="1:13" ht="15.75" x14ac:dyDescent="0.25">
      <c r="A241" s="197" t="s">
        <v>611</v>
      </c>
      <c r="B241" s="197" t="s">
        <v>612</v>
      </c>
      <c r="C241" s="198" t="s">
        <v>613</v>
      </c>
      <c r="D241" s="197" t="s">
        <v>47</v>
      </c>
      <c r="E241" s="199"/>
      <c r="F241" s="200"/>
      <c r="G241" s="200"/>
      <c r="H241" s="200"/>
      <c r="I241" s="220"/>
      <c r="J241" s="200"/>
      <c r="K241" s="201"/>
      <c r="L241" s="199"/>
      <c r="M241" s="196"/>
    </row>
    <row r="242" spans="1:13" ht="15.75" x14ac:dyDescent="0.25">
      <c r="A242" s="197" t="s">
        <v>614</v>
      </c>
      <c r="B242" s="197" t="s">
        <v>615</v>
      </c>
      <c r="C242" s="198" t="s">
        <v>556</v>
      </c>
      <c r="D242" s="197" t="s">
        <v>212</v>
      </c>
      <c r="E242" s="199"/>
      <c r="F242" s="200"/>
      <c r="G242" s="200"/>
      <c r="H242" s="200"/>
      <c r="I242" s="220"/>
      <c r="J242" s="200"/>
      <c r="K242" s="201"/>
      <c r="L242" s="199"/>
      <c r="M242" s="196"/>
    </row>
    <row r="243" spans="1:13" ht="15.75" x14ac:dyDescent="0.25">
      <c r="A243" s="197" t="s">
        <v>616</v>
      </c>
      <c r="B243" s="197" t="s">
        <v>617</v>
      </c>
      <c r="C243" s="198" t="s">
        <v>618</v>
      </c>
      <c r="D243" s="197" t="s">
        <v>47</v>
      </c>
      <c r="E243" s="199"/>
      <c r="F243" s="200"/>
      <c r="G243" s="200"/>
      <c r="H243" s="200"/>
      <c r="I243" s="220"/>
      <c r="J243" s="200"/>
      <c r="K243" s="201"/>
      <c r="L243" s="199"/>
      <c r="M243" s="196"/>
    </row>
    <row r="244" spans="1:13" ht="15.75" x14ac:dyDescent="0.25">
      <c r="A244" s="197" t="s">
        <v>619</v>
      </c>
      <c r="B244" s="197" t="s">
        <v>620</v>
      </c>
      <c r="C244" s="198" t="s">
        <v>621</v>
      </c>
      <c r="D244" s="197" t="s">
        <v>469</v>
      </c>
      <c r="E244" s="199"/>
      <c r="F244" s="200"/>
      <c r="G244" s="200"/>
      <c r="H244" s="200"/>
      <c r="I244" s="220"/>
      <c r="J244" s="200"/>
      <c r="K244" s="201"/>
      <c r="L244" s="199"/>
      <c r="M244" s="196"/>
    </row>
    <row r="245" spans="1:13" ht="15.75" x14ac:dyDescent="0.25">
      <c r="A245" s="197" t="s">
        <v>622</v>
      </c>
      <c r="B245" s="197" t="s">
        <v>623</v>
      </c>
      <c r="C245" s="198" t="s">
        <v>559</v>
      </c>
      <c r="D245" s="197" t="s">
        <v>47</v>
      </c>
      <c r="E245" s="199"/>
      <c r="F245" s="200"/>
      <c r="G245" s="200"/>
      <c r="H245" s="200"/>
      <c r="I245" s="220"/>
      <c r="J245" s="200"/>
      <c r="K245" s="201"/>
      <c r="L245" s="199"/>
      <c r="M245" s="196"/>
    </row>
    <row r="246" spans="1:13" ht="15.75" x14ac:dyDescent="0.25">
      <c r="A246" s="190" t="s">
        <v>1583</v>
      </c>
      <c r="B246" s="190" t="s">
        <v>624</v>
      </c>
      <c r="C246" s="191" t="s">
        <v>625</v>
      </c>
      <c r="D246" s="196"/>
      <c r="E246" s="199"/>
      <c r="F246" s="200"/>
      <c r="G246" s="200"/>
      <c r="H246" s="200"/>
      <c r="I246" s="220"/>
      <c r="J246" s="200"/>
      <c r="K246" s="201"/>
      <c r="L246" s="199"/>
      <c r="M246" s="196"/>
    </row>
    <row r="247" spans="1:13" ht="15.75" x14ac:dyDescent="0.25">
      <c r="A247" s="197" t="s">
        <v>626</v>
      </c>
      <c r="B247" s="197" t="s">
        <v>627</v>
      </c>
      <c r="C247" s="198" t="s">
        <v>610</v>
      </c>
      <c r="D247" s="197" t="s">
        <v>47</v>
      </c>
      <c r="E247" s="199"/>
      <c r="F247" s="200"/>
      <c r="G247" s="200"/>
      <c r="H247" s="200"/>
      <c r="I247" s="220"/>
      <c r="J247" s="200"/>
      <c r="K247" s="201"/>
      <c r="L247" s="199"/>
      <c r="M247" s="196"/>
    </row>
    <row r="248" spans="1:13" ht="15.75" x14ac:dyDescent="0.25">
      <c r="A248" s="197" t="s">
        <v>628</v>
      </c>
      <c r="B248" s="197" t="s">
        <v>629</v>
      </c>
      <c r="C248" s="198" t="s">
        <v>556</v>
      </c>
      <c r="D248" s="197" t="s">
        <v>212</v>
      </c>
      <c r="E248" s="202" t="s">
        <v>178</v>
      </c>
      <c r="F248" s="200"/>
      <c r="G248" s="200"/>
      <c r="H248" s="200"/>
      <c r="I248" s="220"/>
      <c r="J248" s="200"/>
      <c r="K248" s="201"/>
      <c r="L248" s="199"/>
      <c r="M248" s="196"/>
    </row>
    <row r="249" spans="1:13" ht="15.75" x14ac:dyDescent="0.25">
      <c r="A249" s="197" t="s">
        <v>630</v>
      </c>
      <c r="B249" s="197" t="s">
        <v>631</v>
      </c>
      <c r="C249" s="198" t="s">
        <v>618</v>
      </c>
      <c r="D249" s="197" t="s">
        <v>47</v>
      </c>
      <c r="E249" s="199"/>
      <c r="F249" s="200"/>
      <c r="G249" s="200"/>
      <c r="H249" s="200"/>
      <c r="I249" s="220"/>
      <c r="J249" s="200"/>
      <c r="K249" s="206"/>
      <c r="L249" s="199"/>
      <c r="M249" s="196"/>
    </row>
    <row r="250" spans="1:13" ht="15.75" x14ac:dyDescent="0.25">
      <c r="A250" s="197" t="s">
        <v>632</v>
      </c>
      <c r="B250" s="197" t="s">
        <v>633</v>
      </c>
      <c r="C250" s="198" t="s">
        <v>621</v>
      </c>
      <c r="D250" s="197" t="s">
        <v>496</v>
      </c>
      <c r="E250" s="199"/>
      <c r="F250" s="200"/>
      <c r="G250" s="200"/>
      <c r="H250" s="200"/>
      <c r="I250" s="220"/>
      <c r="J250" s="200"/>
      <c r="K250" s="201"/>
      <c r="L250" s="199"/>
      <c r="M250" s="196"/>
    </row>
    <row r="251" spans="1:13" ht="15.75" x14ac:dyDescent="0.25">
      <c r="A251" s="197" t="s">
        <v>634</v>
      </c>
      <c r="B251" s="197" t="s">
        <v>635</v>
      </c>
      <c r="C251" s="198" t="s">
        <v>559</v>
      </c>
      <c r="D251" s="197" t="s">
        <v>47</v>
      </c>
      <c r="E251" s="199"/>
      <c r="F251" s="200"/>
      <c r="G251" s="200"/>
      <c r="H251" s="200"/>
      <c r="I251" s="220"/>
      <c r="J251" s="200"/>
      <c r="K251" s="201"/>
      <c r="L251" s="199"/>
      <c r="M251" s="196"/>
    </row>
    <row r="252" spans="1:13" ht="15.75" x14ac:dyDescent="0.25">
      <c r="A252" s="190" t="s">
        <v>1584</v>
      </c>
      <c r="B252" s="190" t="s">
        <v>636</v>
      </c>
      <c r="C252" s="191" t="s">
        <v>637</v>
      </c>
      <c r="D252" s="196"/>
      <c r="E252" s="199"/>
      <c r="F252" s="200"/>
      <c r="G252" s="200"/>
      <c r="H252" s="200"/>
      <c r="I252" s="220"/>
      <c r="J252" s="200"/>
      <c r="K252" s="201"/>
      <c r="L252" s="199"/>
      <c r="M252" s="196"/>
    </row>
    <row r="253" spans="1:13" ht="15.75" x14ac:dyDescent="0.25">
      <c r="A253" s="197" t="s">
        <v>638</v>
      </c>
      <c r="B253" s="197" t="s">
        <v>639</v>
      </c>
      <c r="C253" s="198" t="s">
        <v>640</v>
      </c>
      <c r="D253" s="197" t="s">
        <v>47</v>
      </c>
      <c r="E253" s="199"/>
      <c r="F253" s="200"/>
      <c r="G253" s="200"/>
      <c r="H253" s="200"/>
      <c r="I253" s="220"/>
      <c r="J253" s="200"/>
      <c r="K253" s="206"/>
      <c r="L253" s="199"/>
      <c r="M253" s="196"/>
    </row>
    <row r="254" spans="1:13" ht="15.75" x14ac:dyDescent="0.25">
      <c r="A254" s="197" t="s">
        <v>641</v>
      </c>
      <c r="B254" s="197" t="s">
        <v>642</v>
      </c>
      <c r="C254" s="198" t="s">
        <v>618</v>
      </c>
      <c r="D254" s="197" t="s">
        <v>47</v>
      </c>
      <c r="E254" s="199"/>
      <c r="F254" s="200"/>
      <c r="G254" s="200"/>
      <c r="H254" s="200"/>
      <c r="I254" s="220"/>
      <c r="J254" s="200"/>
      <c r="K254" s="206"/>
      <c r="L254" s="199"/>
      <c r="M254" s="196"/>
    </row>
    <row r="255" spans="1:13" ht="15.75" x14ac:dyDescent="0.25">
      <c r="A255" s="197" t="s">
        <v>643</v>
      </c>
      <c r="B255" s="197" t="s">
        <v>644</v>
      </c>
      <c r="C255" s="198" t="s">
        <v>645</v>
      </c>
      <c r="D255" s="197" t="s">
        <v>212</v>
      </c>
      <c r="E255" s="202" t="s">
        <v>178</v>
      </c>
      <c r="F255" s="200"/>
      <c r="G255" s="200"/>
      <c r="H255" s="200"/>
      <c r="I255" s="220"/>
      <c r="J255" s="200"/>
      <c r="K255" s="206"/>
      <c r="L255" s="199"/>
      <c r="M255" s="196"/>
    </row>
    <row r="256" spans="1:13" ht="15.75" x14ac:dyDescent="0.25">
      <c r="A256" s="197" t="s">
        <v>646</v>
      </c>
      <c r="B256" s="197" t="s">
        <v>647</v>
      </c>
      <c r="C256" s="198" t="s">
        <v>1585</v>
      </c>
      <c r="D256" s="197" t="s">
        <v>469</v>
      </c>
      <c r="E256" s="199"/>
      <c r="F256" s="200"/>
      <c r="G256" s="200"/>
      <c r="H256" s="200"/>
      <c r="I256" s="220"/>
      <c r="J256" s="200"/>
      <c r="K256" s="201"/>
      <c r="L256" s="199"/>
      <c r="M256" s="196"/>
    </row>
    <row r="257" spans="1:15" ht="15.75" x14ac:dyDescent="0.25">
      <c r="A257" s="197" t="s">
        <v>649</v>
      </c>
      <c r="B257" s="197" t="s">
        <v>650</v>
      </c>
      <c r="C257" s="198" t="s">
        <v>559</v>
      </c>
      <c r="D257" s="197" t="s">
        <v>47</v>
      </c>
      <c r="E257" s="199"/>
      <c r="F257" s="200"/>
      <c r="G257" s="200"/>
      <c r="H257" s="200"/>
      <c r="I257" s="220"/>
      <c r="J257" s="200"/>
      <c r="K257" s="201"/>
      <c r="L257" s="199"/>
      <c r="M257" s="196"/>
    </row>
    <row r="258" spans="1:15" ht="15.75" x14ac:dyDescent="0.25">
      <c r="A258" s="190" t="s">
        <v>1586</v>
      </c>
      <c r="B258" s="190" t="s">
        <v>651</v>
      </c>
      <c r="C258" s="191" t="s">
        <v>652</v>
      </c>
      <c r="D258" s="196"/>
      <c r="E258" s="199"/>
      <c r="F258" s="200"/>
      <c r="G258" s="200"/>
      <c r="H258" s="200"/>
      <c r="I258" s="220"/>
      <c r="J258" s="200"/>
      <c r="K258" s="201"/>
      <c r="L258" s="199"/>
      <c r="M258" s="196"/>
    </row>
    <row r="259" spans="1:15" ht="15.75" x14ac:dyDescent="0.25">
      <c r="A259" s="197" t="s">
        <v>653</v>
      </c>
      <c r="B259" s="197" t="s">
        <v>654</v>
      </c>
      <c r="C259" s="198" t="s">
        <v>655</v>
      </c>
      <c r="D259" s="197" t="s">
        <v>47</v>
      </c>
      <c r="E259" s="199"/>
      <c r="F259" s="200"/>
      <c r="G259" s="200"/>
      <c r="H259" s="200"/>
      <c r="I259" s="220"/>
      <c r="J259" s="200"/>
      <c r="K259" s="201"/>
      <c r="L259" s="199"/>
      <c r="M259" s="196"/>
    </row>
    <row r="260" spans="1:15" ht="15.75" x14ac:dyDescent="0.25">
      <c r="A260" s="197" t="s">
        <v>656</v>
      </c>
      <c r="B260" s="197" t="s">
        <v>657</v>
      </c>
      <c r="C260" s="198" t="s">
        <v>658</v>
      </c>
      <c r="D260" s="197" t="s">
        <v>212</v>
      </c>
      <c r="E260" s="202" t="s">
        <v>178</v>
      </c>
      <c r="F260" s="200"/>
      <c r="G260" s="200"/>
      <c r="H260" s="200"/>
      <c r="I260" s="220"/>
      <c r="J260" s="200"/>
      <c r="K260" s="201"/>
      <c r="L260" s="199"/>
      <c r="M260" s="196"/>
    </row>
    <row r="261" spans="1:15" ht="15.75" x14ac:dyDescent="0.25">
      <c r="A261" s="197" t="s">
        <v>659</v>
      </c>
      <c r="B261" s="197" t="s">
        <v>660</v>
      </c>
      <c r="C261" s="198" t="s">
        <v>618</v>
      </c>
      <c r="D261" s="197" t="s">
        <v>47</v>
      </c>
      <c r="E261" s="199"/>
      <c r="F261" s="200"/>
      <c r="G261" s="200"/>
      <c r="H261" s="200"/>
      <c r="I261" s="220"/>
      <c r="J261" s="200"/>
      <c r="K261" s="201"/>
      <c r="L261" s="199"/>
      <c r="M261" s="196"/>
    </row>
    <row r="262" spans="1:15" ht="15.75" x14ac:dyDescent="0.25">
      <c r="A262" s="197" t="s">
        <v>661</v>
      </c>
      <c r="B262" s="197" t="s">
        <v>662</v>
      </c>
      <c r="C262" s="198" t="s">
        <v>559</v>
      </c>
      <c r="D262" s="197" t="s">
        <v>47</v>
      </c>
      <c r="E262" s="199"/>
      <c r="F262" s="200"/>
      <c r="G262" s="200"/>
      <c r="H262" s="200"/>
      <c r="I262" s="220"/>
      <c r="J262" s="200"/>
      <c r="K262" s="201"/>
      <c r="L262" s="199"/>
      <c r="M262" s="196"/>
    </row>
    <row r="263" spans="1:15" ht="15.75" x14ac:dyDescent="0.25">
      <c r="A263" s="190" t="s">
        <v>1587</v>
      </c>
      <c r="B263" s="190" t="s">
        <v>114</v>
      </c>
      <c r="C263" s="191" t="s">
        <v>115</v>
      </c>
      <c r="D263" s="190" t="s">
        <v>212</v>
      </c>
      <c r="E263" s="195" t="s">
        <v>178</v>
      </c>
      <c r="F263" s="200"/>
      <c r="G263" s="200"/>
      <c r="H263" s="200"/>
      <c r="I263" s="220"/>
      <c r="J263" s="200"/>
      <c r="K263" s="201"/>
      <c r="L263" s="199"/>
      <c r="M263" s="196"/>
    </row>
    <row r="264" spans="1:15" ht="15.75" x14ac:dyDescent="0.25">
      <c r="A264" s="186">
        <v>10</v>
      </c>
      <c r="B264" s="186" t="s">
        <v>117</v>
      </c>
      <c r="C264" s="187" t="s">
        <v>118</v>
      </c>
      <c r="D264" s="186" t="s">
        <v>212</v>
      </c>
      <c r="E264" s="203" t="s">
        <v>178</v>
      </c>
      <c r="F264" s="200"/>
      <c r="G264" s="200"/>
      <c r="H264" s="200"/>
      <c r="I264" s="220"/>
      <c r="J264" s="200"/>
      <c r="K264" s="201"/>
      <c r="L264" s="204">
        <f>+L266+L271+L313+L318+L323+L328+L333+L334</f>
        <v>0</v>
      </c>
      <c r="M264" s="218"/>
    </row>
    <row r="265" spans="1:15" ht="15.75" x14ac:dyDescent="0.25">
      <c r="A265" s="190" t="s">
        <v>1588</v>
      </c>
      <c r="B265" s="190" t="s">
        <v>663</v>
      </c>
      <c r="C265" s="191" t="s">
        <v>664</v>
      </c>
      <c r="D265" s="190"/>
      <c r="E265" s="199"/>
      <c r="F265" s="200"/>
      <c r="G265" s="200"/>
      <c r="H265" s="200"/>
      <c r="I265" s="220"/>
      <c r="J265" s="200"/>
      <c r="K265" s="201"/>
      <c r="L265" s="199"/>
      <c r="M265" s="196"/>
    </row>
    <row r="266" spans="1:15" ht="15.75" x14ac:dyDescent="0.25">
      <c r="A266" s="214" t="s">
        <v>665</v>
      </c>
      <c r="B266" s="214" t="s">
        <v>119</v>
      </c>
      <c r="C266" s="219" t="s">
        <v>120</v>
      </c>
      <c r="D266" s="214" t="s">
        <v>55</v>
      </c>
      <c r="E266" s="192">
        <f>+SUM(E267:E270)</f>
        <v>0</v>
      </c>
      <c r="F266" s="200"/>
      <c r="G266" s="200"/>
      <c r="H266" s="200"/>
      <c r="I266" s="220"/>
      <c r="J266" s="215">
        <f>+SUM(J267:J270)</f>
        <v>0</v>
      </c>
      <c r="K266" s="194"/>
      <c r="L266" s="192"/>
      <c r="M266" s="190"/>
    </row>
    <row r="267" spans="1:15" ht="18.75" x14ac:dyDescent="0.25">
      <c r="A267" s="197" t="s">
        <v>666</v>
      </c>
      <c r="B267" s="197" t="s">
        <v>667</v>
      </c>
      <c r="C267" s="198" t="s">
        <v>126</v>
      </c>
      <c r="D267" s="197" t="s">
        <v>55</v>
      </c>
      <c r="E267" s="236">
        <f>+SUM(F267:J267)</f>
        <v>0</v>
      </c>
      <c r="F267" s="200"/>
      <c r="G267" s="200"/>
      <c r="H267" s="200"/>
      <c r="I267" s="220"/>
      <c r="J267" s="200"/>
      <c r="K267" s="206"/>
      <c r="L267" s="199"/>
      <c r="M267" s="196"/>
    </row>
    <row r="268" spans="1:15" ht="18.75" x14ac:dyDescent="0.25">
      <c r="A268" s="197" t="s">
        <v>668</v>
      </c>
      <c r="B268" s="197" t="s">
        <v>669</v>
      </c>
      <c r="C268" s="198" t="s">
        <v>128</v>
      </c>
      <c r="D268" s="197" t="s">
        <v>55</v>
      </c>
      <c r="E268" s="236">
        <f>+SUM(F268:J268)</f>
        <v>0</v>
      </c>
      <c r="F268" s="200"/>
      <c r="G268" s="200"/>
      <c r="H268" s="200"/>
      <c r="I268" s="220"/>
      <c r="J268" s="200"/>
      <c r="K268" s="206"/>
      <c r="L268" s="199"/>
      <c r="M268" s="196"/>
      <c r="O268" s="223"/>
    </row>
    <row r="269" spans="1:15" ht="18.75" x14ac:dyDescent="0.25">
      <c r="A269" s="197" t="s">
        <v>670</v>
      </c>
      <c r="B269" s="197" t="s">
        <v>671</v>
      </c>
      <c r="C269" s="198" t="s">
        <v>130</v>
      </c>
      <c r="D269" s="197" t="s">
        <v>55</v>
      </c>
      <c r="E269" s="236">
        <f>+SUM(F269:J269)</f>
        <v>0</v>
      </c>
      <c r="F269" s="200"/>
      <c r="G269" s="200"/>
      <c r="H269" s="200"/>
      <c r="I269" s="220"/>
      <c r="J269" s="200"/>
      <c r="K269" s="206"/>
      <c r="L269" s="199"/>
      <c r="M269" s="196"/>
    </row>
    <row r="270" spans="1:15" ht="18.75" x14ac:dyDescent="0.25">
      <c r="A270" s="197" t="s">
        <v>672</v>
      </c>
      <c r="B270" s="197" t="s">
        <v>673</v>
      </c>
      <c r="C270" s="198" t="s">
        <v>132</v>
      </c>
      <c r="D270" s="197" t="s">
        <v>55</v>
      </c>
      <c r="E270" s="236">
        <f>+SUM(F270:J270)</f>
        <v>0</v>
      </c>
      <c r="F270" s="200"/>
      <c r="G270" s="200"/>
      <c r="H270" s="200"/>
      <c r="I270" s="220"/>
      <c r="J270" s="200"/>
      <c r="K270" s="206"/>
      <c r="L270" s="199"/>
      <c r="M270" s="196"/>
    </row>
    <row r="271" spans="1:15" ht="15.75" x14ac:dyDescent="0.25">
      <c r="A271" s="214" t="s">
        <v>674</v>
      </c>
      <c r="B271" s="214" t="s">
        <v>121</v>
      </c>
      <c r="C271" s="219" t="s">
        <v>122</v>
      </c>
      <c r="D271" s="214" t="s">
        <v>55</v>
      </c>
      <c r="E271" s="199"/>
      <c r="F271" s="200"/>
      <c r="G271" s="200"/>
      <c r="H271" s="200"/>
      <c r="I271" s="220"/>
      <c r="J271" s="200"/>
      <c r="K271" s="201"/>
      <c r="L271" s="199"/>
      <c r="M271" s="196"/>
    </row>
    <row r="272" spans="1:15" ht="15.75" x14ac:dyDescent="0.25">
      <c r="A272" s="197" t="s">
        <v>675</v>
      </c>
      <c r="B272" s="197" t="s">
        <v>676</v>
      </c>
      <c r="C272" s="198" t="s">
        <v>126</v>
      </c>
      <c r="D272" s="197" t="s">
        <v>55</v>
      </c>
      <c r="E272" s="199"/>
      <c r="F272" s="200"/>
      <c r="G272" s="200"/>
      <c r="H272" s="200"/>
      <c r="I272" s="220"/>
      <c r="J272" s="200"/>
      <c r="K272" s="206"/>
      <c r="L272" s="199"/>
      <c r="M272" s="196"/>
    </row>
    <row r="273" spans="1:13" ht="15.75" x14ac:dyDescent="0.25">
      <c r="A273" s="197" t="s">
        <v>677</v>
      </c>
      <c r="B273" s="197" t="s">
        <v>678</v>
      </c>
      <c r="C273" s="198" t="s">
        <v>128</v>
      </c>
      <c r="D273" s="197" t="s">
        <v>55</v>
      </c>
      <c r="E273" s="199"/>
      <c r="F273" s="200"/>
      <c r="G273" s="200"/>
      <c r="H273" s="200"/>
      <c r="I273" s="220"/>
      <c r="J273" s="200"/>
      <c r="K273" s="201"/>
      <c r="L273" s="199"/>
      <c r="M273" s="196"/>
    </row>
    <row r="274" spans="1:13" ht="15.75" x14ac:dyDescent="0.25">
      <c r="A274" s="197" t="s">
        <v>679</v>
      </c>
      <c r="B274" s="197" t="s">
        <v>680</v>
      </c>
      <c r="C274" s="198" t="s">
        <v>130</v>
      </c>
      <c r="D274" s="197" t="s">
        <v>55</v>
      </c>
      <c r="E274" s="199"/>
      <c r="F274" s="200"/>
      <c r="G274" s="200"/>
      <c r="H274" s="200"/>
      <c r="I274" s="220"/>
      <c r="J274" s="200"/>
      <c r="K274" s="201"/>
      <c r="L274" s="199"/>
      <c r="M274" s="225"/>
    </row>
    <row r="275" spans="1:13" ht="15.75" x14ac:dyDescent="0.25">
      <c r="A275" s="197" t="s">
        <v>681</v>
      </c>
      <c r="B275" s="197" t="s">
        <v>682</v>
      </c>
      <c r="C275" s="198" t="s">
        <v>132</v>
      </c>
      <c r="D275" s="197" t="s">
        <v>55</v>
      </c>
      <c r="E275" s="199"/>
      <c r="F275" s="200"/>
      <c r="G275" s="200"/>
      <c r="H275" s="200"/>
      <c r="I275" s="220"/>
      <c r="J275" s="200"/>
      <c r="K275" s="201"/>
      <c r="L275" s="199"/>
      <c r="M275" s="225"/>
    </row>
    <row r="276" spans="1:13" ht="15.75" x14ac:dyDescent="0.25">
      <c r="A276" s="214" t="s">
        <v>1589</v>
      </c>
      <c r="B276" s="190" t="s">
        <v>123</v>
      </c>
      <c r="C276" s="191" t="s">
        <v>124</v>
      </c>
      <c r="D276" s="214" t="s">
        <v>55</v>
      </c>
      <c r="E276" s="199"/>
      <c r="F276" s="200"/>
      <c r="G276" s="200"/>
      <c r="H276" s="200"/>
      <c r="I276" s="220"/>
      <c r="J276" s="200"/>
      <c r="K276" s="201"/>
      <c r="L276" s="199"/>
      <c r="M276" s="225"/>
    </row>
    <row r="277" spans="1:13" ht="15.75" x14ac:dyDescent="0.25">
      <c r="A277" s="197" t="s">
        <v>684</v>
      </c>
      <c r="B277" s="197" t="s">
        <v>125</v>
      </c>
      <c r="C277" s="198" t="s">
        <v>126</v>
      </c>
      <c r="D277" s="197" t="s">
        <v>55</v>
      </c>
      <c r="E277" s="199"/>
      <c r="F277" s="200"/>
      <c r="G277" s="200"/>
      <c r="H277" s="200"/>
      <c r="I277" s="220"/>
      <c r="J277" s="200"/>
      <c r="K277" s="201"/>
      <c r="L277" s="199"/>
      <c r="M277" s="225"/>
    </row>
    <row r="278" spans="1:13" ht="15.75" x14ac:dyDescent="0.25">
      <c r="A278" s="197" t="s">
        <v>685</v>
      </c>
      <c r="B278" s="197" t="s">
        <v>127</v>
      </c>
      <c r="C278" s="198" t="s">
        <v>128</v>
      </c>
      <c r="D278" s="197" t="s">
        <v>55</v>
      </c>
      <c r="E278" s="199"/>
      <c r="F278" s="200"/>
      <c r="G278" s="200"/>
      <c r="H278" s="200"/>
      <c r="I278" s="220"/>
      <c r="J278" s="200"/>
      <c r="K278" s="201"/>
      <c r="L278" s="199"/>
      <c r="M278" s="225"/>
    </row>
    <row r="279" spans="1:13" ht="15.75" x14ac:dyDescent="0.25">
      <c r="A279" s="197" t="s">
        <v>686</v>
      </c>
      <c r="B279" s="197" t="s">
        <v>129</v>
      </c>
      <c r="C279" s="198" t="s">
        <v>130</v>
      </c>
      <c r="D279" s="197" t="s">
        <v>55</v>
      </c>
      <c r="E279" s="199"/>
      <c r="F279" s="200"/>
      <c r="G279" s="200"/>
      <c r="H279" s="200"/>
      <c r="I279" s="220"/>
      <c r="J279" s="200"/>
      <c r="K279" s="201"/>
      <c r="L279" s="199"/>
      <c r="M279" s="225"/>
    </row>
    <row r="280" spans="1:13" ht="15.75" x14ac:dyDescent="0.25">
      <c r="A280" s="197" t="s">
        <v>687</v>
      </c>
      <c r="B280" s="197" t="s">
        <v>131</v>
      </c>
      <c r="C280" s="198" t="s">
        <v>132</v>
      </c>
      <c r="D280" s="197" t="s">
        <v>55</v>
      </c>
      <c r="E280" s="199"/>
      <c r="F280" s="200"/>
      <c r="G280" s="200"/>
      <c r="H280" s="200"/>
      <c r="I280" s="220"/>
      <c r="J280" s="200"/>
      <c r="K280" s="201"/>
      <c r="L280" s="199"/>
      <c r="M280" s="225"/>
    </row>
    <row r="281" spans="1:13" ht="15.75" x14ac:dyDescent="0.25">
      <c r="A281" s="190" t="s">
        <v>1590</v>
      </c>
      <c r="B281" s="190" t="s">
        <v>688</v>
      </c>
      <c r="C281" s="191" t="s">
        <v>689</v>
      </c>
      <c r="D281" s="190" t="s">
        <v>55</v>
      </c>
      <c r="E281" s="199"/>
      <c r="F281" s="200"/>
      <c r="G281" s="200"/>
      <c r="H281" s="200"/>
      <c r="I281" s="220"/>
      <c r="J281" s="200"/>
      <c r="K281" s="201"/>
      <c r="L281" s="199"/>
      <c r="M281" s="225"/>
    </row>
    <row r="282" spans="1:13" ht="15.75" x14ac:dyDescent="0.25">
      <c r="A282" s="214" t="s">
        <v>690</v>
      </c>
      <c r="B282" s="214" t="s">
        <v>133</v>
      </c>
      <c r="C282" s="219" t="s">
        <v>134</v>
      </c>
      <c r="D282" s="214" t="s">
        <v>55</v>
      </c>
      <c r="E282" s="199"/>
      <c r="F282" s="200"/>
      <c r="G282" s="200"/>
      <c r="H282" s="200"/>
      <c r="I282" s="220"/>
      <c r="J282" s="200"/>
      <c r="K282" s="201"/>
      <c r="L282" s="199"/>
      <c r="M282" s="225"/>
    </row>
    <row r="283" spans="1:13" ht="15.75" x14ac:dyDescent="0.25">
      <c r="A283" s="197" t="s">
        <v>691</v>
      </c>
      <c r="B283" s="197" t="s">
        <v>692</v>
      </c>
      <c r="C283" s="198" t="s">
        <v>126</v>
      </c>
      <c r="D283" s="197" t="s">
        <v>55</v>
      </c>
      <c r="E283" s="199"/>
      <c r="F283" s="200"/>
      <c r="G283" s="200"/>
      <c r="H283" s="200"/>
      <c r="I283" s="220"/>
      <c r="J283" s="200"/>
      <c r="K283" s="206"/>
      <c r="L283" s="199"/>
      <c r="M283" s="225"/>
    </row>
    <row r="284" spans="1:13" ht="15.75" x14ac:dyDescent="0.25">
      <c r="A284" s="197" t="s">
        <v>693</v>
      </c>
      <c r="B284" s="197" t="s">
        <v>694</v>
      </c>
      <c r="C284" s="198" t="s">
        <v>348</v>
      </c>
      <c r="D284" s="197" t="s">
        <v>55</v>
      </c>
      <c r="E284" s="199"/>
      <c r="F284" s="200"/>
      <c r="G284" s="200"/>
      <c r="H284" s="200"/>
      <c r="I284" s="220"/>
      <c r="J284" s="200"/>
      <c r="K284" s="206"/>
      <c r="L284" s="199"/>
      <c r="M284" s="225"/>
    </row>
    <row r="285" spans="1:13" ht="15.75" x14ac:dyDescent="0.25">
      <c r="A285" s="197" t="s">
        <v>695</v>
      </c>
      <c r="B285" s="197" t="s">
        <v>696</v>
      </c>
      <c r="C285" s="198" t="s">
        <v>336</v>
      </c>
      <c r="D285" s="197" t="s">
        <v>55</v>
      </c>
      <c r="E285" s="199"/>
      <c r="F285" s="200"/>
      <c r="G285" s="200"/>
      <c r="H285" s="200"/>
      <c r="I285" s="220"/>
      <c r="J285" s="200"/>
      <c r="K285" s="206"/>
      <c r="L285" s="199"/>
      <c r="M285" s="225"/>
    </row>
    <row r="286" spans="1:13" ht="15.75" x14ac:dyDescent="0.25">
      <c r="A286" s="197" t="s">
        <v>697</v>
      </c>
      <c r="B286" s="197" t="s">
        <v>698</v>
      </c>
      <c r="C286" s="198" t="s">
        <v>132</v>
      </c>
      <c r="D286" s="197" t="s">
        <v>55</v>
      </c>
      <c r="E286" s="199"/>
      <c r="F286" s="200"/>
      <c r="G286" s="200"/>
      <c r="H286" s="200"/>
      <c r="I286" s="220"/>
      <c r="J286" s="200"/>
      <c r="K286" s="206"/>
      <c r="L286" s="199"/>
      <c r="M286" s="225"/>
    </row>
    <row r="287" spans="1:13" ht="15.75" x14ac:dyDescent="0.25">
      <c r="A287" s="190" t="s">
        <v>699</v>
      </c>
      <c r="B287" s="190" t="s">
        <v>135</v>
      </c>
      <c r="C287" s="219" t="s">
        <v>136</v>
      </c>
      <c r="D287" s="190" t="s">
        <v>55</v>
      </c>
      <c r="E287" s="199"/>
      <c r="F287" s="200"/>
      <c r="G287" s="200"/>
      <c r="H287" s="200"/>
      <c r="I287" s="220"/>
      <c r="J287" s="200"/>
      <c r="K287" s="206"/>
      <c r="L287" s="199"/>
      <c r="M287" s="225"/>
    </row>
    <row r="288" spans="1:13" ht="15.75" x14ac:dyDescent="0.25">
      <c r="A288" s="197" t="s">
        <v>700</v>
      </c>
      <c r="B288" s="197" t="s">
        <v>701</v>
      </c>
      <c r="C288" s="198" t="s">
        <v>126</v>
      </c>
      <c r="D288" s="197" t="s">
        <v>55</v>
      </c>
      <c r="E288" s="199"/>
      <c r="F288" s="200"/>
      <c r="G288" s="200"/>
      <c r="H288" s="200"/>
      <c r="I288" s="220"/>
      <c r="J288" s="200"/>
      <c r="K288" s="206"/>
      <c r="L288" s="199"/>
      <c r="M288" s="225"/>
    </row>
    <row r="289" spans="1:13" ht="15.75" x14ac:dyDescent="0.25">
      <c r="A289" s="197" t="s">
        <v>702</v>
      </c>
      <c r="B289" s="197" t="s">
        <v>703</v>
      </c>
      <c r="C289" s="198" t="s">
        <v>128</v>
      </c>
      <c r="D289" s="197" t="s">
        <v>55</v>
      </c>
      <c r="E289" s="199"/>
      <c r="F289" s="200"/>
      <c r="G289" s="200"/>
      <c r="H289" s="200"/>
      <c r="I289" s="220"/>
      <c r="J289" s="200"/>
      <c r="K289" s="206"/>
      <c r="L289" s="199"/>
      <c r="M289" s="225"/>
    </row>
    <row r="290" spans="1:13" ht="15.75" x14ac:dyDescent="0.25">
      <c r="A290" s="197" t="s">
        <v>704</v>
      </c>
      <c r="B290" s="197" t="s">
        <v>705</v>
      </c>
      <c r="C290" s="198" t="s">
        <v>130</v>
      </c>
      <c r="D290" s="197" t="s">
        <v>55</v>
      </c>
      <c r="E290" s="199"/>
      <c r="F290" s="200"/>
      <c r="G290" s="200"/>
      <c r="H290" s="200"/>
      <c r="I290" s="220"/>
      <c r="J290" s="200"/>
      <c r="K290" s="201"/>
      <c r="L290" s="199"/>
      <c r="M290" s="225"/>
    </row>
    <row r="291" spans="1:13" ht="15.75" x14ac:dyDescent="0.25">
      <c r="A291" s="197" t="s">
        <v>706</v>
      </c>
      <c r="B291" s="197" t="s">
        <v>707</v>
      </c>
      <c r="C291" s="198" t="s">
        <v>132</v>
      </c>
      <c r="D291" s="197" t="s">
        <v>55</v>
      </c>
      <c r="E291" s="199"/>
      <c r="F291" s="200"/>
      <c r="G291" s="200"/>
      <c r="H291" s="200"/>
      <c r="I291" s="220"/>
      <c r="J291" s="200"/>
      <c r="K291" s="201"/>
      <c r="L291" s="199"/>
      <c r="M291" s="225"/>
    </row>
    <row r="292" spans="1:13" ht="15.75" x14ac:dyDescent="0.25">
      <c r="A292" s="190" t="s">
        <v>708</v>
      </c>
      <c r="B292" s="190" t="s">
        <v>709</v>
      </c>
      <c r="C292" s="219" t="s">
        <v>710</v>
      </c>
      <c r="D292" s="190" t="s">
        <v>55</v>
      </c>
      <c r="E292" s="199"/>
      <c r="F292" s="200"/>
      <c r="G292" s="200"/>
      <c r="H292" s="200"/>
      <c r="I292" s="220"/>
      <c r="J292" s="200"/>
      <c r="K292" s="201"/>
      <c r="L292" s="199"/>
      <c r="M292" s="225"/>
    </row>
    <row r="293" spans="1:13" ht="15.75" x14ac:dyDescent="0.25">
      <c r="A293" s="197" t="s">
        <v>711</v>
      </c>
      <c r="B293" s="197" t="s">
        <v>712</v>
      </c>
      <c r="C293" s="198" t="s">
        <v>126</v>
      </c>
      <c r="D293" s="197" t="s">
        <v>55</v>
      </c>
      <c r="E293" s="199"/>
      <c r="F293" s="200"/>
      <c r="G293" s="200"/>
      <c r="H293" s="200"/>
      <c r="I293" s="220"/>
      <c r="J293" s="200"/>
      <c r="K293" s="201"/>
      <c r="L293" s="199"/>
      <c r="M293" s="225"/>
    </row>
    <row r="294" spans="1:13" ht="15.75" x14ac:dyDescent="0.25">
      <c r="A294" s="197" t="s">
        <v>713</v>
      </c>
      <c r="B294" s="197" t="s">
        <v>714</v>
      </c>
      <c r="C294" s="198" t="s">
        <v>128</v>
      </c>
      <c r="D294" s="197" t="s">
        <v>55</v>
      </c>
      <c r="E294" s="199"/>
      <c r="F294" s="200"/>
      <c r="G294" s="200"/>
      <c r="H294" s="200"/>
      <c r="I294" s="220"/>
      <c r="J294" s="200"/>
      <c r="K294" s="201"/>
      <c r="L294" s="199"/>
      <c r="M294" s="225"/>
    </row>
    <row r="295" spans="1:13" ht="15.75" x14ac:dyDescent="0.25">
      <c r="A295" s="197" t="s">
        <v>715</v>
      </c>
      <c r="B295" s="197" t="s">
        <v>716</v>
      </c>
      <c r="C295" s="198" t="s">
        <v>130</v>
      </c>
      <c r="D295" s="197" t="s">
        <v>55</v>
      </c>
      <c r="E295" s="199"/>
      <c r="F295" s="200"/>
      <c r="G295" s="200"/>
      <c r="H295" s="200"/>
      <c r="I295" s="220"/>
      <c r="J295" s="200"/>
      <c r="K295" s="201"/>
      <c r="L295" s="199"/>
      <c r="M295" s="225"/>
    </row>
    <row r="296" spans="1:13" ht="15.75" x14ac:dyDescent="0.25">
      <c r="A296" s="197" t="s">
        <v>717</v>
      </c>
      <c r="B296" s="197" t="s">
        <v>718</v>
      </c>
      <c r="C296" s="198" t="s">
        <v>132</v>
      </c>
      <c r="D296" s="197" t="s">
        <v>55</v>
      </c>
      <c r="E296" s="199"/>
      <c r="F296" s="200"/>
      <c r="G296" s="200"/>
      <c r="H296" s="200"/>
      <c r="I296" s="220"/>
      <c r="J296" s="200"/>
      <c r="K296" s="201"/>
      <c r="L296" s="199"/>
      <c r="M296" s="225"/>
    </row>
    <row r="297" spans="1:13" ht="15.75" x14ac:dyDescent="0.25">
      <c r="A297" s="190" t="s">
        <v>1591</v>
      </c>
      <c r="B297" s="190" t="s">
        <v>137</v>
      </c>
      <c r="C297" s="191" t="s">
        <v>138</v>
      </c>
      <c r="D297" s="197" t="s">
        <v>55</v>
      </c>
      <c r="E297" s="199"/>
      <c r="F297" s="200"/>
      <c r="G297" s="200"/>
      <c r="H297" s="200"/>
      <c r="I297" s="220"/>
      <c r="J297" s="200"/>
      <c r="K297" s="201"/>
      <c r="L297" s="199"/>
      <c r="M297" s="225"/>
    </row>
    <row r="298" spans="1:13" ht="15.75" x14ac:dyDescent="0.25">
      <c r="A298" s="197" t="s">
        <v>719</v>
      </c>
      <c r="B298" s="197" t="s">
        <v>720</v>
      </c>
      <c r="C298" s="198" t="s">
        <v>126</v>
      </c>
      <c r="D298" s="197" t="s">
        <v>55</v>
      </c>
      <c r="E298" s="199"/>
      <c r="F298" s="200"/>
      <c r="G298" s="200"/>
      <c r="H298" s="200"/>
      <c r="I298" s="220"/>
      <c r="J298" s="200"/>
      <c r="K298" s="201"/>
      <c r="L298" s="199"/>
      <c r="M298" s="225"/>
    </row>
    <row r="299" spans="1:13" ht="15.75" x14ac:dyDescent="0.25">
      <c r="A299" s="197" t="s">
        <v>721</v>
      </c>
      <c r="B299" s="197" t="s">
        <v>722</v>
      </c>
      <c r="C299" s="198" t="s">
        <v>128</v>
      </c>
      <c r="D299" s="197" t="s">
        <v>55</v>
      </c>
      <c r="E299" s="199"/>
      <c r="F299" s="200"/>
      <c r="G299" s="200"/>
      <c r="H299" s="200"/>
      <c r="I299" s="220"/>
      <c r="J299" s="200"/>
      <c r="K299" s="201"/>
      <c r="L299" s="199"/>
      <c r="M299" s="225"/>
    </row>
    <row r="300" spans="1:13" ht="15.75" x14ac:dyDescent="0.25">
      <c r="A300" s="197" t="s">
        <v>723</v>
      </c>
      <c r="B300" s="197" t="s">
        <v>724</v>
      </c>
      <c r="C300" s="198" t="s">
        <v>336</v>
      </c>
      <c r="D300" s="197" t="s">
        <v>55</v>
      </c>
      <c r="E300" s="199"/>
      <c r="F300" s="200"/>
      <c r="G300" s="200"/>
      <c r="H300" s="200"/>
      <c r="I300" s="220"/>
      <c r="J300" s="200"/>
      <c r="K300" s="201"/>
      <c r="L300" s="199"/>
      <c r="M300" s="225"/>
    </row>
    <row r="301" spans="1:13" ht="15.75" x14ac:dyDescent="0.25">
      <c r="A301" s="197" t="s">
        <v>725</v>
      </c>
      <c r="B301" s="197" t="s">
        <v>726</v>
      </c>
      <c r="C301" s="198" t="s">
        <v>132</v>
      </c>
      <c r="D301" s="197" t="s">
        <v>55</v>
      </c>
      <c r="E301" s="199"/>
      <c r="F301" s="200"/>
      <c r="G301" s="200"/>
      <c r="H301" s="200"/>
      <c r="I301" s="220"/>
      <c r="J301" s="200"/>
      <c r="K301" s="206"/>
      <c r="L301" s="199"/>
      <c r="M301" s="225"/>
    </row>
    <row r="302" spans="1:13" ht="15.75" x14ac:dyDescent="0.25">
      <c r="A302" s="190" t="s">
        <v>1592</v>
      </c>
      <c r="B302" s="190" t="s">
        <v>727</v>
      </c>
      <c r="C302" s="191" t="s">
        <v>728</v>
      </c>
      <c r="D302" s="190" t="s">
        <v>55</v>
      </c>
      <c r="E302" s="199"/>
      <c r="F302" s="200"/>
      <c r="G302" s="200"/>
      <c r="H302" s="200"/>
      <c r="I302" s="220"/>
      <c r="J302" s="200"/>
      <c r="K302" s="201"/>
      <c r="L302" s="199"/>
      <c r="M302" s="225"/>
    </row>
    <row r="303" spans="1:13" ht="15.75" x14ac:dyDescent="0.25">
      <c r="A303" s="197" t="s">
        <v>729</v>
      </c>
      <c r="B303" s="197" t="s">
        <v>730</v>
      </c>
      <c r="C303" s="198" t="s">
        <v>126</v>
      </c>
      <c r="D303" s="197" t="s">
        <v>55</v>
      </c>
      <c r="E303" s="199"/>
      <c r="F303" s="200"/>
      <c r="G303" s="200"/>
      <c r="H303" s="200"/>
      <c r="I303" s="220"/>
      <c r="J303" s="200"/>
      <c r="K303" s="206"/>
      <c r="L303" s="199"/>
      <c r="M303" s="225"/>
    </row>
    <row r="304" spans="1:13" ht="15.75" x14ac:dyDescent="0.25">
      <c r="A304" s="197" t="s">
        <v>731</v>
      </c>
      <c r="B304" s="197" t="s">
        <v>732</v>
      </c>
      <c r="C304" s="198" t="s">
        <v>128</v>
      </c>
      <c r="D304" s="197" t="s">
        <v>55</v>
      </c>
      <c r="E304" s="199"/>
      <c r="F304" s="200"/>
      <c r="G304" s="200"/>
      <c r="H304" s="200"/>
      <c r="I304" s="220"/>
      <c r="J304" s="200"/>
      <c r="K304" s="206"/>
      <c r="L304" s="199"/>
      <c r="M304" s="225"/>
    </row>
    <row r="305" spans="1:13" ht="15.75" x14ac:dyDescent="0.25">
      <c r="A305" s="197" t="s">
        <v>733</v>
      </c>
      <c r="B305" s="197" t="s">
        <v>734</v>
      </c>
      <c r="C305" s="198" t="s">
        <v>336</v>
      </c>
      <c r="D305" s="197" t="s">
        <v>55</v>
      </c>
      <c r="E305" s="199"/>
      <c r="F305" s="200"/>
      <c r="G305" s="200"/>
      <c r="H305" s="200"/>
      <c r="I305" s="220"/>
      <c r="J305" s="200"/>
      <c r="K305" s="206"/>
      <c r="L305" s="199"/>
      <c r="M305" s="225"/>
    </row>
    <row r="306" spans="1:13" ht="15.75" x14ac:dyDescent="0.25">
      <c r="A306" s="197" t="s">
        <v>735</v>
      </c>
      <c r="B306" s="197" t="s">
        <v>736</v>
      </c>
      <c r="C306" s="198" t="s">
        <v>132</v>
      </c>
      <c r="D306" s="197" t="s">
        <v>55</v>
      </c>
      <c r="E306" s="199"/>
      <c r="F306" s="200"/>
      <c r="G306" s="200"/>
      <c r="H306" s="200"/>
      <c r="I306" s="220"/>
      <c r="J306" s="200"/>
      <c r="K306" s="206"/>
      <c r="L306" s="199"/>
      <c r="M306" s="225"/>
    </row>
    <row r="307" spans="1:13" ht="15.75" x14ac:dyDescent="0.25">
      <c r="A307" s="190" t="s">
        <v>1593</v>
      </c>
      <c r="B307" s="190" t="s">
        <v>139</v>
      </c>
      <c r="C307" s="191" t="s">
        <v>140</v>
      </c>
      <c r="D307" s="190" t="s">
        <v>141</v>
      </c>
      <c r="E307" s="199"/>
      <c r="F307" s="200"/>
      <c r="G307" s="200"/>
      <c r="H307" s="200"/>
      <c r="I307" s="220"/>
      <c r="J307" s="200"/>
      <c r="K307" s="201"/>
      <c r="L307" s="199"/>
      <c r="M307" s="225"/>
    </row>
    <row r="308" spans="1:13" ht="18.75" x14ac:dyDescent="0.25">
      <c r="A308" s="197" t="s">
        <v>738</v>
      </c>
      <c r="B308" s="197" t="s">
        <v>739</v>
      </c>
      <c r="C308" s="198" t="s">
        <v>126</v>
      </c>
      <c r="D308" s="197" t="s">
        <v>1594</v>
      </c>
      <c r="E308" s="199"/>
      <c r="F308" s="200"/>
      <c r="G308" s="200"/>
      <c r="H308" s="200"/>
      <c r="I308" s="220"/>
      <c r="J308" s="200"/>
      <c r="K308" s="206"/>
      <c r="L308" s="199"/>
      <c r="M308" s="225"/>
    </row>
    <row r="309" spans="1:13" ht="18.75" x14ac:dyDescent="0.25">
      <c r="A309" s="197" t="s">
        <v>741</v>
      </c>
      <c r="B309" s="197" t="s">
        <v>742</v>
      </c>
      <c r="C309" s="198" t="s">
        <v>128</v>
      </c>
      <c r="D309" s="197" t="s">
        <v>1594</v>
      </c>
      <c r="E309" s="199"/>
      <c r="F309" s="200"/>
      <c r="G309" s="200"/>
      <c r="H309" s="200"/>
      <c r="I309" s="220"/>
      <c r="J309" s="200"/>
      <c r="K309" s="206"/>
      <c r="L309" s="199"/>
      <c r="M309" s="225"/>
    </row>
    <row r="310" spans="1:13" ht="18.75" x14ac:dyDescent="0.25">
      <c r="A310" s="197" t="s">
        <v>743</v>
      </c>
      <c r="B310" s="197" t="s">
        <v>744</v>
      </c>
      <c r="C310" s="198" t="s">
        <v>130</v>
      </c>
      <c r="D310" s="197" t="s">
        <v>1594</v>
      </c>
      <c r="E310" s="199"/>
      <c r="F310" s="200"/>
      <c r="G310" s="200"/>
      <c r="H310" s="200"/>
      <c r="I310" s="220"/>
      <c r="J310" s="200"/>
      <c r="K310" s="206"/>
      <c r="L310" s="199"/>
      <c r="M310" s="225"/>
    </row>
    <row r="311" spans="1:13" ht="18.75" x14ac:dyDescent="0.25">
      <c r="A311" s="197" t="s">
        <v>745</v>
      </c>
      <c r="B311" s="197" t="s">
        <v>746</v>
      </c>
      <c r="C311" s="198" t="s">
        <v>132</v>
      </c>
      <c r="D311" s="197" t="s">
        <v>1594</v>
      </c>
      <c r="E311" s="199"/>
      <c r="F311" s="200"/>
      <c r="G311" s="200"/>
      <c r="H311" s="200"/>
      <c r="I311" s="220"/>
      <c r="J311" s="200"/>
      <c r="K311" s="206"/>
      <c r="L311" s="199"/>
      <c r="M311" s="225"/>
    </row>
    <row r="312" spans="1:13" ht="15.75" x14ac:dyDescent="0.25">
      <c r="A312" s="190" t="s">
        <v>1595</v>
      </c>
      <c r="B312" s="190" t="s">
        <v>142</v>
      </c>
      <c r="C312" s="191" t="s">
        <v>143</v>
      </c>
      <c r="D312" s="190" t="s">
        <v>144</v>
      </c>
      <c r="E312" s="192">
        <f>+E313+E318+E323</f>
        <v>0</v>
      </c>
      <c r="F312" s="200"/>
      <c r="G312" s="200"/>
      <c r="H312" s="200"/>
      <c r="I312" s="220"/>
      <c r="J312" s="200"/>
      <c r="K312" s="217"/>
      <c r="L312" s="192"/>
      <c r="M312" s="225"/>
    </row>
    <row r="313" spans="1:13" ht="15.75" x14ac:dyDescent="0.25">
      <c r="A313" s="214" t="s">
        <v>747</v>
      </c>
      <c r="B313" s="214" t="s">
        <v>748</v>
      </c>
      <c r="C313" s="219" t="s">
        <v>749</v>
      </c>
      <c r="D313" s="214" t="s">
        <v>144</v>
      </c>
      <c r="E313" s="215">
        <f>+SUM(E314:E317)</f>
        <v>0</v>
      </c>
      <c r="F313" s="215">
        <f>+SUM(F314:F317)</f>
        <v>0</v>
      </c>
      <c r="G313" s="215"/>
      <c r="H313" s="215"/>
      <c r="I313" s="215"/>
      <c r="J313" s="215">
        <f>+SUM(J314:J317)</f>
        <v>0</v>
      </c>
      <c r="K313" s="217"/>
      <c r="L313" s="215"/>
      <c r="M313" s="196"/>
    </row>
    <row r="314" spans="1:13" ht="15.75" x14ac:dyDescent="0.25">
      <c r="A314" s="197" t="s">
        <v>750</v>
      </c>
      <c r="B314" s="197" t="s">
        <v>751</v>
      </c>
      <c r="C314" s="198" t="s">
        <v>126</v>
      </c>
      <c r="D314" s="197" t="s">
        <v>144</v>
      </c>
      <c r="E314" s="199"/>
      <c r="F314" s="200"/>
      <c r="G314" s="200"/>
      <c r="H314" s="200"/>
      <c r="I314" s="220"/>
      <c r="J314" s="200"/>
      <c r="K314" s="206"/>
      <c r="L314" s="199"/>
      <c r="M314" s="196"/>
    </row>
    <row r="315" spans="1:13" ht="15.75" x14ac:dyDescent="0.25">
      <c r="A315" s="197" t="s">
        <v>752</v>
      </c>
      <c r="B315" s="197" t="s">
        <v>753</v>
      </c>
      <c r="C315" s="198" t="s">
        <v>128</v>
      </c>
      <c r="D315" s="197" t="s">
        <v>144</v>
      </c>
      <c r="E315" s="199"/>
      <c r="F315" s="200"/>
      <c r="G315" s="200"/>
      <c r="H315" s="200"/>
      <c r="I315" s="220"/>
      <c r="J315" s="200"/>
      <c r="K315" s="206"/>
      <c r="L315" s="199"/>
      <c r="M315" s="196"/>
    </row>
    <row r="316" spans="1:13" ht="15.75" x14ac:dyDescent="0.25">
      <c r="A316" s="197" t="s">
        <v>754</v>
      </c>
      <c r="B316" s="197" t="s">
        <v>755</v>
      </c>
      <c r="C316" s="198" t="s">
        <v>130</v>
      </c>
      <c r="D316" s="197" t="s">
        <v>144</v>
      </c>
      <c r="E316" s="199"/>
      <c r="F316" s="200"/>
      <c r="G316" s="200"/>
      <c r="H316" s="200"/>
      <c r="I316" s="220"/>
      <c r="J316" s="200"/>
      <c r="K316" s="206"/>
      <c r="L316" s="199"/>
      <c r="M316" s="196"/>
    </row>
    <row r="317" spans="1:13" ht="15.75" x14ac:dyDescent="0.25">
      <c r="A317" s="197" t="s">
        <v>756</v>
      </c>
      <c r="B317" s="197" t="s">
        <v>757</v>
      </c>
      <c r="C317" s="198" t="s">
        <v>132</v>
      </c>
      <c r="D317" s="197" t="s">
        <v>144</v>
      </c>
      <c r="E317" s="199">
        <f>+SUM(F317:J317)</f>
        <v>0</v>
      </c>
      <c r="F317" s="200"/>
      <c r="G317" s="200"/>
      <c r="H317" s="200"/>
      <c r="I317" s="220"/>
      <c r="J317" s="200"/>
      <c r="K317" s="206"/>
      <c r="L317" s="199"/>
      <c r="M317" s="196"/>
    </row>
    <row r="318" spans="1:13" ht="15.75" x14ac:dyDescent="0.25">
      <c r="A318" s="214" t="s">
        <v>758</v>
      </c>
      <c r="B318" s="214" t="s">
        <v>759</v>
      </c>
      <c r="C318" s="219" t="s">
        <v>760</v>
      </c>
      <c r="D318" s="214" t="s">
        <v>144</v>
      </c>
      <c r="E318" s="199"/>
      <c r="F318" s="200"/>
      <c r="G318" s="200"/>
      <c r="H318" s="200"/>
      <c r="I318" s="220"/>
      <c r="J318" s="200"/>
      <c r="K318" s="201"/>
      <c r="L318" s="199"/>
      <c r="M318" s="196"/>
    </row>
    <row r="319" spans="1:13" ht="15.75" x14ac:dyDescent="0.25">
      <c r="A319" s="197" t="s">
        <v>761</v>
      </c>
      <c r="B319" s="197" t="s">
        <v>762</v>
      </c>
      <c r="C319" s="198" t="s">
        <v>126</v>
      </c>
      <c r="D319" s="197" t="s">
        <v>144</v>
      </c>
      <c r="E319" s="220"/>
      <c r="F319" s="200"/>
      <c r="G319" s="200"/>
      <c r="H319" s="200"/>
      <c r="I319" s="220"/>
      <c r="J319" s="200"/>
      <c r="K319" s="221"/>
      <c r="L319" s="220"/>
      <c r="M319" s="197"/>
    </row>
    <row r="320" spans="1:13" ht="15.75" x14ac:dyDescent="0.25">
      <c r="A320" s="197" t="s">
        <v>763</v>
      </c>
      <c r="B320" s="197" t="s">
        <v>764</v>
      </c>
      <c r="C320" s="198" t="s">
        <v>324</v>
      </c>
      <c r="D320" s="197" t="s">
        <v>144</v>
      </c>
      <c r="E320" s="220"/>
      <c r="F320" s="200"/>
      <c r="G320" s="200"/>
      <c r="H320" s="200"/>
      <c r="I320" s="220"/>
      <c r="J320" s="200"/>
      <c r="K320" s="221"/>
      <c r="L320" s="220"/>
      <c r="M320" s="197"/>
    </row>
    <row r="321" spans="1:13" ht="15.75" x14ac:dyDescent="0.25">
      <c r="A321" s="197" t="s">
        <v>765</v>
      </c>
      <c r="B321" s="197" t="s">
        <v>766</v>
      </c>
      <c r="C321" s="198" t="s">
        <v>336</v>
      </c>
      <c r="D321" s="197" t="s">
        <v>144</v>
      </c>
      <c r="E321" s="220"/>
      <c r="F321" s="200"/>
      <c r="G321" s="200"/>
      <c r="H321" s="200"/>
      <c r="I321" s="220"/>
      <c r="J321" s="200"/>
      <c r="K321" s="221"/>
      <c r="L321" s="220"/>
      <c r="M321" s="197"/>
    </row>
    <row r="322" spans="1:13" ht="15.75" x14ac:dyDescent="0.25">
      <c r="A322" s="197" t="s">
        <v>767</v>
      </c>
      <c r="B322" s="197" t="s">
        <v>768</v>
      </c>
      <c r="C322" s="198" t="s">
        <v>132</v>
      </c>
      <c r="D322" s="197" t="s">
        <v>144</v>
      </c>
      <c r="E322" s="220"/>
      <c r="F322" s="200"/>
      <c r="G322" s="200"/>
      <c r="H322" s="200"/>
      <c r="I322" s="220"/>
      <c r="J322" s="200"/>
      <c r="K322" s="221"/>
      <c r="L322" s="220"/>
      <c r="M322" s="197"/>
    </row>
    <row r="323" spans="1:13" ht="15.75" x14ac:dyDescent="0.25">
      <c r="A323" s="214" t="s">
        <v>769</v>
      </c>
      <c r="B323" s="214" t="s">
        <v>770</v>
      </c>
      <c r="C323" s="219" t="s">
        <v>771</v>
      </c>
      <c r="D323" s="214" t="s">
        <v>144</v>
      </c>
      <c r="E323" s="199"/>
      <c r="F323" s="200"/>
      <c r="G323" s="200"/>
      <c r="H323" s="200"/>
      <c r="I323" s="220"/>
      <c r="J323" s="200"/>
      <c r="K323" s="201"/>
      <c r="L323" s="199"/>
      <c r="M323" s="196"/>
    </row>
    <row r="324" spans="1:13" ht="15.75" x14ac:dyDescent="0.25">
      <c r="A324" s="197" t="s">
        <v>772</v>
      </c>
      <c r="B324" s="197" t="s">
        <v>748</v>
      </c>
      <c r="C324" s="198" t="s">
        <v>126</v>
      </c>
      <c r="D324" s="197" t="s">
        <v>144</v>
      </c>
      <c r="E324" s="199"/>
      <c r="F324" s="200"/>
      <c r="G324" s="200"/>
      <c r="H324" s="200"/>
      <c r="I324" s="220"/>
      <c r="J324" s="200"/>
      <c r="K324" s="201"/>
      <c r="L324" s="199"/>
      <c r="M324" s="196"/>
    </row>
    <row r="325" spans="1:13" ht="15.75" x14ac:dyDescent="0.25">
      <c r="A325" s="197" t="s">
        <v>773</v>
      </c>
      <c r="B325" s="197" t="s">
        <v>759</v>
      </c>
      <c r="C325" s="198" t="s">
        <v>348</v>
      </c>
      <c r="D325" s="197" t="s">
        <v>144</v>
      </c>
      <c r="E325" s="199"/>
      <c r="F325" s="200"/>
      <c r="G325" s="200"/>
      <c r="H325" s="200"/>
      <c r="I325" s="220"/>
      <c r="J325" s="200"/>
      <c r="K325" s="201"/>
      <c r="L325" s="199"/>
      <c r="M325" s="196"/>
    </row>
    <row r="326" spans="1:13" ht="15.75" x14ac:dyDescent="0.25">
      <c r="A326" s="197" t="s">
        <v>774</v>
      </c>
      <c r="B326" s="197" t="s">
        <v>770</v>
      </c>
      <c r="C326" s="198" t="s">
        <v>336</v>
      </c>
      <c r="D326" s="197" t="s">
        <v>144</v>
      </c>
      <c r="E326" s="199"/>
      <c r="F326" s="200"/>
      <c r="G326" s="200"/>
      <c r="H326" s="200"/>
      <c r="I326" s="220"/>
      <c r="J326" s="200"/>
      <c r="K326" s="201"/>
      <c r="L326" s="199"/>
      <c r="M326" s="196"/>
    </row>
    <row r="327" spans="1:13" ht="15.75" x14ac:dyDescent="0.25">
      <c r="A327" s="197" t="s">
        <v>775</v>
      </c>
      <c r="B327" s="197" t="s">
        <v>776</v>
      </c>
      <c r="C327" s="198" t="s">
        <v>132</v>
      </c>
      <c r="D327" s="197" t="s">
        <v>144</v>
      </c>
      <c r="E327" s="199"/>
      <c r="F327" s="200"/>
      <c r="G327" s="200"/>
      <c r="H327" s="200"/>
      <c r="I327" s="220"/>
      <c r="J327" s="200"/>
      <c r="K327" s="201"/>
      <c r="L327" s="199"/>
      <c r="M327" s="196"/>
    </row>
    <row r="328" spans="1:13" ht="15.75" x14ac:dyDescent="0.25">
      <c r="A328" s="190" t="s">
        <v>1596</v>
      </c>
      <c r="B328" s="190" t="s">
        <v>777</v>
      </c>
      <c r="C328" s="191" t="s">
        <v>778</v>
      </c>
      <c r="D328" s="190" t="s">
        <v>212</v>
      </c>
      <c r="E328" s="195" t="s">
        <v>178</v>
      </c>
      <c r="F328" s="193"/>
      <c r="G328" s="193"/>
      <c r="H328" s="193"/>
      <c r="I328" s="215"/>
      <c r="J328" s="193"/>
      <c r="K328" s="194"/>
      <c r="L328" s="192"/>
      <c r="M328" s="190"/>
    </row>
    <row r="329" spans="1:13" ht="15.75" x14ac:dyDescent="0.25">
      <c r="A329" s="197" t="s">
        <v>779</v>
      </c>
      <c r="B329" s="197" t="s">
        <v>780</v>
      </c>
      <c r="C329" s="198" t="s">
        <v>126</v>
      </c>
      <c r="D329" s="197" t="s">
        <v>212</v>
      </c>
      <c r="E329" s="202" t="s">
        <v>178</v>
      </c>
      <c r="F329" s="200"/>
      <c r="G329" s="200"/>
      <c r="H329" s="200"/>
      <c r="I329" s="220"/>
      <c r="J329" s="200"/>
      <c r="K329" s="201"/>
      <c r="L329" s="199"/>
      <c r="M329" s="196"/>
    </row>
    <row r="330" spans="1:13" ht="15.75" x14ac:dyDescent="0.25">
      <c r="A330" s="197" t="s">
        <v>781</v>
      </c>
      <c r="B330" s="197" t="s">
        <v>782</v>
      </c>
      <c r="C330" s="198" t="s">
        <v>128</v>
      </c>
      <c r="D330" s="197" t="s">
        <v>212</v>
      </c>
      <c r="E330" s="202" t="s">
        <v>178</v>
      </c>
      <c r="F330" s="200"/>
      <c r="G330" s="200"/>
      <c r="H330" s="200"/>
      <c r="I330" s="220"/>
      <c r="J330" s="200"/>
      <c r="K330" s="201"/>
      <c r="L330" s="199"/>
      <c r="M330" s="196"/>
    </row>
    <row r="331" spans="1:13" ht="15.75" x14ac:dyDescent="0.25">
      <c r="A331" s="197" t="s">
        <v>783</v>
      </c>
      <c r="B331" s="197" t="s">
        <v>784</v>
      </c>
      <c r="C331" s="198" t="s">
        <v>130</v>
      </c>
      <c r="D331" s="197" t="s">
        <v>212</v>
      </c>
      <c r="E331" s="202" t="s">
        <v>178</v>
      </c>
      <c r="F331" s="200"/>
      <c r="G331" s="200"/>
      <c r="H331" s="200"/>
      <c r="I331" s="220"/>
      <c r="J331" s="200"/>
      <c r="K331" s="201"/>
      <c r="L331" s="199"/>
      <c r="M331" s="196"/>
    </row>
    <row r="332" spans="1:13" ht="15.75" x14ac:dyDescent="0.25">
      <c r="A332" s="197" t="s">
        <v>785</v>
      </c>
      <c r="B332" s="197" t="s">
        <v>786</v>
      </c>
      <c r="C332" s="198" t="s">
        <v>132</v>
      </c>
      <c r="D332" s="197" t="s">
        <v>212</v>
      </c>
      <c r="E332" s="202" t="s">
        <v>178</v>
      </c>
      <c r="F332" s="200"/>
      <c r="G332" s="200"/>
      <c r="H332" s="200"/>
      <c r="I332" s="220"/>
      <c r="J332" s="200"/>
      <c r="K332" s="201"/>
      <c r="L332" s="199"/>
      <c r="M332" s="196"/>
    </row>
    <row r="333" spans="1:13" ht="15.75" x14ac:dyDescent="0.25">
      <c r="A333" s="190" t="s">
        <v>1597</v>
      </c>
      <c r="B333" s="190" t="s">
        <v>145</v>
      </c>
      <c r="C333" s="191" t="s">
        <v>146</v>
      </c>
      <c r="D333" s="190" t="s">
        <v>147</v>
      </c>
      <c r="E333" s="202"/>
      <c r="F333" s="200"/>
      <c r="G333" s="200"/>
      <c r="H333" s="200"/>
      <c r="I333" s="220"/>
      <c r="J333" s="200"/>
      <c r="K333" s="201"/>
      <c r="L333" s="199"/>
      <c r="M333" s="196"/>
    </row>
    <row r="334" spans="1:13" ht="15.75" x14ac:dyDescent="0.25">
      <c r="A334" s="190" t="s">
        <v>1598</v>
      </c>
      <c r="B334" s="190" t="s">
        <v>787</v>
      </c>
      <c r="C334" s="191" t="s">
        <v>788</v>
      </c>
      <c r="D334" s="190" t="s">
        <v>212</v>
      </c>
      <c r="E334" s="195" t="s">
        <v>178</v>
      </c>
      <c r="F334" s="200"/>
      <c r="G334" s="200"/>
      <c r="H334" s="200"/>
      <c r="I334" s="220"/>
      <c r="J334" s="200"/>
      <c r="K334" s="201"/>
      <c r="L334" s="192"/>
      <c r="M334" s="196"/>
    </row>
    <row r="335" spans="1:13" ht="15.75" x14ac:dyDescent="0.25">
      <c r="A335" s="186">
        <v>11</v>
      </c>
      <c r="B335" s="186" t="s">
        <v>6</v>
      </c>
      <c r="C335" s="187" t="s">
        <v>789</v>
      </c>
      <c r="D335" s="186" t="s">
        <v>212</v>
      </c>
      <c r="E335" s="203" t="s">
        <v>178</v>
      </c>
      <c r="F335" s="200"/>
      <c r="G335" s="200"/>
      <c r="H335" s="200"/>
      <c r="I335" s="220"/>
      <c r="J335" s="200"/>
      <c r="K335" s="201"/>
      <c r="L335" s="237"/>
      <c r="M335" s="218"/>
    </row>
    <row r="336" spans="1:13" ht="15.75" x14ac:dyDescent="0.25">
      <c r="A336" s="190" t="s">
        <v>1599</v>
      </c>
      <c r="B336" s="190" t="s">
        <v>790</v>
      </c>
      <c r="C336" s="191" t="s">
        <v>968</v>
      </c>
      <c r="D336" s="190" t="s">
        <v>47</v>
      </c>
      <c r="E336" s="199"/>
      <c r="F336" s="200"/>
      <c r="G336" s="200"/>
      <c r="H336" s="200"/>
      <c r="I336" s="220"/>
      <c r="J336" s="200"/>
      <c r="K336" s="217"/>
      <c r="L336" s="199"/>
      <c r="M336" s="196"/>
    </row>
    <row r="337" spans="1:13" ht="15.75" x14ac:dyDescent="0.25">
      <c r="A337" s="190" t="s">
        <v>1600</v>
      </c>
      <c r="B337" s="190" t="s">
        <v>792</v>
      </c>
      <c r="C337" s="191" t="s">
        <v>793</v>
      </c>
      <c r="D337" s="190" t="s">
        <v>47</v>
      </c>
      <c r="E337" s="199"/>
      <c r="F337" s="200"/>
      <c r="G337" s="200"/>
      <c r="H337" s="200"/>
      <c r="I337" s="220"/>
      <c r="J337" s="200"/>
      <c r="K337" s="201"/>
      <c r="L337" s="199"/>
      <c r="M337" s="196"/>
    </row>
    <row r="338" spans="1:13" ht="15.75" x14ac:dyDescent="0.25">
      <c r="A338" s="190" t="s">
        <v>1601</v>
      </c>
      <c r="B338" s="190" t="s">
        <v>794</v>
      </c>
      <c r="C338" s="191" t="s">
        <v>795</v>
      </c>
      <c r="D338" s="190" t="s">
        <v>47</v>
      </c>
      <c r="E338" s="199"/>
      <c r="F338" s="200"/>
      <c r="G338" s="200"/>
      <c r="H338" s="200"/>
      <c r="I338" s="220"/>
      <c r="J338" s="200"/>
      <c r="K338" s="201"/>
      <c r="L338" s="199"/>
      <c r="M338" s="196"/>
    </row>
    <row r="339" spans="1:13" ht="15.75" x14ac:dyDescent="0.25">
      <c r="A339" s="197" t="s">
        <v>796</v>
      </c>
      <c r="B339" s="197" t="s">
        <v>797</v>
      </c>
      <c r="C339" s="198" t="s">
        <v>126</v>
      </c>
      <c r="D339" s="197" t="s">
        <v>47</v>
      </c>
      <c r="E339" s="199"/>
      <c r="F339" s="200"/>
      <c r="G339" s="200"/>
      <c r="H339" s="200"/>
      <c r="I339" s="220"/>
      <c r="J339" s="200"/>
      <c r="K339" s="201"/>
      <c r="L339" s="199"/>
      <c r="M339" s="196"/>
    </row>
    <row r="340" spans="1:13" ht="15.75" x14ac:dyDescent="0.25">
      <c r="A340" s="197" t="s">
        <v>798</v>
      </c>
      <c r="B340" s="197" t="s">
        <v>799</v>
      </c>
      <c r="C340" s="198" t="s">
        <v>324</v>
      </c>
      <c r="D340" s="197" t="s">
        <v>47</v>
      </c>
      <c r="E340" s="199"/>
      <c r="F340" s="200"/>
      <c r="G340" s="200"/>
      <c r="H340" s="200"/>
      <c r="I340" s="220"/>
      <c r="J340" s="200"/>
      <c r="K340" s="201"/>
      <c r="L340" s="199"/>
      <c r="M340" s="196"/>
    </row>
    <row r="341" spans="1:13" ht="15.75" x14ac:dyDescent="0.25">
      <c r="A341" s="197" t="s">
        <v>800</v>
      </c>
      <c r="B341" s="197" t="s">
        <v>801</v>
      </c>
      <c r="C341" s="198" t="s">
        <v>130</v>
      </c>
      <c r="D341" s="197" t="s">
        <v>47</v>
      </c>
      <c r="E341" s="199"/>
      <c r="F341" s="200"/>
      <c r="G341" s="200"/>
      <c r="H341" s="200"/>
      <c r="I341" s="220"/>
      <c r="J341" s="200"/>
      <c r="K341" s="201"/>
      <c r="L341" s="199"/>
      <c r="M341" s="196"/>
    </row>
    <row r="342" spans="1:13" ht="15.75" x14ac:dyDescent="0.25">
      <c r="A342" s="197" t="s">
        <v>802</v>
      </c>
      <c r="B342" s="197" t="s">
        <v>803</v>
      </c>
      <c r="C342" s="198" t="s">
        <v>132</v>
      </c>
      <c r="D342" s="197" t="s">
        <v>47</v>
      </c>
      <c r="E342" s="199"/>
      <c r="F342" s="200"/>
      <c r="G342" s="200"/>
      <c r="H342" s="200"/>
      <c r="I342" s="220"/>
      <c r="J342" s="200"/>
      <c r="K342" s="201"/>
      <c r="L342" s="199"/>
      <c r="M342" s="196"/>
    </row>
    <row r="343" spans="1:13" ht="15.75" x14ac:dyDescent="0.25">
      <c r="A343" s="214" t="s">
        <v>1602</v>
      </c>
      <c r="B343" s="214" t="s">
        <v>804</v>
      </c>
      <c r="C343" s="191" t="s">
        <v>805</v>
      </c>
      <c r="D343" s="190" t="s">
        <v>212</v>
      </c>
      <c r="E343" s="195" t="s">
        <v>178</v>
      </c>
      <c r="F343" s="193"/>
      <c r="G343" s="193"/>
      <c r="H343" s="193"/>
      <c r="I343" s="215"/>
      <c r="J343" s="193"/>
      <c r="K343" s="194"/>
      <c r="L343" s="192"/>
      <c r="M343" s="190"/>
    </row>
    <row r="344" spans="1:13" ht="15.75" x14ac:dyDescent="0.25">
      <c r="A344" s="197" t="s">
        <v>806</v>
      </c>
      <c r="B344" s="197" t="s">
        <v>807</v>
      </c>
      <c r="C344" s="198" t="s">
        <v>126</v>
      </c>
      <c r="D344" s="197" t="s">
        <v>212</v>
      </c>
      <c r="E344" s="202" t="s">
        <v>178</v>
      </c>
      <c r="F344" s="200"/>
      <c r="G344" s="200"/>
      <c r="H344" s="200"/>
      <c r="I344" s="220"/>
      <c r="J344" s="200"/>
      <c r="K344" s="201"/>
      <c r="L344" s="199"/>
      <c r="M344" s="196"/>
    </row>
    <row r="345" spans="1:13" ht="15.75" x14ac:dyDescent="0.25">
      <c r="A345" s="197" t="s">
        <v>808</v>
      </c>
      <c r="B345" s="197" t="s">
        <v>809</v>
      </c>
      <c r="C345" s="198" t="s">
        <v>128</v>
      </c>
      <c r="D345" s="197" t="s">
        <v>212</v>
      </c>
      <c r="E345" s="202" t="s">
        <v>178</v>
      </c>
      <c r="F345" s="200"/>
      <c r="G345" s="200"/>
      <c r="H345" s="200"/>
      <c r="I345" s="220"/>
      <c r="J345" s="200"/>
      <c r="K345" s="201"/>
      <c r="L345" s="199"/>
      <c r="M345" s="196"/>
    </row>
    <row r="346" spans="1:13" ht="15.75" x14ac:dyDescent="0.25">
      <c r="A346" s="197" t="s">
        <v>810</v>
      </c>
      <c r="B346" s="197" t="s">
        <v>811</v>
      </c>
      <c r="C346" s="198" t="s">
        <v>130</v>
      </c>
      <c r="D346" s="197" t="s">
        <v>212</v>
      </c>
      <c r="E346" s="202" t="s">
        <v>178</v>
      </c>
      <c r="F346" s="200"/>
      <c r="G346" s="200"/>
      <c r="H346" s="200"/>
      <c r="I346" s="220"/>
      <c r="J346" s="200"/>
      <c r="K346" s="201"/>
      <c r="L346" s="199"/>
      <c r="M346" s="196"/>
    </row>
    <row r="347" spans="1:13" ht="15.75" x14ac:dyDescent="0.25">
      <c r="A347" s="197" t="s">
        <v>812</v>
      </c>
      <c r="B347" s="197" t="s">
        <v>813</v>
      </c>
      <c r="C347" s="198" t="s">
        <v>132</v>
      </c>
      <c r="D347" s="197" t="s">
        <v>212</v>
      </c>
      <c r="E347" s="202" t="s">
        <v>178</v>
      </c>
      <c r="F347" s="200"/>
      <c r="G347" s="200"/>
      <c r="H347" s="200"/>
      <c r="I347" s="220"/>
      <c r="J347" s="200"/>
      <c r="K347" s="201"/>
      <c r="L347" s="199"/>
      <c r="M347" s="196"/>
    </row>
    <row r="348" spans="1:13" ht="15.75" x14ac:dyDescent="0.25">
      <c r="A348" s="190" t="s">
        <v>1603</v>
      </c>
      <c r="B348" s="190" t="s">
        <v>814</v>
      </c>
      <c r="C348" s="191" t="s">
        <v>815</v>
      </c>
      <c r="D348" s="190" t="s">
        <v>212</v>
      </c>
      <c r="E348" s="195" t="s">
        <v>178</v>
      </c>
      <c r="F348" s="200"/>
      <c r="G348" s="200"/>
      <c r="H348" s="200"/>
      <c r="I348" s="220"/>
      <c r="J348" s="200"/>
      <c r="K348" s="201"/>
      <c r="L348" s="199"/>
      <c r="M348" s="196"/>
    </row>
    <row r="349" spans="1:13" ht="15.75" x14ac:dyDescent="0.25">
      <c r="A349" s="190" t="s">
        <v>1604</v>
      </c>
      <c r="B349" s="190" t="s">
        <v>816</v>
      </c>
      <c r="C349" s="191" t="s">
        <v>817</v>
      </c>
      <c r="D349" s="190" t="s">
        <v>212</v>
      </c>
      <c r="E349" s="195" t="s">
        <v>178</v>
      </c>
      <c r="F349" s="200"/>
      <c r="G349" s="200"/>
      <c r="H349" s="200"/>
      <c r="I349" s="220"/>
      <c r="J349" s="200"/>
      <c r="K349" s="201"/>
      <c r="L349" s="199"/>
      <c r="M349" s="196"/>
    </row>
    <row r="350" spans="1:13" ht="15.75" x14ac:dyDescent="0.25">
      <c r="A350" s="186">
        <v>12</v>
      </c>
      <c r="B350" s="186" t="s">
        <v>149</v>
      </c>
      <c r="C350" s="187" t="s">
        <v>150</v>
      </c>
      <c r="D350" s="186" t="s">
        <v>212</v>
      </c>
      <c r="E350" s="203" t="s">
        <v>178</v>
      </c>
      <c r="F350" s="200"/>
      <c r="G350" s="200"/>
      <c r="H350" s="200"/>
      <c r="I350" s="220"/>
      <c r="J350" s="200"/>
      <c r="K350" s="201"/>
      <c r="L350" s="204">
        <f>+L351+L354+L357+L384</f>
        <v>0</v>
      </c>
      <c r="M350" s="218"/>
    </row>
    <row r="351" spans="1:13" ht="15.75" x14ac:dyDescent="0.25">
      <c r="A351" s="190" t="s">
        <v>1605</v>
      </c>
      <c r="B351" s="190" t="s">
        <v>151</v>
      </c>
      <c r="C351" s="191" t="s">
        <v>152</v>
      </c>
      <c r="D351" s="190" t="s">
        <v>47</v>
      </c>
      <c r="E351" s="192">
        <f>+SUM(E352:E353)</f>
        <v>0</v>
      </c>
      <c r="F351" s="215">
        <f>+SUM(F352:F353)</f>
        <v>0</v>
      </c>
      <c r="G351" s="215"/>
      <c r="H351" s="215"/>
      <c r="I351" s="215"/>
      <c r="J351" s="215">
        <f>+SUM(J352:J353)</f>
        <v>0</v>
      </c>
      <c r="K351" s="201"/>
      <c r="L351" s="192"/>
      <c r="M351" s="196"/>
    </row>
    <row r="352" spans="1:13" ht="15.75" x14ac:dyDescent="0.25">
      <c r="A352" s="197" t="s">
        <v>818</v>
      </c>
      <c r="B352" s="197" t="s">
        <v>819</v>
      </c>
      <c r="C352" s="198" t="s">
        <v>820</v>
      </c>
      <c r="D352" s="197" t="s">
        <v>47</v>
      </c>
      <c r="E352" s="199">
        <f>+SUM(F352:J352)</f>
        <v>0</v>
      </c>
      <c r="F352" s="200"/>
      <c r="G352" s="200"/>
      <c r="H352" s="200"/>
      <c r="I352" s="220"/>
      <c r="J352" s="200"/>
      <c r="K352" s="201"/>
      <c r="L352" s="199"/>
      <c r="M352" s="196"/>
    </row>
    <row r="353" spans="1:13" ht="15.75" x14ac:dyDescent="0.25">
      <c r="A353" s="197" t="s">
        <v>821</v>
      </c>
      <c r="B353" s="197" t="s">
        <v>822</v>
      </c>
      <c r="C353" s="198" t="s">
        <v>823</v>
      </c>
      <c r="D353" s="197" t="s">
        <v>47</v>
      </c>
      <c r="E353" s="199">
        <f>+SUM(F353:J353)</f>
        <v>0</v>
      </c>
      <c r="F353" s="200"/>
      <c r="G353" s="200"/>
      <c r="H353" s="200"/>
      <c r="I353" s="220"/>
      <c r="J353" s="200"/>
      <c r="K353" s="206"/>
      <c r="L353" s="199"/>
      <c r="M353" s="196"/>
    </row>
    <row r="354" spans="1:13" ht="15.75" x14ac:dyDescent="0.25">
      <c r="A354" s="190" t="s">
        <v>1606</v>
      </c>
      <c r="B354" s="190" t="s">
        <v>153</v>
      </c>
      <c r="C354" s="191" t="s">
        <v>154</v>
      </c>
      <c r="D354" s="196" t="s">
        <v>97</v>
      </c>
      <c r="E354" s="199"/>
      <c r="F354" s="200"/>
      <c r="G354" s="200"/>
      <c r="H354" s="200"/>
      <c r="I354" s="220"/>
      <c r="J354" s="200"/>
      <c r="K354" s="201"/>
      <c r="L354" s="199"/>
      <c r="M354" s="196"/>
    </row>
    <row r="355" spans="1:13" ht="15.75" x14ac:dyDescent="0.25">
      <c r="A355" s="197" t="s">
        <v>824</v>
      </c>
      <c r="B355" s="197" t="s">
        <v>825</v>
      </c>
      <c r="C355" s="198" t="s">
        <v>820</v>
      </c>
      <c r="D355" s="197" t="s">
        <v>97</v>
      </c>
      <c r="E355" s="199"/>
      <c r="F355" s="200"/>
      <c r="G355" s="200"/>
      <c r="H355" s="200"/>
      <c r="I355" s="220"/>
      <c r="J355" s="200"/>
      <c r="K355" s="201"/>
      <c r="L355" s="199"/>
      <c r="M355" s="196"/>
    </row>
    <row r="356" spans="1:13" ht="15.75" x14ac:dyDescent="0.25">
      <c r="A356" s="197" t="s">
        <v>826</v>
      </c>
      <c r="B356" s="197" t="s">
        <v>827</v>
      </c>
      <c r="C356" s="198" t="s">
        <v>823</v>
      </c>
      <c r="D356" s="197" t="s">
        <v>97</v>
      </c>
      <c r="E356" s="199"/>
      <c r="F356" s="200"/>
      <c r="G356" s="200"/>
      <c r="H356" s="200"/>
      <c r="I356" s="220"/>
      <c r="J356" s="200"/>
      <c r="K356" s="206"/>
      <c r="L356" s="199"/>
      <c r="M356" s="196"/>
    </row>
    <row r="357" spans="1:13" ht="15.75" x14ac:dyDescent="0.25">
      <c r="A357" s="190" t="s">
        <v>1607</v>
      </c>
      <c r="B357" s="190" t="s">
        <v>155</v>
      </c>
      <c r="C357" s="191" t="s">
        <v>156</v>
      </c>
      <c r="D357" s="190" t="s">
        <v>47</v>
      </c>
      <c r="E357" s="192">
        <f>+SUM(E358:E359)</f>
        <v>0</v>
      </c>
      <c r="F357" s="215">
        <f>+SUM(F358:F359)</f>
        <v>0</v>
      </c>
      <c r="G357" s="215"/>
      <c r="H357" s="215"/>
      <c r="I357" s="215"/>
      <c r="J357" s="215">
        <f>+SUM(J358:J359)</f>
        <v>0</v>
      </c>
      <c r="K357" s="201"/>
      <c r="L357" s="192"/>
      <c r="M357" s="196"/>
    </row>
    <row r="358" spans="1:13" ht="15.75" x14ac:dyDescent="0.25">
      <c r="A358" s="197" t="s">
        <v>828</v>
      </c>
      <c r="B358" s="197" t="s">
        <v>829</v>
      </c>
      <c r="C358" s="198" t="s">
        <v>820</v>
      </c>
      <c r="D358" s="197" t="s">
        <v>47</v>
      </c>
      <c r="E358" s="199"/>
      <c r="F358" s="200"/>
      <c r="G358" s="200"/>
      <c r="H358" s="200"/>
      <c r="I358" s="220"/>
      <c r="J358" s="200"/>
      <c r="K358" s="201"/>
      <c r="L358" s="192"/>
      <c r="M358" s="196"/>
    </row>
    <row r="359" spans="1:13" ht="15.75" x14ac:dyDescent="0.25">
      <c r="A359" s="197" t="s">
        <v>830</v>
      </c>
      <c r="B359" s="197" t="s">
        <v>831</v>
      </c>
      <c r="C359" s="198" t="s">
        <v>823</v>
      </c>
      <c r="D359" s="197" t="s">
        <v>47</v>
      </c>
      <c r="E359" s="199">
        <f>+SUM(F359:J359)</f>
        <v>0</v>
      </c>
      <c r="F359" s="200"/>
      <c r="G359" s="200"/>
      <c r="H359" s="200"/>
      <c r="I359" s="220"/>
      <c r="J359" s="200"/>
      <c r="K359" s="206"/>
      <c r="L359" s="199"/>
      <c r="M359" s="196"/>
    </row>
    <row r="360" spans="1:13" ht="15.75" x14ac:dyDescent="0.25">
      <c r="A360" s="190" t="s">
        <v>1608</v>
      </c>
      <c r="B360" s="190" t="s">
        <v>832</v>
      </c>
      <c r="C360" s="191" t="s">
        <v>833</v>
      </c>
      <c r="D360" s="190" t="s">
        <v>97</v>
      </c>
      <c r="E360" s="199"/>
      <c r="F360" s="200"/>
      <c r="G360" s="200"/>
      <c r="H360" s="200"/>
      <c r="I360" s="220"/>
      <c r="J360" s="200"/>
      <c r="K360" s="201"/>
      <c r="L360" s="199"/>
      <c r="M360" s="196"/>
    </row>
    <row r="361" spans="1:13" ht="15.75" x14ac:dyDescent="0.25">
      <c r="A361" s="197" t="s">
        <v>834</v>
      </c>
      <c r="B361" s="197" t="s">
        <v>835</v>
      </c>
      <c r="C361" s="198" t="s">
        <v>836</v>
      </c>
      <c r="D361" s="197" t="s">
        <v>97</v>
      </c>
      <c r="E361" s="199"/>
      <c r="F361" s="200"/>
      <c r="G361" s="200"/>
      <c r="H361" s="200"/>
      <c r="I361" s="220"/>
      <c r="J361" s="200"/>
      <c r="K361" s="201"/>
      <c r="L361" s="199"/>
      <c r="M361" s="196"/>
    </row>
    <row r="362" spans="1:13" ht="15.75" x14ac:dyDescent="0.25">
      <c r="A362" s="197" t="s">
        <v>837</v>
      </c>
      <c r="B362" s="197" t="s">
        <v>838</v>
      </c>
      <c r="C362" s="198" t="s">
        <v>839</v>
      </c>
      <c r="D362" s="197" t="s">
        <v>534</v>
      </c>
      <c r="E362" s="199"/>
      <c r="F362" s="200"/>
      <c r="G362" s="200"/>
      <c r="H362" s="200"/>
      <c r="I362" s="220"/>
      <c r="J362" s="200"/>
      <c r="K362" s="201"/>
      <c r="L362" s="199"/>
      <c r="M362" s="196"/>
    </row>
    <row r="363" spans="1:13" ht="15.75" x14ac:dyDescent="0.25">
      <c r="A363" s="190" t="s">
        <v>1609</v>
      </c>
      <c r="B363" s="190" t="s">
        <v>840</v>
      </c>
      <c r="C363" s="191" t="s">
        <v>841</v>
      </c>
      <c r="D363" s="190" t="s">
        <v>97</v>
      </c>
      <c r="E363" s="199"/>
      <c r="F363" s="200"/>
      <c r="G363" s="200"/>
      <c r="H363" s="200"/>
      <c r="I363" s="220"/>
      <c r="J363" s="200"/>
      <c r="K363" s="201"/>
      <c r="L363" s="199"/>
      <c r="M363" s="196"/>
    </row>
    <row r="364" spans="1:13" ht="15.75" x14ac:dyDescent="0.25">
      <c r="A364" s="190" t="s">
        <v>1610</v>
      </c>
      <c r="B364" s="190" t="s">
        <v>842</v>
      </c>
      <c r="C364" s="191" t="s">
        <v>843</v>
      </c>
      <c r="D364" s="190" t="s">
        <v>47</v>
      </c>
      <c r="E364" s="199"/>
      <c r="F364" s="200"/>
      <c r="G364" s="200"/>
      <c r="H364" s="200"/>
      <c r="I364" s="220"/>
      <c r="J364" s="200"/>
      <c r="K364" s="201"/>
      <c r="L364" s="199"/>
      <c r="M364" s="196"/>
    </row>
    <row r="365" spans="1:13" ht="15.75" x14ac:dyDescent="0.25">
      <c r="A365" s="197" t="s">
        <v>844</v>
      </c>
      <c r="B365" s="197" t="s">
        <v>845</v>
      </c>
      <c r="C365" s="198" t="s">
        <v>126</v>
      </c>
      <c r="D365" s="197" t="s">
        <v>47</v>
      </c>
      <c r="E365" s="199"/>
      <c r="F365" s="200"/>
      <c r="G365" s="200"/>
      <c r="H365" s="200"/>
      <c r="I365" s="220"/>
      <c r="J365" s="200"/>
      <c r="K365" s="206"/>
      <c r="L365" s="199"/>
      <c r="M365" s="196"/>
    </row>
    <row r="366" spans="1:13" ht="15.75" x14ac:dyDescent="0.25">
      <c r="A366" s="197" t="s">
        <v>846</v>
      </c>
      <c r="B366" s="197" t="s">
        <v>847</v>
      </c>
      <c r="C366" s="198" t="s">
        <v>128</v>
      </c>
      <c r="D366" s="197" t="s">
        <v>47</v>
      </c>
      <c r="E366" s="199"/>
      <c r="F366" s="200"/>
      <c r="G366" s="200"/>
      <c r="H366" s="200"/>
      <c r="I366" s="220"/>
      <c r="J366" s="200"/>
      <c r="K366" s="201"/>
      <c r="L366" s="199"/>
      <c r="M366" s="196"/>
    </row>
    <row r="367" spans="1:13" ht="15.75" x14ac:dyDescent="0.25">
      <c r="A367" s="197" t="s">
        <v>848</v>
      </c>
      <c r="B367" s="197" t="s">
        <v>849</v>
      </c>
      <c r="C367" s="198" t="s">
        <v>130</v>
      </c>
      <c r="D367" s="197" t="s">
        <v>47</v>
      </c>
      <c r="E367" s="199"/>
      <c r="F367" s="200"/>
      <c r="G367" s="200"/>
      <c r="H367" s="200"/>
      <c r="I367" s="220"/>
      <c r="J367" s="200"/>
      <c r="K367" s="201"/>
      <c r="L367" s="199"/>
      <c r="M367" s="196"/>
    </row>
    <row r="368" spans="1:13" ht="15.75" x14ac:dyDescent="0.25">
      <c r="A368" s="197" t="s">
        <v>850</v>
      </c>
      <c r="B368" s="197" t="s">
        <v>851</v>
      </c>
      <c r="C368" s="198" t="s">
        <v>132</v>
      </c>
      <c r="D368" s="197" t="s">
        <v>47</v>
      </c>
      <c r="E368" s="199"/>
      <c r="F368" s="200"/>
      <c r="G368" s="200"/>
      <c r="H368" s="200"/>
      <c r="I368" s="220"/>
      <c r="J368" s="200"/>
      <c r="K368" s="201"/>
      <c r="L368" s="199"/>
      <c r="M368" s="196"/>
    </row>
    <row r="369" spans="1:13" ht="15.75" x14ac:dyDescent="0.25">
      <c r="A369" s="190" t="s">
        <v>1611</v>
      </c>
      <c r="B369" s="190" t="s">
        <v>852</v>
      </c>
      <c r="C369" s="191" t="s">
        <v>853</v>
      </c>
      <c r="D369" s="190" t="s">
        <v>47</v>
      </c>
      <c r="E369" s="199"/>
      <c r="F369" s="200"/>
      <c r="G369" s="200"/>
      <c r="H369" s="200"/>
      <c r="I369" s="220"/>
      <c r="J369" s="200"/>
      <c r="K369" s="201"/>
      <c r="L369" s="199"/>
      <c r="M369" s="196"/>
    </row>
    <row r="370" spans="1:13" ht="15.75" x14ac:dyDescent="0.25">
      <c r="A370" s="190" t="s">
        <v>1612</v>
      </c>
      <c r="B370" s="190" t="s">
        <v>854</v>
      </c>
      <c r="C370" s="191" t="s">
        <v>1613</v>
      </c>
      <c r="D370" s="190" t="s">
        <v>73</v>
      </c>
      <c r="E370" s="199"/>
      <c r="F370" s="200"/>
      <c r="G370" s="200"/>
      <c r="H370" s="200"/>
      <c r="I370" s="220"/>
      <c r="J370" s="200"/>
      <c r="K370" s="201"/>
      <c r="L370" s="199"/>
      <c r="M370" s="196"/>
    </row>
    <row r="371" spans="1:13" ht="15.75" x14ac:dyDescent="0.25">
      <c r="A371" s="190" t="s">
        <v>1614</v>
      </c>
      <c r="B371" s="190" t="s">
        <v>856</v>
      </c>
      <c r="C371" s="191" t="s">
        <v>857</v>
      </c>
      <c r="D371" s="190" t="s">
        <v>212</v>
      </c>
      <c r="E371" s="195" t="s">
        <v>178</v>
      </c>
      <c r="F371" s="193"/>
      <c r="G371" s="193"/>
      <c r="H371" s="193"/>
      <c r="I371" s="215"/>
      <c r="J371" s="193"/>
      <c r="K371" s="194"/>
      <c r="L371" s="199"/>
      <c r="M371" s="196"/>
    </row>
    <row r="372" spans="1:13" ht="15.75" x14ac:dyDescent="0.25">
      <c r="A372" s="190" t="s">
        <v>1615</v>
      </c>
      <c r="B372" s="190" t="s">
        <v>858</v>
      </c>
      <c r="C372" s="191" t="s">
        <v>859</v>
      </c>
      <c r="D372" s="190" t="s">
        <v>212</v>
      </c>
      <c r="E372" s="195" t="s">
        <v>178</v>
      </c>
      <c r="F372" s="193"/>
      <c r="G372" s="193"/>
      <c r="H372" s="193"/>
      <c r="I372" s="215"/>
      <c r="J372" s="193"/>
      <c r="K372" s="194"/>
      <c r="L372" s="199"/>
      <c r="M372" s="196"/>
    </row>
    <row r="373" spans="1:13" ht="15.75" x14ac:dyDescent="0.25">
      <c r="A373" s="190" t="s">
        <v>1616</v>
      </c>
      <c r="B373" s="190" t="s">
        <v>860</v>
      </c>
      <c r="C373" s="191" t="s">
        <v>861</v>
      </c>
      <c r="D373" s="190" t="s">
        <v>212</v>
      </c>
      <c r="E373" s="195" t="s">
        <v>178</v>
      </c>
      <c r="F373" s="193"/>
      <c r="G373" s="193"/>
      <c r="H373" s="193"/>
      <c r="I373" s="215"/>
      <c r="J373" s="193"/>
      <c r="K373" s="194"/>
      <c r="L373" s="199"/>
      <c r="M373" s="196"/>
    </row>
    <row r="374" spans="1:13" ht="15.75" x14ac:dyDescent="0.25">
      <c r="A374" s="190" t="s">
        <v>1617</v>
      </c>
      <c r="B374" s="190" t="s">
        <v>862</v>
      </c>
      <c r="C374" s="191" t="s">
        <v>863</v>
      </c>
      <c r="D374" s="190" t="s">
        <v>212</v>
      </c>
      <c r="E374" s="195" t="s">
        <v>178</v>
      </c>
      <c r="F374" s="193"/>
      <c r="G374" s="193"/>
      <c r="H374" s="193"/>
      <c r="I374" s="215"/>
      <c r="J374" s="193"/>
      <c r="K374" s="194"/>
      <c r="L374" s="199"/>
      <c r="M374" s="196"/>
    </row>
    <row r="375" spans="1:13" ht="15.75" x14ac:dyDescent="0.25">
      <c r="A375" s="190" t="s">
        <v>1618</v>
      </c>
      <c r="B375" s="190" t="s">
        <v>864</v>
      </c>
      <c r="C375" s="191" t="s">
        <v>865</v>
      </c>
      <c r="D375" s="190" t="s">
        <v>47</v>
      </c>
      <c r="E375" s="199"/>
      <c r="F375" s="200"/>
      <c r="G375" s="200"/>
      <c r="H375" s="200"/>
      <c r="I375" s="220"/>
      <c r="J375" s="200"/>
      <c r="K375" s="201"/>
      <c r="L375" s="199"/>
      <c r="M375" s="196"/>
    </row>
    <row r="376" spans="1:13" ht="15.75" x14ac:dyDescent="0.25">
      <c r="A376" s="196" t="s">
        <v>866</v>
      </c>
      <c r="B376" s="196" t="s">
        <v>867</v>
      </c>
      <c r="C376" s="198" t="s">
        <v>868</v>
      </c>
      <c r="D376" s="196" t="s">
        <v>47</v>
      </c>
      <c r="E376" s="199"/>
      <c r="F376" s="200"/>
      <c r="G376" s="200"/>
      <c r="H376" s="200"/>
      <c r="I376" s="220"/>
      <c r="J376" s="200"/>
      <c r="K376" s="201"/>
      <c r="L376" s="199"/>
      <c r="M376" s="196"/>
    </row>
    <row r="377" spans="1:13" ht="15.75" x14ac:dyDescent="0.25">
      <c r="A377" s="196" t="s">
        <v>869</v>
      </c>
      <c r="B377" s="196" t="s">
        <v>870</v>
      </c>
      <c r="C377" s="198" t="s">
        <v>871</v>
      </c>
      <c r="D377" s="196" t="s">
        <v>47</v>
      </c>
      <c r="E377" s="199"/>
      <c r="F377" s="200"/>
      <c r="G377" s="200"/>
      <c r="H377" s="200"/>
      <c r="I377" s="220"/>
      <c r="J377" s="200"/>
      <c r="K377" s="201"/>
      <c r="L377" s="199"/>
      <c r="M377" s="196"/>
    </row>
    <row r="378" spans="1:13" ht="15.75" x14ac:dyDescent="0.25">
      <c r="A378" s="190" t="s">
        <v>1619</v>
      </c>
      <c r="B378" s="190" t="s">
        <v>872</v>
      </c>
      <c r="C378" s="191" t="s">
        <v>873</v>
      </c>
      <c r="D378" s="190" t="s">
        <v>97</v>
      </c>
      <c r="E378" s="199"/>
      <c r="F378" s="200"/>
      <c r="G378" s="200"/>
      <c r="H378" s="200"/>
      <c r="I378" s="220"/>
      <c r="J378" s="200"/>
      <c r="K378" s="201"/>
      <c r="L378" s="199"/>
      <c r="M378" s="196"/>
    </row>
    <row r="379" spans="1:13" ht="15.75" x14ac:dyDescent="0.25">
      <c r="A379" s="196" t="s">
        <v>874</v>
      </c>
      <c r="B379" s="197" t="s">
        <v>867</v>
      </c>
      <c r="C379" s="198" t="s">
        <v>875</v>
      </c>
      <c r="D379" s="196" t="s">
        <v>97</v>
      </c>
      <c r="E379" s="199"/>
      <c r="F379" s="200"/>
      <c r="G379" s="200"/>
      <c r="H379" s="200"/>
      <c r="I379" s="220"/>
      <c r="J379" s="200"/>
      <c r="K379" s="201"/>
      <c r="L379" s="199"/>
      <c r="M379" s="196"/>
    </row>
    <row r="380" spans="1:13" ht="15.75" x14ac:dyDescent="0.25">
      <c r="A380" s="196" t="s">
        <v>876</v>
      </c>
      <c r="B380" s="197" t="s">
        <v>870</v>
      </c>
      <c r="C380" s="198" t="s">
        <v>877</v>
      </c>
      <c r="D380" s="196" t="s">
        <v>97</v>
      </c>
      <c r="E380" s="199"/>
      <c r="F380" s="200"/>
      <c r="G380" s="200"/>
      <c r="H380" s="200"/>
      <c r="I380" s="220"/>
      <c r="J380" s="200"/>
      <c r="K380" s="201"/>
      <c r="L380" s="199"/>
      <c r="M380" s="196"/>
    </row>
    <row r="381" spans="1:13" ht="15.75" x14ac:dyDescent="0.25">
      <c r="A381" s="83" t="s">
        <v>1620</v>
      </c>
      <c r="B381" s="83" t="s">
        <v>878</v>
      </c>
      <c r="C381" s="84" t="s">
        <v>879</v>
      </c>
      <c r="D381" s="83" t="s">
        <v>47</v>
      </c>
      <c r="E381" s="199"/>
      <c r="F381" s="200"/>
      <c r="G381" s="200"/>
      <c r="H381" s="200"/>
      <c r="I381" s="220"/>
      <c r="J381" s="200"/>
      <c r="K381" s="201"/>
      <c r="L381" s="199"/>
      <c r="M381" s="196"/>
    </row>
    <row r="382" spans="1:13" ht="15.75" x14ac:dyDescent="0.25">
      <c r="A382" s="44" t="s">
        <v>880</v>
      </c>
      <c r="B382" s="13" t="s">
        <v>881</v>
      </c>
      <c r="C382" s="23" t="s">
        <v>1621</v>
      </c>
      <c r="D382" s="44" t="s">
        <v>47</v>
      </c>
      <c r="E382" s="199"/>
      <c r="F382" s="200"/>
      <c r="G382" s="200"/>
      <c r="H382" s="200"/>
      <c r="I382" s="220"/>
      <c r="J382" s="200"/>
      <c r="K382" s="201"/>
      <c r="L382" s="199"/>
      <c r="M382" s="196"/>
    </row>
    <row r="383" spans="1:13" ht="15.75" x14ac:dyDescent="0.25">
      <c r="A383" s="44" t="s">
        <v>883</v>
      </c>
      <c r="B383" s="13" t="s">
        <v>884</v>
      </c>
      <c r="C383" s="23" t="s">
        <v>885</v>
      </c>
      <c r="D383" s="44" t="s">
        <v>47</v>
      </c>
      <c r="E383" s="199"/>
      <c r="F383" s="200"/>
      <c r="G383" s="200"/>
      <c r="H383" s="200"/>
      <c r="I383" s="220"/>
      <c r="J383" s="200"/>
      <c r="K383" s="201"/>
      <c r="L383" s="199"/>
      <c r="M383" s="196"/>
    </row>
    <row r="384" spans="1:13" ht="15.75" x14ac:dyDescent="0.25">
      <c r="A384" s="44" t="s">
        <v>1622</v>
      </c>
      <c r="B384" s="13" t="s">
        <v>157</v>
      </c>
      <c r="C384" s="84" t="s">
        <v>158</v>
      </c>
      <c r="D384" s="44" t="s">
        <v>212</v>
      </c>
      <c r="E384" s="202" t="s">
        <v>178</v>
      </c>
      <c r="F384" s="200"/>
      <c r="G384" s="200"/>
      <c r="H384" s="200"/>
      <c r="I384" s="220"/>
      <c r="J384" s="200"/>
      <c r="K384" s="201"/>
      <c r="L384" s="199"/>
      <c r="M384" s="196"/>
    </row>
    <row r="385" spans="1:13" ht="15.75" x14ac:dyDescent="0.25">
      <c r="A385" s="186">
        <v>13</v>
      </c>
      <c r="B385" s="186" t="s">
        <v>886</v>
      </c>
      <c r="C385" s="187" t="s">
        <v>887</v>
      </c>
      <c r="D385" s="218" t="s">
        <v>212</v>
      </c>
      <c r="E385" s="203" t="s">
        <v>178</v>
      </c>
      <c r="F385" s="200"/>
      <c r="G385" s="200"/>
      <c r="H385" s="200"/>
      <c r="I385" s="220"/>
      <c r="J385" s="200"/>
      <c r="K385" s="201"/>
      <c r="L385" s="204">
        <f>+L386+L391+L396+L401</f>
        <v>0</v>
      </c>
      <c r="M385" s="218"/>
    </row>
    <row r="386" spans="1:13" ht="15.75" x14ac:dyDescent="0.25">
      <c r="A386" s="190" t="s">
        <v>1623</v>
      </c>
      <c r="B386" s="190" t="s">
        <v>888</v>
      </c>
      <c r="C386" s="191" t="s">
        <v>889</v>
      </c>
      <c r="D386" s="196" t="s">
        <v>212</v>
      </c>
      <c r="E386" s="195" t="s">
        <v>178</v>
      </c>
      <c r="F386" s="200"/>
      <c r="G386" s="200"/>
      <c r="H386" s="200"/>
      <c r="I386" s="220"/>
      <c r="J386" s="200"/>
      <c r="K386" s="201"/>
      <c r="L386" s="199"/>
      <c r="M386" s="196"/>
    </row>
    <row r="387" spans="1:13" ht="15.75" x14ac:dyDescent="0.25">
      <c r="A387" s="197" t="s">
        <v>890</v>
      </c>
      <c r="B387" s="197" t="s">
        <v>891</v>
      </c>
      <c r="C387" s="198" t="s">
        <v>126</v>
      </c>
      <c r="D387" s="196" t="s">
        <v>212</v>
      </c>
      <c r="E387" s="202" t="s">
        <v>178</v>
      </c>
      <c r="F387" s="200"/>
      <c r="G387" s="200"/>
      <c r="H387" s="200"/>
      <c r="I387" s="220"/>
      <c r="J387" s="200"/>
      <c r="K387" s="201"/>
      <c r="L387" s="199"/>
      <c r="M387" s="196"/>
    </row>
    <row r="388" spans="1:13" ht="15.75" x14ac:dyDescent="0.25">
      <c r="A388" s="197" t="s">
        <v>892</v>
      </c>
      <c r="B388" s="197" t="s">
        <v>893</v>
      </c>
      <c r="C388" s="198" t="s">
        <v>128</v>
      </c>
      <c r="D388" s="196" t="s">
        <v>212</v>
      </c>
      <c r="E388" s="202" t="s">
        <v>178</v>
      </c>
      <c r="F388" s="200"/>
      <c r="G388" s="200"/>
      <c r="H388" s="200"/>
      <c r="I388" s="220"/>
      <c r="J388" s="200"/>
      <c r="K388" s="201"/>
      <c r="L388" s="199"/>
      <c r="M388" s="196"/>
    </row>
    <row r="389" spans="1:13" ht="15.75" x14ac:dyDescent="0.25">
      <c r="A389" s="197" t="s">
        <v>894</v>
      </c>
      <c r="B389" s="197" t="s">
        <v>895</v>
      </c>
      <c r="C389" s="198" t="s">
        <v>130</v>
      </c>
      <c r="D389" s="196" t="s">
        <v>212</v>
      </c>
      <c r="E389" s="202" t="s">
        <v>178</v>
      </c>
      <c r="F389" s="200"/>
      <c r="G389" s="200"/>
      <c r="H389" s="200"/>
      <c r="I389" s="220"/>
      <c r="J389" s="200"/>
      <c r="K389" s="201"/>
      <c r="L389" s="199"/>
      <c r="M389" s="196"/>
    </row>
    <row r="390" spans="1:13" ht="15.75" x14ac:dyDescent="0.25">
      <c r="A390" s="197" t="s">
        <v>896</v>
      </c>
      <c r="B390" s="197" t="s">
        <v>897</v>
      </c>
      <c r="C390" s="198" t="s">
        <v>132</v>
      </c>
      <c r="D390" s="196" t="s">
        <v>212</v>
      </c>
      <c r="E390" s="202" t="s">
        <v>178</v>
      </c>
      <c r="F390" s="200"/>
      <c r="G390" s="200"/>
      <c r="H390" s="200"/>
      <c r="I390" s="220"/>
      <c r="J390" s="200"/>
      <c r="K390" s="201"/>
      <c r="L390" s="199"/>
      <c r="M390" s="196"/>
    </row>
    <row r="391" spans="1:13" ht="15.75" x14ac:dyDescent="0.25">
      <c r="A391" s="190" t="s">
        <v>1624</v>
      </c>
      <c r="B391" s="190" t="s">
        <v>898</v>
      </c>
      <c r="C391" s="191" t="s">
        <v>899</v>
      </c>
      <c r="D391" s="196" t="s">
        <v>212</v>
      </c>
      <c r="E391" s="195" t="s">
        <v>178</v>
      </c>
      <c r="F391" s="200"/>
      <c r="G391" s="200"/>
      <c r="H391" s="200"/>
      <c r="I391" s="220"/>
      <c r="J391" s="200"/>
      <c r="K391" s="201"/>
      <c r="L391" s="199"/>
      <c r="M391" s="196"/>
    </row>
    <row r="392" spans="1:13" ht="15.75" x14ac:dyDescent="0.25">
      <c r="A392" s="196" t="s">
        <v>900</v>
      </c>
      <c r="B392" s="197" t="s">
        <v>901</v>
      </c>
      <c r="C392" s="198" t="s">
        <v>126</v>
      </c>
      <c r="D392" s="196" t="s">
        <v>212</v>
      </c>
      <c r="E392" s="202" t="s">
        <v>178</v>
      </c>
      <c r="F392" s="200"/>
      <c r="G392" s="200"/>
      <c r="H392" s="200"/>
      <c r="I392" s="220"/>
      <c r="J392" s="200"/>
      <c r="K392" s="201"/>
      <c r="L392" s="199"/>
      <c r="M392" s="196"/>
    </row>
    <row r="393" spans="1:13" ht="15.75" x14ac:dyDescent="0.25">
      <c r="A393" s="196" t="s">
        <v>902</v>
      </c>
      <c r="B393" s="197" t="s">
        <v>903</v>
      </c>
      <c r="C393" s="198" t="s">
        <v>128</v>
      </c>
      <c r="D393" s="196" t="s">
        <v>212</v>
      </c>
      <c r="E393" s="202" t="s">
        <v>178</v>
      </c>
      <c r="F393" s="200"/>
      <c r="G393" s="200"/>
      <c r="H393" s="200"/>
      <c r="I393" s="220"/>
      <c r="J393" s="200"/>
      <c r="K393" s="201"/>
      <c r="L393" s="199"/>
      <c r="M393" s="196"/>
    </row>
    <row r="394" spans="1:13" ht="15.75" x14ac:dyDescent="0.25">
      <c r="A394" s="196" t="s">
        <v>904</v>
      </c>
      <c r="B394" s="197" t="s">
        <v>905</v>
      </c>
      <c r="C394" s="198" t="s">
        <v>130</v>
      </c>
      <c r="D394" s="196" t="s">
        <v>212</v>
      </c>
      <c r="E394" s="202" t="s">
        <v>178</v>
      </c>
      <c r="F394" s="200"/>
      <c r="G394" s="200"/>
      <c r="H394" s="200"/>
      <c r="I394" s="220"/>
      <c r="J394" s="200"/>
      <c r="K394" s="201"/>
      <c r="L394" s="199"/>
      <c r="M394" s="196"/>
    </row>
    <row r="395" spans="1:13" ht="15.75" x14ac:dyDescent="0.25">
      <c r="A395" s="196" t="s">
        <v>906</v>
      </c>
      <c r="B395" s="197" t="s">
        <v>907</v>
      </c>
      <c r="C395" s="198" t="s">
        <v>132</v>
      </c>
      <c r="D395" s="196" t="s">
        <v>212</v>
      </c>
      <c r="E395" s="202" t="s">
        <v>178</v>
      </c>
      <c r="F395" s="200"/>
      <c r="G395" s="200"/>
      <c r="H395" s="200"/>
      <c r="I395" s="220"/>
      <c r="J395" s="200"/>
      <c r="K395" s="201"/>
      <c r="L395" s="199"/>
      <c r="M395" s="196"/>
    </row>
    <row r="396" spans="1:13" ht="15.75" x14ac:dyDescent="0.25">
      <c r="A396" s="190">
        <v>133</v>
      </c>
      <c r="B396" s="190" t="s">
        <v>908</v>
      </c>
      <c r="C396" s="191" t="s">
        <v>909</v>
      </c>
      <c r="D396" s="196" t="s">
        <v>212</v>
      </c>
      <c r="E396" s="195" t="s">
        <v>178</v>
      </c>
      <c r="F396" s="200"/>
      <c r="G396" s="200"/>
      <c r="H396" s="200"/>
      <c r="I396" s="220"/>
      <c r="J396" s="200"/>
      <c r="K396" s="201"/>
      <c r="L396" s="199"/>
      <c r="M396" s="196"/>
    </row>
    <row r="397" spans="1:13" ht="15.75" x14ac:dyDescent="0.25">
      <c r="A397" s="197" t="s">
        <v>910</v>
      </c>
      <c r="B397" s="197" t="s">
        <v>911</v>
      </c>
      <c r="C397" s="198" t="s">
        <v>126</v>
      </c>
      <c r="D397" s="196" t="s">
        <v>212</v>
      </c>
      <c r="E397" s="202" t="s">
        <v>178</v>
      </c>
      <c r="F397" s="200"/>
      <c r="G397" s="200"/>
      <c r="H397" s="200"/>
      <c r="I397" s="220"/>
      <c r="J397" s="200"/>
      <c r="K397" s="201"/>
      <c r="L397" s="199"/>
      <c r="M397" s="196"/>
    </row>
    <row r="398" spans="1:13" ht="15.75" x14ac:dyDescent="0.25">
      <c r="A398" s="197" t="s">
        <v>912</v>
      </c>
      <c r="B398" s="197" t="s">
        <v>913</v>
      </c>
      <c r="C398" s="198" t="s">
        <v>128</v>
      </c>
      <c r="D398" s="196" t="s">
        <v>212</v>
      </c>
      <c r="E398" s="202" t="s">
        <v>178</v>
      </c>
      <c r="F398" s="200"/>
      <c r="G398" s="200"/>
      <c r="H398" s="200"/>
      <c r="I398" s="220"/>
      <c r="J398" s="200"/>
      <c r="K398" s="201"/>
      <c r="L398" s="199"/>
      <c r="M398" s="196"/>
    </row>
    <row r="399" spans="1:13" ht="15.75" x14ac:dyDescent="0.25">
      <c r="A399" s="197" t="s">
        <v>914</v>
      </c>
      <c r="B399" s="197" t="s">
        <v>915</v>
      </c>
      <c r="C399" s="198" t="s">
        <v>130</v>
      </c>
      <c r="D399" s="196" t="s">
        <v>212</v>
      </c>
      <c r="E399" s="202" t="s">
        <v>178</v>
      </c>
      <c r="F399" s="200"/>
      <c r="G399" s="200"/>
      <c r="H399" s="200"/>
      <c r="I399" s="220"/>
      <c r="J399" s="200"/>
      <c r="K399" s="201"/>
      <c r="L399" s="199"/>
      <c r="M399" s="196"/>
    </row>
    <row r="400" spans="1:13" ht="15.75" x14ac:dyDescent="0.25">
      <c r="A400" s="197" t="s">
        <v>916</v>
      </c>
      <c r="B400" s="197" t="s">
        <v>917</v>
      </c>
      <c r="C400" s="198" t="s">
        <v>132</v>
      </c>
      <c r="D400" s="196" t="s">
        <v>212</v>
      </c>
      <c r="E400" s="202" t="s">
        <v>178</v>
      </c>
      <c r="F400" s="200"/>
      <c r="G400" s="200"/>
      <c r="H400" s="200"/>
      <c r="I400" s="220"/>
      <c r="J400" s="200"/>
      <c r="K400" s="201"/>
      <c r="L400" s="199"/>
      <c r="M400" s="196"/>
    </row>
    <row r="401" spans="1:13" ht="15.75" x14ac:dyDescent="0.25">
      <c r="A401" s="190" t="s">
        <v>1625</v>
      </c>
      <c r="B401" s="190" t="s">
        <v>918</v>
      </c>
      <c r="C401" s="191" t="s">
        <v>919</v>
      </c>
      <c r="D401" s="190" t="s">
        <v>212</v>
      </c>
      <c r="E401" s="195" t="s">
        <v>178</v>
      </c>
      <c r="F401" s="200"/>
      <c r="G401" s="200"/>
      <c r="H401" s="200"/>
      <c r="I401" s="220"/>
      <c r="J401" s="200"/>
      <c r="K401" s="201"/>
      <c r="L401" s="192"/>
      <c r="M401" s="196"/>
    </row>
    <row r="402" spans="1:13" ht="31.5" x14ac:dyDescent="0.25">
      <c r="A402" s="186">
        <v>14</v>
      </c>
      <c r="B402" s="186" t="s">
        <v>160</v>
      </c>
      <c r="C402" s="187" t="s">
        <v>161</v>
      </c>
      <c r="D402" s="186" t="s">
        <v>212</v>
      </c>
      <c r="E402" s="203" t="s">
        <v>178</v>
      </c>
      <c r="F402" s="200"/>
      <c r="G402" s="200"/>
      <c r="H402" s="200"/>
      <c r="I402" s="220"/>
      <c r="J402" s="200"/>
      <c r="K402" s="201"/>
      <c r="L402" s="237">
        <f>+SUM(L403:L407)</f>
        <v>0</v>
      </c>
      <c r="M402" s="218"/>
    </row>
    <row r="403" spans="1:13" ht="15.75" x14ac:dyDescent="0.25">
      <c r="A403" s="190" t="s">
        <v>1626</v>
      </c>
      <c r="B403" s="190" t="s">
        <v>920</v>
      </c>
      <c r="C403" s="191" t="s">
        <v>921</v>
      </c>
      <c r="D403" s="214" t="s">
        <v>55</v>
      </c>
      <c r="E403" s="199"/>
      <c r="F403" s="200"/>
      <c r="G403" s="200"/>
      <c r="H403" s="200"/>
      <c r="I403" s="220"/>
      <c r="J403" s="200"/>
      <c r="K403" s="201"/>
      <c r="L403" s="199"/>
      <c r="M403" s="196"/>
    </row>
    <row r="404" spans="1:13" ht="15.75" x14ac:dyDescent="0.25">
      <c r="A404" s="190" t="s">
        <v>1627</v>
      </c>
      <c r="B404" s="190" t="s">
        <v>922</v>
      </c>
      <c r="C404" s="191" t="s">
        <v>923</v>
      </c>
      <c r="D404" s="214" t="s">
        <v>55</v>
      </c>
      <c r="E404" s="199"/>
      <c r="F404" s="200"/>
      <c r="G404" s="200"/>
      <c r="H404" s="200"/>
      <c r="I404" s="220"/>
      <c r="J404" s="200"/>
      <c r="K404" s="201"/>
      <c r="L404" s="199"/>
      <c r="M404" s="196"/>
    </row>
    <row r="405" spans="1:13" ht="15.75" x14ac:dyDescent="0.25">
      <c r="A405" s="190" t="s">
        <v>1628</v>
      </c>
      <c r="B405" s="190" t="s">
        <v>924</v>
      </c>
      <c r="C405" s="191" t="s">
        <v>925</v>
      </c>
      <c r="D405" s="214" t="s">
        <v>209</v>
      </c>
      <c r="E405" s="199"/>
      <c r="F405" s="200"/>
      <c r="G405" s="200"/>
      <c r="H405" s="200"/>
      <c r="I405" s="220"/>
      <c r="J405" s="200"/>
      <c r="K405" s="206"/>
      <c r="L405" s="199"/>
      <c r="M405" s="196"/>
    </row>
    <row r="406" spans="1:13" ht="15.75" x14ac:dyDescent="0.25">
      <c r="A406" s="190" t="s">
        <v>1629</v>
      </c>
      <c r="B406" s="190" t="s">
        <v>162</v>
      </c>
      <c r="C406" s="191" t="s">
        <v>163</v>
      </c>
      <c r="D406" s="190" t="s">
        <v>47</v>
      </c>
      <c r="E406" s="199"/>
      <c r="F406" s="200"/>
      <c r="G406" s="200"/>
      <c r="H406" s="200"/>
      <c r="I406" s="220"/>
      <c r="J406" s="200"/>
      <c r="K406" s="201"/>
      <c r="L406" s="199"/>
      <c r="M406" s="196"/>
    </row>
    <row r="407" spans="1:13" ht="15.75" x14ac:dyDescent="0.25">
      <c r="A407" s="190" t="s">
        <v>1630</v>
      </c>
      <c r="B407" s="190" t="s">
        <v>164</v>
      </c>
      <c r="C407" s="191" t="s">
        <v>165</v>
      </c>
      <c r="D407" s="190" t="s">
        <v>212</v>
      </c>
      <c r="E407" s="195" t="s">
        <v>178</v>
      </c>
      <c r="F407" s="200"/>
      <c r="G407" s="200"/>
      <c r="H407" s="200"/>
      <c r="I407" s="220"/>
      <c r="J407" s="200"/>
      <c r="K407" s="201"/>
      <c r="L407" s="199"/>
      <c r="M407" s="196"/>
    </row>
    <row r="408" spans="1:13" ht="15.75" x14ac:dyDescent="0.25">
      <c r="A408" s="186">
        <v>15</v>
      </c>
      <c r="B408" s="186" t="s">
        <v>167</v>
      </c>
      <c r="C408" s="187" t="s">
        <v>168</v>
      </c>
      <c r="D408" s="186" t="s">
        <v>212</v>
      </c>
      <c r="E408" s="203" t="s">
        <v>178</v>
      </c>
      <c r="F408" s="200"/>
      <c r="G408" s="200"/>
      <c r="H408" s="200"/>
      <c r="I408" s="220"/>
      <c r="J408" s="200"/>
      <c r="K408" s="201"/>
      <c r="L408" s="204">
        <f>+L409+L414+L419+L424+L425+L426+L427</f>
        <v>7</v>
      </c>
      <c r="M408" s="218"/>
    </row>
    <row r="409" spans="1:13" ht="15.75" x14ac:dyDescent="0.25">
      <c r="A409" s="190" t="s">
        <v>1631</v>
      </c>
      <c r="B409" s="190" t="s">
        <v>926</v>
      </c>
      <c r="C409" s="191" t="s">
        <v>927</v>
      </c>
      <c r="D409" s="190" t="s">
        <v>47</v>
      </c>
      <c r="E409" s="192">
        <f>+SUM(E410:E413)</f>
        <v>0</v>
      </c>
      <c r="F409" s="215">
        <f>+SUM(F410:F413)</f>
        <v>0</v>
      </c>
      <c r="G409" s="215"/>
      <c r="H409" s="215"/>
      <c r="I409" s="215"/>
      <c r="J409" s="200"/>
      <c r="K409" s="201"/>
      <c r="L409" s="192">
        <f>+SUM(L410:L413)</f>
        <v>0</v>
      </c>
      <c r="M409" s="196"/>
    </row>
    <row r="410" spans="1:13" ht="15.75" x14ac:dyDescent="0.25">
      <c r="A410" s="197" t="s">
        <v>928</v>
      </c>
      <c r="B410" s="197" t="s">
        <v>929</v>
      </c>
      <c r="C410" s="198" t="s">
        <v>126</v>
      </c>
      <c r="D410" s="196" t="s">
        <v>47</v>
      </c>
      <c r="E410" s="199">
        <f>+SUM(F410:J410)</f>
        <v>0</v>
      </c>
      <c r="F410" s="200"/>
      <c r="G410" s="200"/>
      <c r="H410" s="200"/>
      <c r="I410" s="220"/>
      <c r="J410" s="200"/>
      <c r="K410" s="201"/>
      <c r="L410" s="199">
        <f>+K410*F410</f>
        <v>0</v>
      </c>
      <c r="M410" s="196"/>
    </row>
    <row r="411" spans="1:13" ht="15.75" x14ac:dyDescent="0.25">
      <c r="A411" s="197" t="s">
        <v>930</v>
      </c>
      <c r="B411" s="197" t="s">
        <v>931</v>
      </c>
      <c r="C411" s="198" t="s">
        <v>324</v>
      </c>
      <c r="D411" s="196" t="s">
        <v>47</v>
      </c>
      <c r="E411" s="199">
        <f>+SUM(F411:J411)</f>
        <v>0</v>
      </c>
      <c r="F411" s="200"/>
      <c r="G411" s="200"/>
      <c r="H411" s="200"/>
      <c r="I411" s="220"/>
      <c r="J411" s="200"/>
      <c r="K411" s="201"/>
      <c r="L411" s="199">
        <f>+K411*F411</f>
        <v>0</v>
      </c>
      <c r="M411" s="196"/>
    </row>
    <row r="412" spans="1:13" ht="15.75" x14ac:dyDescent="0.25">
      <c r="A412" s="197" t="s">
        <v>932</v>
      </c>
      <c r="B412" s="197" t="s">
        <v>933</v>
      </c>
      <c r="C412" s="198" t="s">
        <v>336</v>
      </c>
      <c r="D412" s="196" t="s">
        <v>47</v>
      </c>
      <c r="E412" s="199">
        <f>+SUM(F412:J412)</f>
        <v>0</v>
      </c>
      <c r="F412" s="200"/>
      <c r="G412" s="200"/>
      <c r="H412" s="200"/>
      <c r="I412" s="220"/>
      <c r="J412" s="200"/>
      <c r="K412" s="201"/>
      <c r="L412" s="199">
        <f>+K412*F412</f>
        <v>0</v>
      </c>
      <c r="M412" s="196"/>
    </row>
    <row r="413" spans="1:13" ht="15.75" x14ac:dyDescent="0.25">
      <c r="A413" s="196" t="s">
        <v>934</v>
      </c>
      <c r="B413" s="197" t="s">
        <v>935</v>
      </c>
      <c r="C413" s="198" t="s">
        <v>132</v>
      </c>
      <c r="D413" s="196" t="s">
        <v>47</v>
      </c>
      <c r="E413" s="199">
        <f>+SUM(F413:J413)</f>
        <v>0</v>
      </c>
      <c r="F413" s="200"/>
      <c r="G413" s="200"/>
      <c r="H413" s="200"/>
      <c r="I413" s="220"/>
      <c r="J413" s="200"/>
      <c r="K413" s="201">
        <v>20</v>
      </c>
      <c r="L413" s="199">
        <f>+K413*F413</f>
        <v>0</v>
      </c>
      <c r="M413" s="196"/>
    </row>
    <row r="414" spans="1:13" ht="15.75" x14ac:dyDescent="0.25">
      <c r="A414" s="190" t="s">
        <v>1632</v>
      </c>
      <c r="B414" s="190" t="s">
        <v>936</v>
      </c>
      <c r="C414" s="191" t="s">
        <v>937</v>
      </c>
      <c r="D414" s="190" t="s">
        <v>47</v>
      </c>
      <c r="E414" s="192">
        <f>+SUM(E415:E418)</f>
        <v>0</v>
      </c>
      <c r="F414" s="215">
        <f>+SUM(F415:F418)</f>
        <v>0</v>
      </c>
      <c r="G414" s="215"/>
      <c r="H414" s="215"/>
      <c r="I414" s="215"/>
      <c r="J414" s="200"/>
      <c r="K414" s="201"/>
      <c r="L414" s="192">
        <f>+SUM(L415:L418)</f>
        <v>0</v>
      </c>
      <c r="M414" s="196"/>
    </row>
    <row r="415" spans="1:13" ht="15.75" x14ac:dyDescent="0.25">
      <c r="A415" s="197" t="s">
        <v>938</v>
      </c>
      <c r="B415" s="197" t="s">
        <v>939</v>
      </c>
      <c r="C415" s="198" t="s">
        <v>126</v>
      </c>
      <c r="D415" s="197" t="s">
        <v>47</v>
      </c>
      <c r="E415" s="199">
        <f>+SUM(F415:J415)</f>
        <v>0</v>
      </c>
      <c r="F415" s="200"/>
      <c r="G415" s="200"/>
      <c r="H415" s="200"/>
      <c r="I415" s="220"/>
      <c r="J415" s="200"/>
      <c r="K415" s="201"/>
      <c r="L415" s="199">
        <f>+K415*F415</f>
        <v>0</v>
      </c>
      <c r="M415" s="196"/>
    </row>
    <row r="416" spans="1:13" ht="15.75" x14ac:dyDescent="0.25">
      <c r="A416" s="197" t="s">
        <v>940</v>
      </c>
      <c r="B416" s="197" t="s">
        <v>941</v>
      </c>
      <c r="C416" s="198" t="s">
        <v>324</v>
      </c>
      <c r="D416" s="197" t="s">
        <v>47</v>
      </c>
      <c r="E416" s="199">
        <f>+SUM(F416:J416)</f>
        <v>0</v>
      </c>
      <c r="F416" s="200"/>
      <c r="G416" s="200"/>
      <c r="H416" s="200"/>
      <c r="I416" s="220"/>
      <c r="J416" s="200"/>
      <c r="K416" s="201">
        <v>350</v>
      </c>
      <c r="L416" s="199">
        <f>+K416*F416</f>
        <v>0</v>
      </c>
      <c r="M416" s="196"/>
    </row>
    <row r="417" spans="1:13" ht="15.75" x14ac:dyDescent="0.25">
      <c r="A417" s="197" t="s">
        <v>942</v>
      </c>
      <c r="B417" s="197" t="s">
        <v>939</v>
      </c>
      <c r="C417" s="198" t="s">
        <v>336</v>
      </c>
      <c r="D417" s="197" t="s">
        <v>47</v>
      </c>
      <c r="E417" s="199">
        <f>+SUM(F417:J417)</f>
        <v>0</v>
      </c>
      <c r="F417" s="200"/>
      <c r="G417" s="200"/>
      <c r="H417" s="200"/>
      <c r="I417" s="220"/>
      <c r="J417" s="200"/>
      <c r="K417" s="201"/>
      <c r="L417" s="199">
        <f>+K417*F417</f>
        <v>0</v>
      </c>
      <c r="M417" s="196"/>
    </row>
    <row r="418" spans="1:13" ht="15.75" x14ac:dyDescent="0.25">
      <c r="A418" s="197" t="s">
        <v>944</v>
      </c>
      <c r="B418" s="197" t="s">
        <v>945</v>
      </c>
      <c r="C418" s="198" t="s">
        <v>132</v>
      </c>
      <c r="D418" s="197" t="s">
        <v>47</v>
      </c>
      <c r="E418" s="199">
        <f>+SUM(F418:J418)</f>
        <v>0</v>
      </c>
      <c r="F418" s="200"/>
      <c r="G418" s="200"/>
      <c r="H418" s="200"/>
      <c r="I418" s="220"/>
      <c r="J418" s="200"/>
      <c r="K418" s="201"/>
      <c r="L418" s="199">
        <f>+K418*F418</f>
        <v>0</v>
      </c>
      <c r="M418" s="196"/>
    </row>
    <row r="419" spans="1:13" ht="18.75" x14ac:dyDescent="0.25">
      <c r="A419" s="190" t="s">
        <v>1633</v>
      </c>
      <c r="B419" s="190" t="s">
        <v>946</v>
      </c>
      <c r="C419" s="191" t="s">
        <v>947</v>
      </c>
      <c r="D419" s="190" t="s">
        <v>1634</v>
      </c>
      <c r="E419" s="192">
        <f>+SUM(E420:E423)</f>
        <v>0</v>
      </c>
      <c r="F419" s="215">
        <f>+SUM(F420:F423)</f>
        <v>0</v>
      </c>
      <c r="G419" s="215"/>
      <c r="H419" s="215"/>
      <c r="I419" s="215"/>
      <c r="J419" s="200"/>
      <c r="K419" s="201"/>
      <c r="L419" s="192">
        <f>+SUM(L420:L423)</f>
        <v>0</v>
      </c>
      <c r="M419" s="196"/>
    </row>
    <row r="420" spans="1:13" ht="18.75" x14ac:dyDescent="0.25">
      <c r="A420" s="196" t="s">
        <v>949</v>
      </c>
      <c r="B420" s="197" t="s">
        <v>950</v>
      </c>
      <c r="C420" s="198" t="s">
        <v>126</v>
      </c>
      <c r="D420" s="196" t="s">
        <v>1635</v>
      </c>
      <c r="E420" s="199">
        <f>+SUM(F420:J420)</f>
        <v>0</v>
      </c>
      <c r="F420" s="200"/>
      <c r="G420" s="200"/>
      <c r="H420" s="200"/>
      <c r="I420" s="220"/>
      <c r="J420" s="200"/>
      <c r="K420" s="201">
        <v>10</v>
      </c>
      <c r="L420" s="199">
        <f>+K420*F420</f>
        <v>0</v>
      </c>
      <c r="M420" s="196"/>
    </row>
    <row r="421" spans="1:13" ht="18.75" x14ac:dyDescent="0.25">
      <c r="A421" s="196" t="s">
        <v>952</v>
      </c>
      <c r="B421" s="197" t="s">
        <v>953</v>
      </c>
      <c r="C421" s="198" t="s">
        <v>348</v>
      </c>
      <c r="D421" s="196" t="s">
        <v>1635</v>
      </c>
      <c r="E421" s="199">
        <f>+SUM(F421:J421)</f>
        <v>0</v>
      </c>
      <c r="F421" s="200"/>
      <c r="G421" s="200"/>
      <c r="H421" s="200"/>
      <c r="I421" s="220"/>
      <c r="J421" s="200"/>
      <c r="K421" s="201"/>
      <c r="L421" s="199">
        <f>+K421*F421</f>
        <v>0</v>
      </c>
      <c r="M421" s="196"/>
    </row>
    <row r="422" spans="1:13" ht="18.75" x14ac:dyDescent="0.25">
      <c r="A422" s="196" t="s">
        <v>954</v>
      </c>
      <c r="B422" s="197" t="s">
        <v>955</v>
      </c>
      <c r="C422" s="198" t="s">
        <v>336</v>
      </c>
      <c r="D422" s="196" t="s">
        <v>1635</v>
      </c>
      <c r="E422" s="199">
        <f>+SUM(F422:J422)</f>
        <v>0</v>
      </c>
      <c r="F422" s="200"/>
      <c r="G422" s="200"/>
      <c r="H422" s="200"/>
      <c r="I422" s="220"/>
      <c r="J422" s="200"/>
      <c r="K422" s="201"/>
      <c r="L422" s="199">
        <f>+K422*F422</f>
        <v>0</v>
      </c>
      <c r="M422" s="196"/>
    </row>
    <row r="423" spans="1:13" ht="18.75" x14ac:dyDescent="0.25">
      <c r="A423" s="196" t="s">
        <v>956</v>
      </c>
      <c r="B423" s="197" t="s">
        <v>957</v>
      </c>
      <c r="C423" s="198" t="s">
        <v>132</v>
      </c>
      <c r="D423" s="196" t="s">
        <v>1635</v>
      </c>
      <c r="E423" s="199">
        <f>+SUM(F423:J423)</f>
        <v>0</v>
      </c>
      <c r="F423" s="200"/>
      <c r="G423" s="200"/>
      <c r="H423" s="200"/>
      <c r="I423" s="220"/>
      <c r="J423" s="200"/>
      <c r="K423" s="201"/>
      <c r="L423" s="199">
        <f>+K423*F423</f>
        <v>0</v>
      </c>
      <c r="M423" s="196"/>
    </row>
    <row r="424" spans="1:13" ht="31.5" x14ac:dyDescent="0.25">
      <c r="A424" s="190" t="s">
        <v>1636</v>
      </c>
      <c r="B424" s="190" t="s">
        <v>958</v>
      </c>
      <c r="C424" s="191" t="s">
        <v>959</v>
      </c>
      <c r="D424" s="190" t="s">
        <v>47</v>
      </c>
      <c r="E424" s="199"/>
      <c r="F424" s="200"/>
      <c r="G424" s="200"/>
      <c r="H424" s="200"/>
      <c r="I424" s="220"/>
      <c r="J424" s="200"/>
      <c r="K424" s="201"/>
      <c r="L424" s="192"/>
      <c r="M424" s="196"/>
    </row>
    <row r="425" spans="1:13" ht="15.75" x14ac:dyDescent="0.25">
      <c r="A425" s="190" t="s">
        <v>1637</v>
      </c>
      <c r="B425" s="190" t="s">
        <v>960</v>
      </c>
      <c r="C425" s="191" t="s">
        <v>961</v>
      </c>
      <c r="D425" s="190" t="s">
        <v>212</v>
      </c>
      <c r="E425" s="195" t="s">
        <v>178</v>
      </c>
      <c r="F425" s="200"/>
      <c r="G425" s="200"/>
      <c r="H425" s="200">
        <v>7</v>
      </c>
      <c r="I425" s="220"/>
      <c r="J425" s="200"/>
      <c r="K425" s="201"/>
      <c r="L425" s="192">
        <f>+SUM(F425:J425)</f>
        <v>7</v>
      </c>
      <c r="M425" s="196"/>
    </row>
    <row r="426" spans="1:13" ht="15.75" x14ac:dyDescent="0.25">
      <c r="A426" s="190" t="s">
        <v>1638</v>
      </c>
      <c r="B426" s="190" t="s">
        <v>962</v>
      </c>
      <c r="C426" s="191" t="s">
        <v>963</v>
      </c>
      <c r="D426" s="190" t="s">
        <v>212</v>
      </c>
      <c r="E426" s="195" t="s">
        <v>178</v>
      </c>
      <c r="F426" s="200"/>
      <c r="G426" s="200"/>
      <c r="H426" s="200"/>
      <c r="I426" s="220"/>
      <c r="J426" s="200"/>
      <c r="K426" s="201"/>
      <c r="L426" s="192"/>
      <c r="M426" s="196"/>
    </row>
    <row r="427" spans="1:13" ht="15.75" x14ac:dyDescent="0.25">
      <c r="A427" s="190" t="s">
        <v>1639</v>
      </c>
      <c r="B427" s="190" t="s">
        <v>964</v>
      </c>
      <c r="C427" s="191" t="s">
        <v>965</v>
      </c>
      <c r="D427" s="190" t="s">
        <v>212</v>
      </c>
      <c r="E427" s="195" t="s">
        <v>178</v>
      </c>
      <c r="F427" s="207"/>
      <c r="G427" s="207"/>
      <c r="H427" s="207"/>
      <c r="I427" s="192"/>
      <c r="J427" s="207"/>
      <c r="K427" s="201"/>
      <c r="L427" s="192">
        <f>+SUM(F427:J427)</f>
        <v>0</v>
      </c>
      <c r="M427" s="196"/>
    </row>
    <row r="428" spans="1:13" ht="15" customHeight="1" x14ac:dyDescent="0.25">
      <c r="A428" s="190"/>
      <c r="B428" s="327" t="s">
        <v>966</v>
      </c>
      <c r="C428" s="327"/>
      <c r="D428" s="190" t="s">
        <v>212</v>
      </c>
      <c r="E428" s="195" t="s">
        <v>178</v>
      </c>
      <c r="F428" s="200"/>
      <c r="G428" s="200"/>
      <c r="H428" s="200"/>
      <c r="I428" s="220"/>
      <c r="J428" s="200"/>
      <c r="K428" s="201"/>
      <c r="L428" s="192">
        <f>ROUND((L408+L402+L385+L350+L335+L264+L208+L173+L158+L95+L82+L69+L56+L28),0)</f>
        <v>4114</v>
      </c>
      <c r="M428" s="196"/>
    </row>
    <row r="431" spans="1:13" ht="15.75" x14ac:dyDescent="0.25">
      <c r="L431" s="223"/>
    </row>
  </sheetData>
  <mergeCells count="7">
    <mergeCell ref="B7:M7"/>
    <mergeCell ref="B428:C428"/>
    <mergeCell ref="A2:M2"/>
    <mergeCell ref="A3:M3"/>
    <mergeCell ref="A4:M4"/>
    <mergeCell ref="B5:M5"/>
    <mergeCell ref="B6:M6"/>
  </mergeCells>
  <pageMargins left="0.7" right="0.7" top="0.75" bottom="0.75" header="0.511811023622047" footer="0.511811023622047"/>
  <pageSetup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1"/>
  <sheetViews>
    <sheetView view="pageBreakPreview" topLeftCell="A124" zoomScaleNormal="100" workbookViewId="0">
      <selection activeCell="M37" sqref="M37"/>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6" width="14" style="175" customWidth="1"/>
    <col min="7" max="7" width="12.140625" style="175" customWidth="1"/>
    <col min="8" max="8" width="13" style="176" customWidth="1"/>
    <col min="9" max="9" width="13.7109375" style="174" customWidth="1"/>
    <col min="10" max="10" width="8.28515625" style="174" customWidth="1"/>
    <col min="11" max="12" width="9.140625" style="174"/>
    <col min="13" max="13" width="16" style="174" customWidth="1"/>
    <col min="14" max="16384" width="9.140625" style="174"/>
  </cols>
  <sheetData>
    <row r="2" spans="1:10" ht="17.45" customHeight="1" x14ac:dyDescent="0.25">
      <c r="A2" s="328" t="s">
        <v>0</v>
      </c>
      <c r="B2" s="328"/>
      <c r="C2" s="328"/>
      <c r="D2" s="328"/>
      <c r="E2" s="328"/>
      <c r="F2" s="328"/>
      <c r="G2" s="328"/>
      <c r="H2" s="328"/>
      <c r="I2" s="328"/>
      <c r="J2" s="328"/>
    </row>
    <row r="3" spans="1:10" ht="17.45" customHeight="1" x14ac:dyDescent="0.25">
      <c r="A3" s="328" t="s">
        <v>1509</v>
      </c>
      <c r="B3" s="328"/>
      <c r="C3" s="328"/>
      <c r="D3" s="328"/>
      <c r="E3" s="328"/>
      <c r="F3" s="328"/>
      <c r="G3" s="328"/>
      <c r="H3" s="328"/>
      <c r="I3" s="328"/>
      <c r="J3" s="328"/>
    </row>
    <row r="4" spans="1:10" ht="17.45" customHeight="1" x14ac:dyDescent="0.25">
      <c r="A4" s="329" t="s">
        <v>1671</v>
      </c>
      <c r="B4" s="329"/>
      <c r="C4" s="329"/>
      <c r="D4" s="329"/>
      <c r="E4" s="329"/>
      <c r="F4" s="329"/>
      <c r="G4" s="329"/>
      <c r="H4" s="329"/>
      <c r="I4" s="329"/>
      <c r="J4" s="329"/>
    </row>
    <row r="5" spans="1:10" ht="31.5" customHeight="1" x14ac:dyDescent="0.3">
      <c r="A5" s="177"/>
      <c r="B5" s="326" t="s">
        <v>1672</v>
      </c>
      <c r="C5" s="326"/>
      <c r="D5" s="326"/>
      <c r="E5" s="326"/>
      <c r="F5" s="326"/>
      <c r="G5" s="326"/>
      <c r="H5" s="326"/>
      <c r="I5" s="326"/>
      <c r="J5" s="326"/>
    </row>
    <row r="6" spans="1:10" ht="17.45" customHeight="1" x14ac:dyDescent="0.3">
      <c r="A6" s="177"/>
      <c r="B6" s="326" t="s">
        <v>1673</v>
      </c>
      <c r="C6" s="326"/>
      <c r="D6" s="326"/>
      <c r="E6" s="326"/>
      <c r="F6" s="326"/>
      <c r="G6" s="326"/>
      <c r="H6" s="326"/>
      <c r="I6" s="326"/>
      <c r="J6" s="326"/>
    </row>
    <row r="7" spans="1:10" ht="17.45" customHeight="1" x14ac:dyDescent="0.3">
      <c r="A7" s="177"/>
      <c r="B7" s="326" t="s">
        <v>1674</v>
      </c>
      <c r="C7" s="326"/>
      <c r="D7" s="326"/>
      <c r="E7" s="326"/>
      <c r="F7" s="326"/>
      <c r="G7" s="326"/>
      <c r="H7" s="326"/>
      <c r="I7" s="326"/>
      <c r="J7" s="326"/>
    </row>
    <row r="8" spans="1:10" ht="18.75" x14ac:dyDescent="0.3">
      <c r="A8" s="177"/>
      <c r="B8" s="178"/>
      <c r="C8" s="178"/>
      <c r="D8" s="178"/>
      <c r="E8" s="178"/>
      <c r="F8" s="179"/>
      <c r="G8" s="179"/>
      <c r="H8" s="180"/>
      <c r="I8" s="178"/>
      <c r="J8" s="178"/>
    </row>
    <row r="9" spans="1:10" ht="47.25" customHeight="1" x14ac:dyDescent="0.25">
      <c r="A9" s="181" t="s">
        <v>6</v>
      </c>
      <c r="B9" s="181" t="s">
        <v>7</v>
      </c>
      <c r="C9" s="181" t="s">
        <v>969</v>
      </c>
      <c r="D9" s="181" t="s">
        <v>9</v>
      </c>
      <c r="E9" s="181" t="s">
        <v>10</v>
      </c>
      <c r="F9" s="182" t="s">
        <v>11</v>
      </c>
      <c r="G9" s="183"/>
      <c r="H9" s="184" t="s">
        <v>26</v>
      </c>
      <c r="I9" s="185" t="s">
        <v>27</v>
      </c>
      <c r="J9" s="181" t="s">
        <v>28</v>
      </c>
    </row>
    <row r="10" spans="1:10" ht="15.75" x14ac:dyDescent="0.25">
      <c r="A10" s="186">
        <v>1</v>
      </c>
      <c r="B10" s="186" t="s">
        <v>30</v>
      </c>
      <c r="C10" s="187" t="s">
        <v>31</v>
      </c>
      <c r="D10" s="186"/>
      <c r="E10" s="186"/>
      <c r="F10" s="188"/>
      <c r="G10" s="188"/>
      <c r="H10" s="189"/>
      <c r="I10" s="186"/>
      <c r="J10" s="186"/>
    </row>
    <row r="11" spans="1:10" ht="15.75" x14ac:dyDescent="0.25">
      <c r="A11" s="190" t="s">
        <v>1011</v>
      </c>
      <c r="B11" s="190" t="s">
        <v>33</v>
      </c>
      <c r="C11" s="191" t="s">
        <v>34</v>
      </c>
      <c r="D11" s="190" t="s">
        <v>35</v>
      </c>
      <c r="E11" s="192">
        <f>+SUM(E12:E15)</f>
        <v>0</v>
      </c>
      <c r="F11" s="193">
        <f>+SUM(F12:F15)</f>
        <v>0</v>
      </c>
      <c r="G11" s="193">
        <f>+SUM(G12:G15)</f>
        <v>0</v>
      </c>
      <c r="H11" s="194"/>
      <c r="I11" s="195" t="s">
        <v>178</v>
      </c>
      <c r="J11" s="190"/>
    </row>
    <row r="12" spans="1:10" ht="15.75" x14ac:dyDescent="0.25">
      <c r="A12" s="196" t="s">
        <v>179</v>
      </c>
      <c r="B12" s="197" t="s">
        <v>180</v>
      </c>
      <c r="C12" s="198" t="s">
        <v>181</v>
      </c>
      <c r="D12" s="196" t="s">
        <v>35</v>
      </c>
      <c r="E12" s="199"/>
      <c r="F12" s="200">
        <v>0</v>
      </c>
      <c r="G12" s="200"/>
      <c r="H12" s="201"/>
      <c r="I12" s="202" t="s">
        <v>178</v>
      </c>
      <c r="J12" s="196"/>
    </row>
    <row r="13" spans="1:10" ht="15.75" x14ac:dyDescent="0.25">
      <c r="A13" s="196" t="s">
        <v>182</v>
      </c>
      <c r="B13" s="197" t="s">
        <v>183</v>
      </c>
      <c r="C13" s="198" t="s">
        <v>184</v>
      </c>
      <c r="D13" s="196" t="s">
        <v>35</v>
      </c>
      <c r="E13" s="199">
        <f>+SUM(F13:G13)</f>
        <v>0</v>
      </c>
      <c r="F13" s="200"/>
      <c r="G13" s="200"/>
      <c r="H13" s="201"/>
      <c r="I13" s="202" t="s">
        <v>178</v>
      </c>
      <c r="J13" s="196"/>
    </row>
    <row r="14" spans="1:10" ht="15.75" x14ac:dyDescent="0.25">
      <c r="A14" s="196" t="s">
        <v>185</v>
      </c>
      <c r="B14" s="197" t="s">
        <v>186</v>
      </c>
      <c r="C14" s="198" t="s">
        <v>187</v>
      </c>
      <c r="D14" s="196" t="s">
        <v>35</v>
      </c>
      <c r="E14" s="199"/>
      <c r="F14" s="200"/>
      <c r="G14" s="200"/>
      <c r="H14" s="201"/>
      <c r="I14" s="202" t="s">
        <v>178</v>
      </c>
      <c r="J14" s="196"/>
    </row>
    <row r="15" spans="1:10" ht="15.75" x14ac:dyDescent="0.25">
      <c r="A15" s="196" t="s">
        <v>188</v>
      </c>
      <c r="B15" s="197" t="s">
        <v>189</v>
      </c>
      <c r="C15" s="198" t="s">
        <v>190</v>
      </c>
      <c r="D15" s="196" t="s">
        <v>35</v>
      </c>
      <c r="E15" s="199">
        <f>+SUM(F15:G15)</f>
        <v>0</v>
      </c>
      <c r="F15" s="200"/>
      <c r="G15" s="200"/>
      <c r="H15" s="201"/>
      <c r="I15" s="202" t="s">
        <v>178</v>
      </c>
      <c r="J15" s="196"/>
    </row>
    <row r="16" spans="1:10" ht="15.75" x14ac:dyDescent="0.25">
      <c r="A16" s="190" t="s">
        <v>1514</v>
      </c>
      <c r="B16" s="190" t="s">
        <v>36</v>
      </c>
      <c r="C16" s="191" t="s">
        <v>37</v>
      </c>
      <c r="D16" s="190" t="s">
        <v>35</v>
      </c>
      <c r="E16" s="192"/>
      <c r="F16" s="193"/>
      <c r="G16" s="193"/>
      <c r="H16" s="194"/>
      <c r="I16" s="195" t="s">
        <v>178</v>
      </c>
      <c r="J16" s="190"/>
    </row>
    <row r="17" spans="1:10" ht="15.75" x14ac:dyDescent="0.25">
      <c r="A17" s="196" t="s">
        <v>191</v>
      </c>
      <c r="B17" s="197" t="s">
        <v>192</v>
      </c>
      <c r="C17" s="198" t="s">
        <v>181</v>
      </c>
      <c r="D17" s="196" t="s">
        <v>35</v>
      </c>
      <c r="E17" s="199"/>
      <c r="F17" s="200"/>
      <c r="G17" s="200"/>
      <c r="H17" s="201"/>
      <c r="I17" s="202" t="s">
        <v>178</v>
      </c>
      <c r="J17" s="196"/>
    </row>
    <row r="18" spans="1:10" ht="15.75" x14ac:dyDescent="0.25">
      <c r="A18" s="196" t="s">
        <v>193</v>
      </c>
      <c r="B18" s="197" t="s">
        <v>194</v>
      </c>
      <c r="C18" s="198" t="s">
        <v>184</v>
      </c>
      <c r="D18" s="196" t="s">
        <v>35</v>
      </c>
      <c r="E18" s="199"/>
      <c r="F18" s="200"/>
      <c r="G18" s="200"/>
      <c r="H18" s="201"/>
      <c r="I18" s="202" t="s">
        <v>178</v>
      </c>
      <c r="J18" s="196"/>
    </row>
    <row r="19" spans="1:10" ht="15.75" x14ac:dyDescent="0.25">
      <c r="A19" s="196" t="s">
        <v>195</v>
      </c>
      <c r="B19" s="197" t="s">
        <v>196</v>
      </c>
      <c r="C19" s="198" t="s">
        <v>187</v>
      </c>
      <c r="D19" s="196" t="s">
        <v>35</v>
      </c>
      <c r="E19" s="199"/>
      <c r="F19" s="200"/>
      <c r="G19" s="200"/>
      <c r="H19" s="201"/>
      <c r="I19" s="202" t="s">
        <v>178</v>
      </c>
      <c r="J19" s="196"/>
    </row>
    <row r="20" spans="1:10" ht="15.75" x14ac:dyDescent="0.25">
      <c r="A20" s="196" t="s">
        <v>197</v>
      </c>
      <c r="B20" s="197" t="s">
        <v>198</v>
      </c>
      <c r="C20" s="198" t="s">
        <v>190</v>
      </c>
      <c r="D20" s="196" t="s">
        <v>35</v>
      </c>
      <c r="E20" s="199"/>
      <c r="F20" s="200"/>
      <c r="G20" s="200"/>
      <c r="H20" s="201"/>
      <c r="I20" s="202" t="s">
        <v>178</v>
      </c>
      <c r="J20" s="196"/>
    </row>
    <row r="21" spans="1:10" ht="15.75" x14ac:dyDescent="0.25">
      <c r="A21" s="190" t="s">
        <v>1515</v>
      </c>
      <c r="B21" s="190" t="s">
        <v>38</v>
      </c>
      <c r="C21" s="191" t="s">
        <v>39</v>
      </c>
      <c r="D21" s="196" t="s">
        <v>35</v>
      </c>
      <c r="E21" s="192">
        <f>+SUM(E22:E25)</f>
        <v>0</v>
      </c>
      <c r="F21" s="193"/>
      <c r="G21" s="193"/>
      <c r="H21" s="194"/>
      <c r="I21" s="195" t="s">
        <v>178</v>
      </c>
      <c r="J21" s="190"/>
    </row>
    <row r="22" spans="1:10" ht="15.75" x14ac:dyDescent="0.25">
      <c r="A22" s="196" t="s">
        <v>199</v>
      </c>
      <c r="B22" s="197" t="s">
        <v>200</v>
      </c>
      <c r="C22" s="198" t="s">
        <v>181</v>
      </c>
      <c r="D22" s="196" t="s">
        <v>35</v>
      </c>
      <c r="E22" s="199">
        <f>+SUM(F22:G22)</f>
        <v>0</v>
      </c>
      <c r="F22" s="200"/>
      <c r="G22" s="200"/>
      <c r="H22" s="201"/>
      <c r="I22" s="202" t="s">
        <v>178</v>
      </c>
      <c r="J22" s="196"/>
    </row>
    <row r="23" spans="1:10" ht="15.75" x14ac:dyDescent="0.25">
      <c r="A23" s="196" t="s">
        <v>201</v>
      </c>
      <c r="B23" s="197" t="s">
        <v>202</v>
      </c>
      <c r="C23" s="198" t="s">
        <v>184</v>
      </c>
      <c r="D23" s="196" t="s">
        <v>35</v>
      </c>
      <c r="E23" s="199">
        <f>+SUM(F23:G23)</f>
        <v>0</v>
      </c>
      <c r="F23" s="200"/>
      <c r="G23" s="200"/>
      <c r="H23" s="201"/>
      <c r="I23" s="202" t="s">
        <v>178</v>
      </c>
      <c r="J23" s="196"/>
    </row>
    <row r="24" spans="1:10" ht="15.75" x14ac:dyDescent="0.25">
      <c r="A24" s="196" t="s">
        <v>203</v>
      </c>
      <c r="B24" s="197" t="s">
        <v>204</v>
      </c>
      <c r="C24" s="198" t="s">
        <v>187</v>
      </c>
      <c r="D24" s="196" t="s">
        <v>35</v>
      </c>
      <c r="E24" s="199"/>
      <c r="F24" s="200"/>
      <c r="G24" s="200"/>
      <c r="H24" s="201"/>
      <c r="I24" s="202" t="s">
        <v>178</v>
      </c>
      <c r="J24" s="196"/>
    </row>
    <row r="25" spans="1:10" ht="15.75" x14ac:dyDescent="0.25">
      <c r="A25" s="196" t="s">
        <v>205</v>
      </c>
      <c r="B25" s="197" t="s">
        <v>206</v>
      </c>
      <c r="C25" s="198" t="s">
        <v>190</v>
      </c>
      <c r="D25" s="196" t="s">
        <v>35</v>
      </c>
      <c r="E25" s="199"/>
      <c r="F25" s="200"/>
      <c r="G25" s="200"/>
      <c r="H25" s="201"/>
      <c r="I25" s="202" t="s">
        <v>178</v>
      </c>
      <c r="J25" s="196"/>
    </row>
    <row r="26" spans="1:10" ht="15.75" x14ac:dyDescent="0.25">
      <c r="A26" s="190" t="s">
        <v>1516</v>
      </c>
      <c r="B26" s="190" t="s">
        <v>207</v>
      </c>
      <c r="C26" s="191" t="s">
        <v>208</v>
      </c>
      <c r="D26" s="190" t="s">
        <v>1517</v>
      </c>
      <c r="E26" s="192"/>
      <c r="F26" s="193"/>
      <c r="G26" s="193"/>
      <c r="H26" s="194"/>
      <c r="I26" s="195" t="s">
        <v>178</v>
      </c>
      <c r="J26" s="190"/>
    </row>
    <row r="27" spans="1:10" ht="15.75" x14ac:dyDescent="0.25">
      <c r="A27" s="190" t="s">
        <v>1518</v>
      </c>
      <c r="B27" s="190" t="s">
        <v>210</v>
      </c>
      <c r="C27" s="191" t="s">
        <v>211</v>
      </c>
      <c r="D27" s="190" t="s">
        <v>35</v>
      </c>
      <c r="E27" s="192"/>
      <c r="F27" s="193"/>
      <c r="G27" s="193"/>
      <c r="H27" s="194"/>
      <c r="I27" s="195" t="s">
        <v>178</v>
      </c>
      <c r="J27" s="190"/>
    </row>
    <row r="28" spans="1:10" ht="15.75" x14ac:dyDescent="0.25">
      <c r="A28" s="186">
        <v>2</v>
      </c>
      <c r="B28" s="186" t="s">
        <v>41</v>
      </c>
      <c r="C28" s="187" t="s">
        <v>42</v>
      </c>
      <c r="D28" s="186" t="s">
        <v>212</v>
      </c>
      <c r="E28" s="203" t="s">
        <v>178</v>
      </c>
      <c r="F28" s="193">
        <f>+F29+F34+F39+F44</f>
        <v>0</v>
      </c>
      <c r="G28" s="193"/>
      <c r="H28" s="194"/>
      <c r="I28" s="204">
        <f>+I29+I34+I39+I44+I49+I53+I54</f>
        <v>0</v>
      </c>
      <c r="J28" s="186"/>
    </row>
    <row r="29" spans="1:10" ht="15.75" x14ac:dyDescent="0.25">
      <c r="A29" s="190" t="s">
        <v>1015</v>
      </c>
      <c r="B29" s="190" t="s">
        <v>213</v>
      </c>
      <c r="C29" s="191" t="s">
        <v>126</v>
      </c>
      <c r="D29" s="190" t="s">
        <v>47</v>
      </c>
      <c r="E29" s="192">
        <f>+SUM(E30:E33)</f>
        <v>0</v>
      </c>
      <c r="F29" s="193">
        <f>+SUM(F30:F33)</f>
        <v>0</v>
      </c>
      <c r="G29" s="193">
        <f>+SUM(G30:G33)</f>
        <v>0</v>
      </c>
      <c r="H29" s="194"/>
      <c r="I29" s="192">
        <f>+SUM(I30:I33)</f>
        <v>0</v>
      </c>
      <c r="J29" s="205"/>
    </row>
    <row r="30" spans="1:10" ht="15.75" x14ac:dyDescent="0.25">
      <c r="A30" s="196" t="s">
        <v>214</v>
      </c>
      <c r="B30" s="197" t="s">
        <v>215</v>
      </c>
      <c r="C30" s="198" t="s">
        <v>216</v>
      </c>
      <c r="D30" s="196" t="s">
        <v>47</v>
      </c>
      <c r="E30" s="199">
        <f>+SUM(F30:G30)</f>
        <v>0</v>
      </c>
      <c r="F30" s="200"/>
      <c r="G30" s="200"/>
      <c r="H30" s="206">
        <v>20</v>
      </c>
      <c r="I30" s="199">
        <f>+H30*E30</f>
        <v>0</v>
      </c>
      <c r="J30" s="205"/>
    </row>
    <row r="31" spans="1:10" ht="15.75" x14ac:dyDescent="0.25">
      <c r="A31" s="196" t="s">
        <v>217</v>
      </c>
      <c r="B31" s="197" t="s">
        <v>218</v>
      </c>
      <c r="C31" s="198" t="s">
        <v>219</v>
      </c>
      <c r="D31" s="196" t="s">
        <v>47</v>
      </c>
      <c r="E31" s="199">
        <f>+SUM(F31:G31)</f>
        <v>0</v>
      </c>
      <c r="F31" s="200"/>
      <c r="G31" s="200"/>
      <c r="H31" s="206">
        <f>+H30*0.75</f>
        <v>15</v>
      </c>
      <c r="I31" s="199">
        <f>+H31*E31</f>
        <v>0</v>
      </c>
      <c r="J31" s="205"/>
    </row>
    <row r="32" spans="1:10" ht="15.75" x14ac:dyDescent="0.25">
      <c r="A32" s="196" t="s">
        <v>220</v>
      </c>
      <c r="B32" s="197" t="s">
        <v>221</v>
      </c>
      <c r="C32" s="198" t="s">
        <v>222</v>
      </c>
      <c r="D32" s="196" t="s">
        <v>47</v>
      </c>
      <c r="E32" s="199">
        <f>+SUM(F32:G32)</f>
        <v>0</v>
      </c>
      <c r="F32" s="200"/>
      <c r="G32" s="200"/>
      <c r="H32" s="206">
        <f>+H30*0.5</f>
        <v>10</v>
      </c>
      <c r="I32" s="199">
        <f>+H32*E32</f>
        <v>0</v>
      </c>
      <c r="J32" s="205"/>
    </row>
    <row r="33" spans="1:10" ht="15.75" x14ac:dyDescent="0.25">
      <c r="A33" s="196" t="s">
        <v>223</v>
      </c>
      <c r="B33" s="197" t="s">
        <v>224</v>
      </c>
      <c r="C33" s="198" t="s">
        <v>225</v>
      </c>
      <c r="D33" s="196" t="s">
        <v>47</v>
      </c>
      <c r="E33" s="199">
        <f>+SUM(F33:G33)</f>
        <v>0</v>
      </c>
      <c r="F33" s="200"/>
      <c r="G33" s="200"/>
      <c r="H33" s="206">
        <f>+H30*0.25</f>
        <v>5</v>
      </c>
      <c r="I33" s="199">
        <f>+H33*E33</f>
        <v>0</v>
      </c>
      <c r="J33" s="205"/>
    </row>
    <row r="34" spans="1:10" ht="15.75" x14ac:dyDescent="0.25">
      <c r="A34" s="190" t="s">
        <v>1018</v>
      </c>
      <c r="B34" s="190" t="s">
        <v>226</v>
      </c>
      <c r="C34" s="191" t="s">
        <v>348</v>
      </c>
      <c r="D34" s="190" t="s">
        <v>47</v>
      </c>
      <c r="E34" s="207">
        <f>+SUM(E35:E38)</f>
        <v>0</v>
      </c>
      <c r="F34" s="193">
        <f>+SUM(F35:F38)</f>
        <v>0</v>
      </c>
      <c r="G34" s="193"/>
      <c r="H34" s="208"/>
      <c r="I34" s="192">
        <f>+SUM(I35:I38)</f>
        <v>0</v>
      </c>
      <c r="J34" s="205"/>
    </row>
    <row r="35" spans="1:10" ht="15.75" x14ac:dyDescent="0.25">
      <c r="A35" s="196" t="s">
        <v>228</v>
      </c>
      <c r="B35" s="197" t="s">
        <v>229</v>
      </c>
      <c r="C35" s="198" t="s">
        <v>216</v>
      </c>
      <c r="D35" s="196" t="s">
        <v>47</v>
      </c>
      <c r="E35" s="199">
        <f>+SUM(F35:G35)</f>
        <v>0</v>
      </c>
      <c r="F35" s="200"/>
      <c r="G35" s="200"/>
      <c r="H35" s="206">
        <f>+H30*0.6</f>
        <v>12</v>
      </c>
      <c r="I35" s="199">
        <f>+H35*E35</f>
        <v>0</v>
      </c>
      <c r="J35" s="205"/>
    </row>
    <row r="36" spans="1:10" ht="15.75" x14ac:dyDescent="0.25">
      <c r="A36" s="196" t="s">
        <v>230</v>
      </c>
      <c r="B36" s="197" t="s">
        <v>231</v>
      </c>
      <c r="C36" s="198" t="s">
        <v>219</v>
      </c>
      <c r="D36" s="196" t="s">
        <v>47</v>
      </c>
      <c r="E36" s="199">
        <f>+SUM(F36:G36)</f>
        <v>0</v>
      </c>
      <c r="F36" s="200"/>
      <c r="G36" s="200"/>
      <c r="H36" s="206">
        <f>+H35*0.75</f>
        <v>9</v>
      </c>
      <c r="I36" s="199">
        <f>+H36*E36</f>
        <v>0</v>
      </c>
      <c r="J36" s="205"/>
    </row>
    <row r="37" spans="1:10" ht="15.75" x14ac:dyDescent="0.25">
      <c r="A37" s="196" t="s">
        <v>232</v>
      </c>
      <c r="B37" s="197" t="s">
        <v>233</v>
      </c>
      <c r="C37" s="198" t="s">
        <v>222</v>
      </c>
      <c r="D37" s="196" t="s">
        <v>47</v>
      </c>
      <c r="E37" s="199">
        <f>+SUM(F37:G37)</f>
        <v>0</v>
      </c>
      <c r="F37" s="200"/>
      <c r="G37" s="200"/>
      <c r="H37" s="206">
        <f>+H35*0.5</f>
        <v>6</v>
      </c>
      <c r="I37" s="199">
        <f>+H37*E37</f>
        <v>0</v>
      </c>
      <c r="J37" s="205"/>
    </row>
    <row r="38" spans="1:10" ht="15.75" x14ac:dyDescent="0.25">
      <c r="A38" s="196" t="s">
        <v>234</v>
      </c>
      <c r="B38" s="197" t="s">
        <v>235</v>
      </c>
      <c r="C38" s="198" t="s">
        <v>225</v>
      </c>
      <c r="D38" s="196" t="s">
        <v>47</v>
      </c>
      <c r="E38" s="199">
        <f>+SUM(F38:G38)</f>
        <v>0</v>
      </c>
      <c r="F38" s="200"/>
      <c r="G38" s="200"/>
      <c r="H38" s="206">
        <f>+H35*0.25</f>
        <v>3</v>
      </c>
      <c r="I38" s="199">
        <f>+H38*E38</f>
        <v>0</v>
      </c>
      <c r="J38" s="205"/>
    </row>
    <row r="39" spans="1:10" ht="15.75" x14ac:dyDescent="0.25">
      <c r="A39" s="190" t="s">
        <v>1020</v>
      </c>
      <c r="B39" s="190" t="s">
        <v>236</v>
      </c>
      <c r="C39" s="191" t="s">
        <v>130</v>
      </c>
      <c r="D39" s="190" t="s">
        <v>47</v>
      </c>
      <c r="E39" s="192">
        <f>+SUM(E40:E43)</f>
        <v>0</v>
      </c>
      <c r="F39" s="193">
        <f>+SUM(F40:F43)</f>
        <v>0</v>
      </c>
      <c r="G39" s="193">
        <f>+SUM(G40:G43)</f>
        <v>0</v>
      </c>
      <c r="H39" s="208"/>
      <c r="I39" s="192">
        <f>+SUM(I40:I43)</f>
        <v>0</v>
      </c>
      <c r="J39" s="205"/>
    </row>
    <row r="40" spans="1:10" ht="15.75" x14ac:dyDescent="0.25">
      <c r="A40" s="196" t="s">
        <v>238</v>
      </c>
      <c r="B40" s="197" t="s">
        <v>239</v>
      </c>
      <c r="C40" s="198" t="s">
        <v>216</v>
      </c>
      <c r="D40" s="196" t="s">
        <v>47</v>
      </c>
      <c r="E40" s="199">
        <f>+SUM(F40:G40)</f>
        <v>0</v>
      </c>
      <c r="F40" s="200"/>
      <c r="G40" s="200"/>
      <c r="H40" s="209">
        <f>+H30*0.4</f>
        <v>8</v>
      </c>
      <c r="I40" s="199">
        <f>+H40*E40</f>
        <v>0</v>
      </c>
      <c r="J40" s="205"/>
    </row>
    <row r="41" spans="1:10" ht="15.75" x14ac:dyDescent="0.25">
      <c r="A41" s="196" t="s">
        <v>240</v>
      </c>
      <c r="B41" s="197" t="s">
        <v>241</v>
      </c>
      <c r="C41" s="198" t="s">
        <v>219</v>
      </c>
      <c r="D41" s="196" t="s">
        <v>47</v>
      </c>
      <c r="E41" s="199">
        <f>+SUM(F41:G41)</f>
        <v>0</v>
      </c>
      <c r="F41" s="200"/>
      <c r="G41" s="200"/>
      <c r="H41" s="206">
        <f>+H40*0.75</f>
        <v>6</v>
      </c>
      <c r="I41" s="199">
        <f>+H41*E41</f>
        <v>0</v>
      </c>
      <c r="J41" s="205"/>
    </row>
    <row r="42" spans="1:10" ht="15.75" x14ac:dyDescent="0.25">
      <c r="A42" s="196" t="s">
        <v>242</v>
      </c>
      <c r="B42" s="197" t="s">
        <v>243</v>
      </c>
      <c r="C42" s="198" t="s">
        <v>222</v>
      </c>
      <c r="D42" s="196" t="s">
        <v>47</v>
      </c>
      <c r="E42" s="199">
        <f>+SUM(F42:G42)</f>
        <v>0</v>
      </c>
      <c r="F42" s="200"/>
      <c r="G42" s="200"/>
      <c r="H42" s="206">
        <f>+H40*0.5</f>
        <v>4</v>
      </c>
      <c r="I42" s="199">
        <f>+H42*E42</f>
        <v>0</v>
      </c>
      <c r="J42" s="205"/>
    </row>
    <row r="43" spans="1:10" ht="15.75" x14ac:dyDescent="0.25">
      <c r="A43" s="196" t="s">
        <v>244</v>
      </c>
      <c r="B43" s="197" t="s">
        <v>245</v>
      </c>
      <c r="C43" s="198" t="s">
        <v>225</v>
      </c>
      <c r="D43" s="196" t="s">
        <v>47</v>
      </c>
      <c r="E43" s="199">
        <f>+SUM(F43:G43)</f>
        <v>0</v>
      </c>
      <c r="F43" s="200"/>
      <c r="G43" s="200"/>
      <c r="H43" s="206">
        <f>+H40*0.25</f>
        <v>2</v>
      </c>
      <c r="I43" s="199">
        <f>+H43*E43</f>
        <v>0</v>
      </c>
      <c r="J43" s="205"/>
    </row>
    <row r="44" spans="1:10" ht="15.75" x14ac:dyDescent="0.25">
      <c r="A44" s="190" t="s">
        <v>1022</v>
      </c>
      <c r="B44" s="190" t="s">
        <v>246</v>
      </c>
      <c r="C44" s="191" t="s">
        <v>132</v>
      </c>
      <c r="D44" s="196"/>
      <c r="E44" s="192">
        <f>+SUM(E45:E48)</f>
        <v>0</v>
      </c>
      <c r="F44" s="193">
        <f>+SUM(F45:F48)</f>
        <v>0</v>
      </c>
      <c r="G44" s="193">
        <f>+SUM(G45:G48)</f>
        <v>0</v>
      </c>
      <c r="H44" s="208"/>
      <c r="I44" s="192">
        <f>+SUM(I45:I48)</f>
        <v>0</v>
      </c>
      <c r="J44" s="205"/>
    </row>
    <row r="45" spans="1:10" ht="15.75" x14ac:dyDescent="0.25">
      <c r="A45" s="196" t="s">
        <v>247</v>
      </c>
      <c r="B45" s="197" t="s">
        <v>248</v>
      </c>
      <c r="C45" s="198" t="s">
        <v>216</v>
      </c>
      <c r="D45" s="196" t="s">
        <v>47</v>
      </c>
      <c r="E45" s="199">
        <f>+SUM(F45:G45)</f>
        <v>0</v>
      </c>
      <c r="F45" s="200"/>
      <c r="G45" s="200"/>
      <c r="H45" s="206">
        <f>+H30*0.2</f>
        <v>4</v>
      </c>
      <c r="I45" s="199">
        <f>+H45*E45</f>
        <v>0</v>
      </c>
      <c r="J45" s="205"/>
    </row>
    <row r="46" spans="1:10" ht="15.75" x14ac:dyDescent="0.25">
      <c r="A46" s="196" t="s">
        <v>249</v>
      </c>
      <c r="B46" s="197" t="s">
        <v>250</v>
      </c>
      <c r="C46" s="198" t="s">
        <v>219</v>
      </c>
      <c r="D46" s="196" t="s">
        <v>47</v>
      </c>
      <c r="E46" s="199">
        <f>+SUM(F46:G46)</f>
        <v>0</v>
      </c>
      <c r="F46" s="200"/>
      <c r="G46" s="200"/>
      <c r="H46" s="206">
        <f>+H45*0.75</f>
        <v>3</v>
      </c>
      <c r="I46" s="199">
        <f>+H46*E46</f>
        <v>0</v>
      </c>
      <c r="J46" s="205"/>
    </row>
    <row r="47" spans="1:10" ht="15.75" x14ac:dyDescent="0.25">
      <c r="A47" s="196" t="s">
        <v>251</v>
      </c>
      <c r="B47" s="197" t="s">
        <v>252</v>
      </c>
      <c r="C47" s="198" t="s">
        <v>222</v>
      </c>
      <c r="D47" s="196" t="s">
        <v>47</v>
      </c>
      <c r="E47" s="199">
        <f>+SUM(F47:G47)</f>
        <v>0</v>
      </c>
      <c r="F47" s="200"/>
      <c r="G47" s="200"/>
      <c r="H47" s="206">
        <f>+H45*0.5</f>
        <v>2</v>
      </c>
      <c r="I47" s="199">
        <f>+H47*E47</f>
        <v>0</v>
      </c>
      <c r="J47" s="205"/>
    </row>
    <row r="48" spans="1:10" ht="15.75" x14ac:dyDescent="0.25">
      <c r="A48" s="196" t="s">
        <v>253</v>
      </c>
      <c r="B48" s="197" t="s">
        <v>254</v>
      </c>
      <c r="C48" s="198" t="s">
        <v>225</v>
      </c>
      <c r="D48" s="196" t="s">
        <v>47</v>
      </c>
      <c r="E48" s="199">
        <f>+SUM(F48:G48)</f>
        <v>0</v>
      </c>
      <c r="F48" s="200"/>
      <c r="G48" s="200"/>
      <c r="H48" s="206">
        <f>+H45*0.25</f>
        <v>1</v>
      </c>
      <c r="I48" s="199">
        <f>+H48*E48</f>
        <v>0</v>
      </c>
      <c r="J48" s="205"/>
    </row>
    <row r="49" spans="1:10" ht="15.75" x14ac:dyDescent="0.25">
      <c r="A49" s="190" t="s">
        <v>1024</v>
      </c>
      <c r="B49" s="190" t="s">
        <v>43</v>
      </c>
      <c r="C49" s="191" t="s">
        <v>44</v>
      </c>
      <c r="D49" s="190" t="s">
        <v>255</v>
      </c>
      <c r="E49" s="192">
        <f>+SUM(E50:E52)</f>
        <v>0</v>
      </c>
      <c r="F49" s="193"/>
      <c r="G49" s="193">
        <f>+SUM(G50:G52)</f>
        <v>0</v>
      </c>
      <c r="H49" s="210"/>
      <c r="I49" s="192"/>
      <c r="J49" s="205"/>
    </row>
    <row r="50" spans="1:10" ht="15.75" x14ac:dyDescent="0.25">
      <c r="A50" s="197" t="s">
        <v>256</v>
      </c>
      <c r="B50" s="197" t="s">
        <v>257</v>
      </c>
      <c r="C50" s="198" t="s">
        <v>258</v>
      </c>
      <c r="D50" s="197" t="s">
        <v>255</v>
      </c>
      <c r="E50" s="199">
        <f>+SUM(F50:G50)</f>
        <v>0</v>
      </c>
      <c r="F50" s="200"/>
      <c r="G50" s="200"/>
      <c r="H50" s="201"/>
      <c r="I50" s="192"/>
      <c r="J50" s="205"/>
    </row>
    <row r="51" spans="1:10" ht="15.75" x14ac:dyDescent="0.25">
      <c r="A51" s="197" t="s">
        <v>259</v>
      </c>
      <c r="B51" s="197" t="s">
        <v>260</v>
      </c>
      <c r="C51" s="198" t="s">
        <v>261</v>
      </c>
      <c r="D51" s="197" t="s">
        <v>255</v>
      </c>
      <c r="E51" s="199">
        <f>+SUM(F51:G51)</f>
        <v>0</v>
      </c>
      <c r="F51" s="200"/>
      <c r="G51" s="200"/>
      <c r="H51" s="201"/>
      <c r="I51" s="192"/>
      <c r="J51" s="205"/>
    </row>
    <row r="52" spans="1:10" ht="15.75" x14ac:dyDescent="0.25">
      <c r="A52" s="197" t="s">
        <v>262</v>
      </c>
      <c r="B52" s="197" t="s">
        <v>263</v>
      </c>
      <c r="C52" s="198" t="s">
        <v>264</v>
      </c>
      <c r="D52" s="197" t="s">
        <v>255</v>
      </c>
      <c r="E52" s="199"/>
      <c r="F52" s="200"/>
      <c r="G52" s="200"/>
      <c r="H52" s="201"/>
      <c r="I52" s="192"/>
      <c r="J52" s="205"/>
    </row>
    <row r="53" spans="1:10" ht="15.75" x14ac:dyDescent="0.25">
      <c r="A53" s="190" t="s">
        <v>1027</v>
      </c>
      <c r="B53" s="190" t="s">
        <v>45</v>
      </c>
      <c r="C53" s="191" t="s">
        <v>46</v>
      </c>
      <c r="D53" s="190" t="s">
        <v>47</v>
      </c>
      <c r="E53" s="192">
        <f>+SUM(F53:G53)</f>
        <v>0</v>
      </c>
      <c r="F53" s="200"/>
      <c r="G53" s="193"/>
      <c r="H53" s="201"/>
      <c r="I53" s="192"/>
      <c r="J53" s="205"/>
    </row>
    <row r="54" spans="1:10" ht="15.75" x14ac:dyDescent="0.25">
      <c r="A54" s="190" t="s">
        <v>1030</v>
      </c>
      <c r="B54" s="190" t="s">
        <v>48</v>
      </c>
      <c r="C54" s="191" t="s">
        <v>49</v>
      </c>
      <c r="D54" s="190" t="s">
        <v>212</v>
      </c>
      <c r="E54" s="195" t="s">
        <v>178</v>
      </c>
      <c r="F54" s="193">
        <f>+F55</f>
        <v>0</v>
      </c>
      <c r="G54" s="193"/>
      <c r="H54" s="194"/>
      <c r="I54" s="192">
        <f>+I55</f>
        <v>0</v>
      </c>
      <c r="J54" s="205"/>
    </row>
    <row r="55" spans="1:10" ht="15.75" x14ac:dyDescent="0.25">
      <c r="A55" s="190"/>
      <c r="B55" s="190"/>
      <c r="C55" s="198" t="s">
        <v>1519</v>
      </c>
      <c r="D55" s="197" t="s">
        <v>212</v>
      </c>
      <c r="E55" s="202" t="s">
        <v>178</v>
      </c>
      <c r="F55" s="200"/>
      <c r="G55" s="193"/>
      <c r="H55" s="194"/>
      <c r="I55" s="199">
        <f>+SUM(F55:G55)</f>
        <v>0</v>
      </c>
      <c r="J55" s="205"/>
    </row>
    <row r="56" spans="1:10" ht="15.75" x14ac:dyDescent="0.25">
      <c r="A56" s="186">
        <v>3</v>
      </c>
      <c r="B56" s="186" t="s">
        <v>265</v>
      </c>
      <c r="C56" s="187" t="s">
        <v>266</v>
      </c>
      <c r="D56" s="186" t="s">
        <v>212</v>
      </c>
      <c r="E56" s="203" t="s">
        <v>178</v>
      </c>
      <c r="F56" s="193"/>
      <c r="G56" s="193"/>
      <c r="H56" s="194"/>
      <c r="I56" s="204">
        <f>+I58+I63+I67+I68</f>
        <v>0</v>
      </c>
      <c r="J56" s="186"/>
    </row>
    <row r="57" spans="1:10" ht="15.75" x14ac:dyDescent="0.25">
      <c r="A57" s="190" t="s">
        <v>1050</v>
      </c>
      <c r="B57" s="190" t="s">
        <v>267</v>
      </c>
      <c r="C57" s="191" t="s">
        <v>268</v>
      </c>
      <c r="D57" s="190" t="s">
        <v>269</v>
      </c>
      <c r="E57" s="211">
        <f>+SUM(F57:G57)</f>
        <v>0</v>
      </c>
      <c r="F57" s="212"/>
      <c r="G57" s="213"/>
      <c r="H57" s="194"/>
      <c r="I57" s="195" t="s">
        <v>178</v>
      </c>
      <c r="J57" s="190"/>
    </row>
    <row r="58" spans="1:10" ht="31.5" x14ac:dyDescent="0.25">
      <c r="A58" s="190" t="s">
        <v>1052</v>
      </c>
      <c r="B58" s="214" t="s">
        <v>270</v>
      </c>
      <c r="C58" s="191" t="s">
        <v>271</v>
      </c>
      <c r="D58" s="190" t="s">
        <v>47</v>
      </c>
      <c r="E58" s="192">
        <f>+SUM(E59:E62)</f>
        <v>0</v>
      </c>
      <c r="F58" s="215">
        <f>+SUM(F59:F62)</f>
        <v>0</v>
      </c>
      <c r="G58" s="215">
        <f>+SUM(G59:G62)</f>
        <v>0</v>
      </c>
      <c r="H58" s="206"/>
      <c r="I58" s="192"/>
      <c r="J58" s="196"/>
    </row>
    <row r="59" spans="1:10" ht="15.75" x14ac:dyDescent="0.25">
      <c r="A59" s="196" t="s">
        <v>272</v>
      </c>
      <c r="B59" s="197" t="s">
        <v>273</v>
      </c>
      <c r="C59" s="198" t="s">
        <v>126</v>
      </c>
      <c r="D59" s="196" t="s">
        <v>47</v>
      </c>
      <c r="E59" s="199">
        <f>+SUM(F59:G59)</f>
        <v>0</v>
      </c>
      <c r="F59" s="200"/>
      <c r="G59" s="200"/>
      <c r="H59" s="206"/>
      <c r="I59" s="199"/>
      <c r="J59" s="196"/>
    </row>
    <row r="60" spans="1:10" ht="15.75" x14ac:dyDescent="0.25">
      <c r="A60" s="196" t="s">
        <v>274</v>
      </c>
      <c r="B60" s="197" t="s">
        <v>275</v>
      </c>
      <c r="C60" s="198" t="s">
        <v>128</v>
      </c>
      <c r="D60" s="196" t="s">
        <v>47</v>
      </c>
      <c r="E60" s="199">
        <f>+SUM(F60:G60)</f>
        <v>0</v>
      </c>
      <c r="F60" s="200"/>
      <c r="G60" s="200"/>
      <c r="H60" s="206"/>
      <c r="I60" s="199"/>
      <c r="J60" s="196"/>
    </row>
    <row r="61" spans="1:10" ht="15.75" x14ac:dyDescent="0.25">
      <c r="A61" s="196" t="s">
        <v>1520</v>
      </c>
      <c r="B61" s="197" t="s">
        <v>277</v>
      </c>
      <c r="C61" s="198" t="s">
        <v>130</v>
      </c>
      <c r="D61" s="196" t="s">
        <v>47</v>
      </c>
      <c r="E61" s="199">
        <f>+SUM(F61:G61)</f>
        <v>0</v>
      </c>
      <c r="F61" s="200"/>
      <c r="G61" s="200"/>
      <c r="H61" s="206"/>
      <c r="I61" s="199"/>
      <c r="J61" s="196"/>
    </row>
    <row r="62" spans="1:10" ht="15.75" x14ac:dyDescent="0.25">
      <c r="A62" s="196" t="s">
        <v>278</v>
      </c>
      <c r="B62" s="197" t="s">
        <v>279</v>
      </c>
      <c r="C62" s="198" t="s">
        <v>132</v>
      </c>
      <c r="D62" s="196" t="s">
        <v>47</v>
      </c>
      <c r="E62" s="199">
        <f>+SUM(F62:G62)</f>
        <v>0</v>
      </c>
      <c r="F62" s="200"/>
      <c r="G62" s="200"/>
      <c r="H62" s="216"/>
      <c r="I62" s="199"/>
      <c r="J62" s="196"/>
    </row>
    <row r="63" spans="1:10" ht="31.5" x14ac:dyDescent="0.25">
      <c r="A63" s="190" t="s">
        <v>1055</v>
      </c>
      <c r="B63" s="190" t="s">
        <v>280</v>
      </c>
      <c r="C63" s="191" t="s">
        <v>281</v>
      </c>
      <c r="D63" s="190" t="s">
        <v>47</v>
      </c>
      <c r="E63" s="192">
        <f>+SUM(E64:E66)</f>
        <v>0</v>
      </c>
      <c r="F63" s="200"/>
      <c r="G63" s="215">
        <f>+SUM(G64:G66)</f>
        <v>0</v>
      </c>
      <c r="H63" s="206"/>
      <c r="I63" s="192"/>
      <c r="J63" s="196"/>
    </row>
    <row r="64" spans="1:10" ht="15.75" x14ac:dyDescent="0.25">
      <c r="A64" s="196" t="s">
        <v>282</v>
      </c>
      <c r="B64" s="197" t="s">
        <v>283</v>
      </c>
      <c r="C64" s="198" t="s">
        <v>258</v>
      </c>
      <c r="D64" s="197" t="s">
        <v>47</v>
      </c>
      <c r="E64" s="199">
        <f>+SUM(F64:G64)</f>
        <v>0</v>
      </c>
      <c r="F64" s="200"/>
      <c r="G64" s="200"/>
      <c r="H64" s="206"/>
      <c r="I64" s="199"/>
      <c r="J64" s="196"/>
    </row>
    <row r="65" spans="1:10" ht="15.75" x14ac:dyDescent="0.25">
      <c r="A65" s="196" t="s">
        <v>284</v>
      </c>
      <c r="B65" s="197" t="s">
        <v>285</v>
      </c>
      <c r="C65" s="198" t="s">
        <v>261</v>
      </c>
      <c r="D65" s="197" t="s">
        <v>47</v>
      </c>
      <c r="E65" s="199"/>
      <c r="F65" s="200"/>
      <c r="G65" s="200"/>
      <c r="H65" s="206"/>
      <c r="I65" s="199"/>
      <c r="J65" s="196"/>
    </row>
    <row r="66" spans="1:10" ht="15.75" x14ac:dyDescent="0.25">
      <c r="A66" s="196" t="s">
        <v>286</v>
      </c>
      <c r="B66" s="197" t="s">
        <v>287</v>
      </c>
      <c r="C66" s="198" t="s">
        <v>264</v>
      </c>
      <c r="D66" s="197" t="s">
        <v>47</v>
      </c>
      <c r="E66" s="199"/>
      <c r="F66" s="200"/>
      <c r="G66" s="200"/>
      <c r="H66" s="206"/>
      <c r="I66" s="199"/>
      <c r="J66" s="196"/>
    </row>
    <row r="67" spans="1:10" ht="15.75" x14ac:dyDescent="0.25">
      <c r="A67" s="190" t="s">
        <v>1057</v>
      </c>
      <c r="B67" s="190" t="s">
        <v>288</v>
      </c>
      <c r="C67" s="191" t="s">
        <v>289</v>
      </c>
      <c r="D67" s="190" t="s">
        <v>212</v>
      </c>
      <c r="E67" s="195" t="s">
        <v>178</v>
      </c>
      <c r="F67" s="200"/>
      <c r="G67" s="200"/>
      <c r="H67" s="217"/>
      <c r="I67" s="192">
        <f>+SUM(F67:G67)</f>
        <v>0</v>
      </c>
      <c r="J67" s="190"/>
    </row>
    <row r="68" spans="1:10" ht="15.75" x14ac:dyDescent="0.25">
      <c r="A68" s="190" t="s">
        <v>1059</v>
      </c>
      <c r="B68" s="190" t="s">
        <v>290</v>
      </c>
      <c r="C68" s="191" t="s">
        <v>1521</v>
      </c>
      <c r="D68" s="190" t="s">
        <v>212</v>
      </c>
      <c r="E68" s="195" t="s">
        <v>178</v>
      </c>
      <c r="F68" s="200"/>
      <c r="G68" s="200"/>
      <c r="H68" s="194"/>
      <c r="I68" s="192"/>
      <c r="J68" s="190"/>
    </row>
    <row r="69" spans="1:10" ht="15.75" x14ac:dyDescent="0.25">
      <c r="A69" s="186">
        <v>4</v>
      </c>
      <c r="B69" s="186" t="s">
        <v>292</v>
      </c>
      <c r="C69" s="187" t="s">
        <v>293</v>
      </c>
      <c r="D69" s="186" t="s">
        <v>212</v>
      </c>
      <c r="E69" s="203" t="s">
        <v>178</v>
      </c>
      <c r="F69" s="193"/>
      <c r="G69" s="193"/>
      <c r="H69" s="194"/>
      <c r="I69" s="204">
        <f>+I70+I75+I79+I80+I81</f>
        <v>0</v>
      </c>
      <c r="J69" s="186"/>
    </row>
    <row r="70" spans="1:10" ht="15.75" x14ac:dyDescent="0.25">
      <c r="A70" s="190" t="s">
        <v>1522</v>
      </c>
      <c r="B70" s="190" t="s">
        <v>294</v>
      </c>
      <c r="C70" s="191" t="s">
        <v>295</v>
      </c>
      <c r="D70" s="190" t="s">
        <v>47</v>
      </c>
      <c r="E70" s="192"/>
      <c r="F70" s="193"/>
      <c r="G70" s="193"/>
      <c r="H70" s="194"/>
      <c r="I70" s="192"/>
      <c r="J70" s="190"/>
    </row>
    <row r="71" spans="1:10" ht="15.75" x14ac:dyDescent="0.25">
      <c r="A71" s="196" t="s">
        <v>296</v>
      </c>
      <c r="B71" s="197" t="s">
        <v>297</v>
      </c>
      <c r="C71" s="198" t="s">
        <v>126</v>
      </c>
      <c r="D71" s="196" t="s">
        <v>47</v>
      </c>
      <c r="E71" s="199"/>
      <c r="F71" s="200"/>
      <c r="G71" s="200"/>
      <c r="H71" s="201"/>
      <c r="I71" s="199"/>
      <c r="J71" s="196"/>
    </row>
    <row r="72" spans="1:10" ht="15.75" x14ac:dyDescent="0.25">
      <c r="A72" s="196" t="s">
        <v>298</v>
      </c>
      <c r="B72" s="197" t="s">
        <v>299</v>
      </c>
      <c r="C72" s="198" t="s">
        <v>324</v>
      </c>
      <c r="D72" s="196" t="s">
        <v>47</v>
      </c>
      <c r="E72" s="199"/>
      <c r="F72" s="200"/>
      <c r="G72" s="200"/>
      <c r="H72" s="201"/>
      <c r="I72" s="199"/>
      <c r="J72" s="196"/>
    </row>
    <row r="73" spans="1:10" ht="15.75" x14ac:dyDescent="0.25">
      <c r="A73" s="196" t="s">
        <v>300</v>
      </c>
      <c r="B73" s="197" t="s">
        <v>301</v>
      </c>
      <c r="C73" s="198" t="s">
        <v>130</v>
      </c>
      <c r="D73" s="196" t="s">
        <v>47</v>
      </c>
      <c r="E73" s="199"/>
      <c r="F73" s="200"/>
      <c r="G73" s="200"/>
      <c r="H73" s="201"/>
      <c r="I73" s="199"/>
      <c r="J73" s="196"/>
    </row>
    <row r="74" spans="1:10" ht="15.75" x14ac:dyDescent="0.25">
      <c r="A74" s="196" t="s">
        <v>302</v>
      </c>
      <c r="B74" s="197" t="s">
        <v>303</v>
      </c>
      <c r="C74" s="198" t="s">
        <v>132</v>
      </c>
      <c r="D74" s="196" t="s">
        <v>47</v>
      </c>
      <c r="E74" s="199"/>
      <c r="F74" s="200"/>
      <c r="G74" s="200"/>
      <c r="H74" s="206"/>
      <c r="I74" s="199"/>
      <c r="J74" s="196"/>
    </row>
    <row r="75" spans="1:10" ht="31.5" x14ac:dyDescent="0.25">
      <c r="A75" s="190" t="s">
        <v>1523</v>
      </c>
      <c r="B75" s="190" t="s">
        <v>299</v>
      </c>
      <c r="C75" s="191" t="s">
        <v>304</v>
      </c>
      <c r="D75" s="190" t="s">
        <v>47</v>
      </c>
      <c r="E75" s="199"/>
      <c r="F75" s="200"/>
      <c r="G75" s="200"/>
      <c r="H75" s="217"/>
      <c r="I75" s="199"/>
      <c r="J75" s="196"/>
    </row>
    <row r="76" spans="1:10" ht="15.75" x14ac:dyDescent="0.25">
      <c r="A76" s="196" t="s">
        <v>305</v>
      </c>
      <c r="B76" s="197" t="s">
        <v>306</v>
      </c>
      <c r="C76" s="198" t="s">
        <v>258</v>
      </c>
      <c r="D76" s="197" t="s">
        <v>47</v>
      </c>
      <c r="E76" s="199"/>
      <c r="F76" s="200"/>
      <c r="G76" s="200"/>
      <c r="H76" s="206"/>
      <c r="I76" s="199"/>
      <c r="J76" s="196"/>
    </row>
    <row r="77" spans="1:10" ht="15.75" x14ac:dyDescent="0.25">
      <c r="A77" s="196" t="s">
        <v>307</v>
      </c>
      <c r="B77" s="197" t="s">
        <v>308</v>
      </c>
      <c r="C77" s="198" t="s">
        <v>261</v>
      </c>
      <c r="D77" s="197" t="s">
        <v>47</v>
      </c>
      <c r="E77" s="199"/>
      <c r="F77" s="200"/>
      <c r="G77" s="200"/>
      <c r="H77" s="206"/>
      <c r="I77" s="199"/>
      <c r="J77" s="196"/>
    </row>
    <row r="78" spans="1:10" ht="15.75" x14ac:dyDescent="0.25">
      <c r="A78" s="196" t="s">
        <v>309</v>
      </c>
      <c r="B78" s="197" t="s">
        <v>310</v>
      </c>
      <c r="C78" s="198" t="s">
        <v>264</v>
      </c>
      <c r="D78" s="197" t="s">
        <v>47</v>
      </c>
      <c r="E78" s="199"/>
      <c r="F78" s="200"/>
      <c r="G78" s="200"/>
      <c r="H78" s="206"/>
      <c r="I78" s="199"/>
      <c r="J78" s="196"/>
    </row>
    <row r="79" spans="1:10" ht="15.75" x14ac:dyDescent="0.25">
      <c r="A79" s="190" t="s">
        <v>1524</v>
      </c>
      <c r="B79" s="190" t="s">
        <v>311</v>
      </c>
      <c r="C79" s="191" t="s">
        <v>312</v>
      </c>
      <c r="D79" s="190" t="s">
        <v>212</v>
      </c>
      <c r="E79" s="195" t="s">
        <v>178</v>
      </c>
      <c r="F79" s="193"/>
      <c r="G79" s="193"/>
      <c r="H79" s="217"/>
      <c r="I79" s="192"/>
      <c r="J79" s="190"/>
    </row>
    <row r="80" spans="1:10" ht="15.75" x14ac:dyDescent="0.25">
      <c r="A80" s="190" t="s">
        <v>1525</v>
      </c>
      <c r="B80" s="190" t="s">
        <v>313</v>
      </c>
      <c r="C80" s="191" t="s">
        <v>314</v>
      </c>
      <c r="D80" s="190" t="s">
        <v>212</v>
      </c>
      <c r="E80" s="195" t="s">
        <v>178</v>
      </c>
      <c r="F80" s="193"/>
      <c r="G80" s="193"/>
      <c r="H80" s="217"/>
      <c r="I80" s="192"/>
      <c r="J80" s="190"/>
    </row>
    <row r="81" spans="1:10" ht="15.75" x14ac:dyDescent="0.25">
      <c r="A81" s="190" t="s">
        <v>1526</v>
      </c>
      <c r="B81" s="190" t="s">
        <v>315</v>
      </c>
      <c r="C81" s="191" t="s">
        <v>967</v>
      </c>
      <c r="D81" s="190" t="s">
        <v>212</v>
      </c>
      <c r="E81" s="195" t="s">
        <v>178</v>
      </c>
      <c r="F81" s="193"/>
      <c r="G81" s="193"/>
      <c r="H81" s="194"/>
      <c r="I81" s="192"/>
      <c r="J81" s="190"/>
    </row>
    <row r="82" spans="1:10" ht="15.75" x14ac:dyDescent="0.25">
      <c r="A82" s="186">
        <v>5</v>
      </c>
      <c r="B82" s="186" t="s">
        <v>317</v>
      </c>
      <c r="C82" s="187" t="s">
        <v>318</v>
      </c>
      <c r="D82" s="186" t="s">
        <v>212</v>
      </c>
      <c r="E82" s="203" t="s">
        <v>178</v>
      </c>
      <c r="F82" s="193"/>
      <c r="G82" s="193"/>
      <c r="H82" s="194"/>
      <c r="I82" s="204">
        <f>+I83+I88+I93+I94</f>
        <v>0</v>
      </c>
      <c r="J82" s="186"/>
    </row>
    <row r="83" spans="1:10" ht="15.75" x14ac:dyDescent="0.25">
      <c r="A83" s="190" t="s">
        <v>1527</v>
      </c>
      <c r="B83" s="190" t="s">
        <v>319</v>
      </c>
      <c r="C83" s="191" t="s">
        <v>320</v>
      </c>
      <c r="D83" s="190" t="s">
        <v>47</v>
      </c>
      <c r="E83" s="192">
        <f>+SUM(E84:E87)</f>
        <v>0</v>
      </c>
      <c r="F83" s="215">
        <f>+SUM(F84:F87)</f>
        <v>0</v>
      </c>
      <c r="G83" s="200"/>
      <c r="H83" s="216"/>
      <c r="I83" s="192"/>
      <c r="J83" s="196"/>
    </row>
    <row r="84" spans="1:10" ht="15.75" x14ac:dyDescent="0.25">
      <c r="A84" s="196" t="s">
        <v>321</v>
      </c>
      <c r="B84" s="196" t="s">
        <v>319</v>
      </c>
      <c r="C84" s="198" t="s">
        <v>126</v>
      </c>
      <c r="D84" s="196" t="s">
        <v>47</v>
      </c>
      <c r="E84" s="199">
        <f>+SUM(F84:G84)</f>
        <v>0</v>
      </c>
      <c r="F84" s="200"/>
      <c r="G84" s="200"/>
      <c r="H84" s="206"/>
      <c r="I84" s="199"/>
      <c r="J84" s="196"/>
    </row>
    <row r="85" spans="1:10" ht="15.75" x14ac:dyDescent="0.25">
      <c r="A85" s="196" t="s">
        <v>322</v>
      </c>
      <c r="B85" s="196" t="s">
        <v>323</v>
      </c>
      <c r="C85" s="198" t="s">
        <v>128</v>
      </c>
      <c r="D85" s="196" t="s">
        <v>47</v>
      </c>
      <c r="E85" s="199">
        <f>+SUM(F85:G85)</f>
        <v>0</v>
      </c>
      <c r="F85" s="200"/>
      <c r="G85" s="200"/>
      <c r="H85" s="206"/>
      <c r="I85" s="199"/>
      <c r="J85" s="196"/>
    </row>
    <row r="86" spans="1:10" ht="15.75" x14ac:dyDescent="0.25">
      <c r="A86" s="196" t="s">
        <v>325</v>
      </c>
      <c r="B86" s="196" t="s">
        <v>326</v>
      </c>
      <c r="C86" s="198" t="s">
        <v>130</v>
      </c>
      <c r="D86" s="196" t="s">
        <v>47</v>
      </c>
      <c r="E86" s="199">
        <f>+SUM(F86:G86)</f>
        <v>0</v>
      </c>
      <c r="F86" s="200"/>
      <c r="G86" s="200"/>
      <c r="H86" s="206"/>
      <c r="I86" s="199"/>
      <c r="J86" s="196"/>
    </row>
    <row r="87" spans="1:10" ht="15.75" x14ac:dyDescent="0.25">
      <c r="A87" s="196" t="s">
        <v>327</v>
      </c>
      <c r="B87" s="196" t="s">
        <v>328</v>
      </c>
      <c r="C87" s="198" t="s">
        <v>132</v>
      </c>
      <c r="D87" s="196" t="s">
        <v>47</v>
      </c>
      <c r="E87" s="199">
        <f>+SUM(F87:G87)</f>
        <v>0</v>
      </c>
      <c r="F87" s="200"/>
      <c r="G87" s="200"/>
      <c r="H87" s="206"/>
      <c r="I87" s="199"/>
      <c r="J87" s="196"/>
    </row>
    <row r="88" spans="1:10" ht="15.75" x14ac:dyDescent="0.25">
      <c r="A88" s="190" t="s">
        <v>1528</v>
      </c>
      <c r="B88" s="190" t="s">
        <v>323</v>
      </c>
      <c r="C88" s="191" t="s">
        <v>329</v>
      </c>
      <c r="D88" s="196"/>
      <c r="E88" s="199"/>
      <c r="F88" s="200"/>
      <c r="G88" s="200"/>
      <c r="H88" s="201"/>
      <c r="I88" s="199"/>
      <c r="J88" s="196"/>
    </row>
    <row r="89" spans="1:10" ht="15.75" x14ac:dyDescent="0.25">
      <c r="A89" s="196" t="s">
        <v>330</v>
      </c>
      <c r="B89" s="196" t="s">
        <v>331</v>
      </c>
      <c r="C89" s="198" t="s">
        <v>126</v>
      </c>
      <c r="D89" s="196" t="s">
        <v>47</v>
      </c>
      <c r="E89" s="199">
        <f>+SUM(F89:G89)</f>
        <v>0</v>
      </c>
      <c r="F89" s="200"/>
      <c r="G89" s="200"/>
      <c r="H89" s="201"/>
      <c r="I89" s="199"/>
      <c r="J89" s="196"/>
    </row>
    <row r="90" spans="1:10" ht="15.75" x14ac:dyDescent="0.25">
      <c r="A90" s="196" t="s">
        <v>332</v>
      </c>
      <c r="B90" s="196" t="s">
        <v>333</v>
      </c>
      <c r="C90" s="198" t="s">
        <v>128</v>
      </c>
      <c r="D90" s="196" t="s">
        <v>47</v>
      </c>
      <c r="E90" s="199">
        <f>+SUM(F90:G90)</f>
        <v>0</v>
      </c>
      <c r="F90" s="200"/>
      <c r="G90" s="200"/>
      <c r="H90" s="201"/>
      <c r="I90" s="199"/>
      <c r="J90" s="196"/>
    </row>
    <row r="91" spans="1:10" ht="15.75" x14ac:dyDescent="0.25">
      <c r="A91" s="196" t="s">
        <v>334</v>
      </c>
      <c r="B91" s="196" t="s">
        <v>335</v>
      </c>
      <c r="C91" s="198" t="s">
        <v>130</v>
      </c>
      <c r="D91" s="196" t="s">
        <v>47</v>
      </c>
      <c r="E91" s="199">
        <f>+SUM(F91:G91)</f>
        <v>0</v>
      </c>
      <c r="F91" s="200"/>
      <c r="G91" s="200"/>
      <c r="H91" s="201"/>
      <c r="I91" s="199"/>
      <c r="J91" s="196"/>
    </row>
    <row r="92" spans="1:10" ht="15.75" x14ac:dyDescent="0.25">
      <c r="A92" s="196" t="s">
        <v>337</v>
      </c>
      <c r="B92" s="196" t="s">
        <v>338</v>
      </c>
      <c r="C92" s="198" t="s">
        <v>132</v>
      </c>
      <c r="D92" s="196" t="s">
        <v>47</v>
      </c>
      <c r="E92" s="199">
        <f>+SUM(F92:G92)</f>
        <v>0</v>
      </c>
      <c r="F92" s="200"/>
      <c r="G92" s="200"/>
      <c r="H92" s="201"/>
      <c r="I92" s="199"/>
      <c r="J92" s="196"/>
    </row>
    <row r="93" spans="1:10" ht="15.75" x14ac:dyDescent="0.25">
      <c r="A93" s="190" t="s">
        <v>1529</v>
      </c>
      <c r="B93" s="190" t="s">
        <v>326</v>
      </c>
      <c r="C93" s="191" t="s">
        <v>970</v>
      </c>
      <c r="D93" s="190" t="s">
        <v>212</v>
      </c>
      <c r="E93" s="195" t="s">
        <v>178</v>
      </c>
      <c r="F93" s="200"/>
      <c r="G93" s="200"/>
      <c r="H93" s="201"/>
      <c r="I93" s="199"/>
      <c r="J93" s="196"/>
    </row>
    <row r="94" spans="1:10" ht="15.75" x14ac:dyDescent="0.25">
      <c r="A94" s="190" t="s">
        <v>1530</v>
      </c>
      <c r="B94" s="190" t="s">
        <v>328</v>
      </c>
      <c r="C94" s="191" t="s">
        <v>340</v>
      </c>
      <c r="D94" s="190" t="s">
        <v>212</v>
      </c>
      <c r="E94" s="195" t="s">
        <v>178</v>
      </c>
      <c r="F94" s="200"/>
      <c r="G94" s="200"/>
      <c r="H94" s="201"/>
      <c r="I94" s="192"/>
      <c r="J94" s="196"/>
    </row>
    <row r="95" spans="1:10" ht="15.75" x14ac:dyDescent="0.25">
      <c r="A95" s="186">
        <v>6</v>
      </c>
      <c r="B95" s="186" t="s">
        <v>51</v>
      </c>
      <c r="C95" s="187" t="s">
        <v>1531</v>
      </c>
      <c r="D95" s="186" t="s">
        <v>212</v>
      </c>
      <c r="E95" s="203" t="s">
        <v>178</v>
      </c>
      <c r="F95" s="200"/>
      <c r="G95" s="200"/>
      <c r="H95" s="201"/>
      <c r="I95" s="204">
        <f>+I97+I102+I118+I123+I128+I133+I138+I143+I148+I149+I150+I151+I152+I153+I154+I155+I156</f>
        <v>1902</v>
      </c>
      <c r="J95" s="218"/>
    </row>
    <row r="96" spans="1:10" ht="15.75" x14ac:dyDescent="0.25">
      <c r="A96" s="190" t="s">
        <v>1532</v>
      </c>
      <c r="B96" s="190" t="s">
        <v>53</v>
      </c>
      <c r="C96" s="191" t="s">
        <v>54</v>
      </c>
      <c r="D96" s="190" t="s">
        <v>55</v>
      </c>
      <c r="E96" s="199"/>
      <c r="F96" s="200"/>
      <c r="G96" s="200"/>
      <c r="H96" s="201"/>
      <c r="I96" s="199"/>
      <c r="J96" s="196"/>
    </row>
    <row r="97" spans="1:10" ht="15.75" x14ac:dyDescent="0.25">
      <c r="A97" s="214" t="s">
        <v>341</v>
      </c>
      <c r="B97" s="214" t="s">
        <v>342</v>
      </c>
      <c r="C97" s="219" t="s">
        <v>343</v>
      </c>
      <c r="D97" s="214" t="s">
        <v>55</v>
      </c>
      <c r="E97" s="192">
        <f>+SUM(E98:E101)</f>
        <v>93</v>
      </c>
      <c r="F97" s="193">
        <f>+SUM(F98:F101)</f>
        <v>93</v>
      </c>
      <c r="G97" s="193">
        <f>+SUM(G98:G101)</f>
        <v>0</v>
      </c>
      <c r="H97" s="194"/>
      <c r="I97" s="192">
        <f>+SUM(I98:I101)</f>
        <v>744</v>
      </c>
      <c r="J97" s="190"/>
    </row>
    <row r="98" spans="1:10" ht="15.75" x14ac:dyDescent="0.25">
      <c r="A98" s="197" t="s">
        <v>344</v>
      </c>
      <c r="B98" s="197" t="s">
        <v>345</v>
      </c>
      <c r="C98" s="198" t="s">
        <v>126</v>
      </c>
      <c r="D98" s="197" t="s">
        <v>55</v>
      </c>
      <c r="E98" s="199">
        <f>+SUM(F98:G98)</f>
        <v>0</v>
      </c>
      <c r="F98" s="200"/>
      <c r="G98" s="200"/>
      <c r="H98" s="206">
        <v>30</v>
      </c>
      <c r="I98" s="199"/>
      <c r="J98" s="196"/>
    </row>
    <row r="99" spans="1:10" ht="15.75" x14ac:dyDescent="0.25">
      <c r="A99" s="197" t="s">
        <v>346</v>
      </c>
      <c r="B99" s="197" t="s">
        <v>347</v>
      </c>
      <c r="C99" s="198" t="s">
        <v>348</v>
      </c>
      <c r="D99" s="197" t="s">
        <v>55</v>
      </c>
      <c r="E99" s="199">
        <f>+SUM(F99:G99)</f>
        <v>0</v>
      </c>
      <c r="F99" s="200"/>
      <c r="G99" s="200"/>
      <c r="H99" s="206">
        <f>+H98*0.6</f>
        <v>18</v>
      </c>
      <c r="I99" s="199"/>
      <c r="J99" s="196"/>
    </row>
    <row r="100" spans="1:10" ht="15.75" x14ac:dyDescent="0.25">
      <c r="A100" s="197" t="s">
        <v>349</v>
      </c>
      <c r="B100" s="197" t="s">
        <v>350</v>
      </c>
      <c r="C100" s="198" t="s">
        <v>336</v>
      </c>
      <c r="D100" s="197" t="s">
        <v>55</v>
      </c>
      <c r="E100" s="199">
        <f>+SUM(F100:G100)</f>
        <v>93</v>
      </c>
      <c r="F100" s="200">
        <v>93</v>
      </c>
      <c r="G100" s="200"/>
      <c r="H100" s="206">
        <v>8</v>
      </c>
      <c r="I100" s="199">
        <f>+H100*E100</f>
        <v>744</v>
      </c>
      <c r="J100" s="196"/>
    </row>
    <row r="101" spans="1:10" ht="15.75" x14ac:dyDescent="0.25">
      <c r="A101" s="197" t="s">
        <v>351</v>
      </c>
      <c r="B101" s="197" t="s">
        <v>352</v>
      </c>
      <c r="C101" s="198" t="s">
        <v>132</v>
      </c>
      <c r="D101" s="197" t="s">
        <v>55</v>
      </c>
      <c r="E101" s="199">
        <f>+SUM(F101:G101)</f>
        <v>0</v>
      </c>
      <c r="F101" s="200"/>
      <c r="G101" s="200"/>
      <c r="H101" s="206">
        <f>+H98*0.2</f>
        <v>6</v>
      </c>
      <c r="I101" s="199">
        <f>+H101*E101</f>
        <v>0</v>
      </c>
      <c r="J101" s="196"/>
    </row>
    <row r="102" spans="1:10" ht="15.75" x14ac:dyDescent="0.25">
      <c r="A102" s="214" t="s">
        <v>353</v>
      </c>
      <c r="B102" s="214" t="s">
        <v>354</v>
      </c>
      <c r="C102" s="219" t="s">
        <v>355</v>
      </c>
      <c r="D102" s="214" t="s">
        <v>55</v>
      </c>
      <c r="E102" s="192"/>
      <c r="F102" s="193"/>
      <c r="G102" s="193"/>
      <c r="H102" s="194"/>
      <c r="I102" s="192"/>
      <c r="J102" s="190"/>
    </row>
    <row r="103" spans="1:10" ht="15.75" x14ac:dyDescent="0.25">
      <c r="A103" s="197" t="s">
        <v>356</v>
      </c>
      <c r="B103" s="197" t="s">
        <v>357</v>
      </c>
      <c r="C103" s="198" t="s">
        <v>126</v>
      </c>
      <c r="D103" s="197" t="s">
        <v>55</v>
      </c>
      <c r="E103" s="199"/>
      <c r="F103" s="200"/>
      <c r="G103" s="200"/>
      <c r="H103" s="201"/>
      <c r="I103" s="199"/>
      <c r="J103" s="196"/>
    </row>
    <row r="104" spans="1:10" ht="15.75" x14ac:dyDescent="0.25">
      <c r="A104" s="197" t="s">
        <v>358</v>
      </c>
      <c r="B104" s="197" t="s">
        <v>359</v>
      </c>
      <c r="C104" s="198" t="s">
        <v>128</v>
      </c>
      <c r="D104" s="197" t="s">
        <v>55</v>
      </c>
      <c r="E104" s="199"/>
      <c r="F104" s="200"/>
      <c r="G104" s="200"/>
      <c r="H104" s="201"/>
      <c r="I104" s="199"/>
      <c r="J104" s="196"/>
    </row>
    <row r="105" spans="1:10" ht="15.75" x14ac:dyDescent="0.25">
      <c r="A105" s="197" t="s">
        <v>360</v>
      </c>
      <c r="B105" s="197" t="s">
        <v>361</v>
      </c>
      <c r="C105" s="198" t="s">
        <v>336</v>
      </c>
      <c r="D105" s="197" t="s">
        <v>55</v>
      </c>
      <c r="E105" s="199"/>
      <c r="F105" s="200"/>
      <c r="G105" s="200"/>
      <c r="H105" s="201"/>
      <c r="I105" s="199"/>
      <c r="J105" s="196"/>
    </row>
    <row r="106" spans="1:10" ht="15.75" x14ac:dyDescent="0.25">
      <c r="A106" s="197" t="s">
        <v>362</v>
      </c>
      <c r="B106" s="197" t="s">
        <v>363</v>
      </c>
      <c r="C106" s="198" t="s">
        <v>132</v>
      </c>
      <c r="D106" s="197" t="s">
        <v>55</v>
      </c>
      <c r="E106" s="199"/>
      <c r="F106" s="200"/>
      <c r="G106" s="200"/>
      <c r="H106" s="201"/>
      <c r="I106" s="199"/>
      <c r="J106" s="196"/>
    </row>
    <row r="107" spans="1:10" ht="15.75" x14ac:dyDescent="0.25">
      <c r="A107" s="190" t="s">
        <v>1533</v>
      </c>
      <c r="B107" s="190" t="s">
        <v>364</v>
      </c>
      <c r="C107" s="191" t="s">
        <v>365</v>
      </c>
      <c r="D107" s="197" t="s">
        <v>55</v>
      </c>
      <c r="E107" s="199"/>
      <c r="F107" s="200"/>
      <c r="G107" s="200"/>
      <c r="H107" s="201"/>
      <c r="I107" s="199"/>
      <c r="J107" s="196"/>
    </row>
    <row r="108" spans="1:10" ht="15.75" x14ac:dyDescent="0.25">
      <c r="A108" s="214" t="s">
        <v>366</v>
      </c>
      <c r="B108" s="214" t="s">
        <v>367</v>
      </c>
      <c r="C108" s="219" t="s">
        <v>368</v>
      </c>
      <c r="D108" s="214" t="s">
        <v>55</v>
      </c>
      <c r="E108" s="199"/>
      <c r="F108" s="200"/>
      <c r="G108" s="200"/>
      <c r="H108" s="201"/>
      <c r="I108" s="199"/>
      <c r="J108" s="196"/>
    </row>
    <row r="109" spans="1:10" ht="15.75" x14ac:dyDescent="0.25">
      <c r="A109" s="197" t="s">
        <v>369</v>
      </c>
      <c r="B109" s="197" t="s">
        <v>370</v>
      </c>
      <c r="C109" s="198" t="s">
        <v>126</v>
      </c>
      <c r="D109" s="197" t="s">
        <v>55</v>
      </c>
      <c r="E109" s="220"/>
      <c r="F109" s="200"/>
      <c r="G109" s="200"/>
      <c r="H109" s="221"/>
      <c r="I109" s="220"/>
      <c r="J109" s="197"/>
    </row>
    <row r="110" spans="1:10" ht="15.75" x14ac:dyDescent="0.25">
      <c r="A110" s="197" t="s">
        <v>371</v>
      </c>
      <c r="B110" s="197" t="s">
        <v>372</v>
      </c>
      <c r="C110" s="198" t="s">
        <v>128</v>
      </c>
      <c r="D110" s="197" t="s">
        <v>55</v>
      </c>
      <c r="E110" s="220"/>
      <c r="F110" s="200"/>
      <c r="G110" s="200"/>
      <c r="H110" s="221"/>
      <c r="I110" s="220"/>
      <c r="J110" s="197"/>
    </row>
    <row r="111" spans="1:10" ht="15.75" x14ac:dyDescent="0.25">
      <c r="A111" s="197" t="s">
        <v>349</v>
      </c>
      <c r="B111" s="197" t="s">
        <v>374</v>
      </c>
      <c r="C111" s="198" t="s">
        <v>130</v>
      </c>
      <c r="D111" s="197" t="s">
        <v>55</v>
      </c>
      <c r="E111" s="220"/>
      <c r="F111" s="200"/>
      <c r="G111" s="200"/>
      <c r="H111" s="221"/>
      <c r="I111" s="220"/>
      <c r="J111" s="197"/>
    </row>
    <row r="112" spans="1:10" ht="15.75" x14ac:dyDescent="0.25">
      <c r="A112" s="197" t="s">
        <v>351</v>
      </c>
      <c r="B112" s="197" t="s">
        <v>376</v>
      </c>
      <c r="C112" s="198" t="s">
        <v>132</v>
      </c>
      <c r="D112" s="197" t="s">
        <v>55</v>
      </c>
      <c r="E112" s="220"/>
      <c r="F112" s="200"/>
      <c r="G112" s="200"/>
      <c r="H112" s="221"/>
      <c r="I112" s="220"/>
      <c r="J112" s="197"/>
    </row>
    <row r="113" spans="1:12" ht="15.75" x14ac:dyDescent="0.25">
      <c r="A113" s="214" t="s">
        <v>377</v>
      </c>
      <c r="B113" s="214" t="s">
        <v>378</v>
      </c>
      <c r="C113" s="219" t="s">
        <v>379</v>
      </c>
      <c r="D113" s="214" t="s">
        <v>55</v>
      </c>
      <c r="E113" s="199"/>
      <c r="F113" s="200"/>
      <c r="G113" s="200"/>
      <c r="H113" s="201"/>
      <c r="I113" s="199"/>
      <c r="J113" s="196"/>
    </row>
    <row r="114" spans="1:12" ht="15.75" x14ac:dyDescent="0.25">
      <c r="A114" s="197" t="s">
        <v>380</v>
      </c>
      <c r="B114" s="197" t="s">
        <v>381</v>
      </c>
      <c r="C114" s="198" t="s">
        <v>126</v>
      </c>
      <c r="D114" s="197" t="s">
        <v>55</v>
      </c>
      <c r="E114" s="199"/>
      <c r="F114" s="200"/>
      <c r="G114" s="200"/>
      <c r="H114" s="201"/>
      <c r="I114" s="199"/>
      <c r="J114" s="196"/>
    </row>
    <row r="115" spans="1:12" ht="15.75" x14ac:dyDescent="0.25">
      <c r="A115" s="197" t="s">
        <v>382</v>
      </c>
      <c r="B115" s="197" t="s">
        <v>383</v>
      </c>
      <c r="C115" s="198" t="s">
        <v>128</v>
      </c>
      <c r="D115" s="197" t="s">
        <v>55</v>
      </c>
      <c r="E115" s="199"/>
      <c r="F115" s="200"/>
      <c r="G115" s="200"/>
      <c r="H115" s="201"/>
      <c r="I115" s="199"/>
      <c r="J115" s="196"/>
    </row>
    <row r="116" spans="1:12" ht="15.75" x14ac:dyDescent="0.25">
      <c r="A116" s="197" t="s">
        <v>384</v>
      </c>
      <c r="B116" s="197" t="s">
        <v>385</v>
      </c>
      <c r="C116" s="198" t="s">
        <v>130</v>
      </c>
      <c r="D116" s="197" t="s">
        <v>55</v>
      </c>
      <c r="E116" s="199"/>
      <c r="F116" s="200"/>
      <c r="G116" s="200"/>
      <c r="H116" s="201"/>
      <c r="I116" s="199"/>
      <c r="J116" s="196"/>
    </row>
    <row r="117" spans="1:12" ht="15.75" x14ac:dyDescent="0.25">
      <c r="A117" s="197" t="s">
        <v>386</v>
      </c>
      <c r="B117" s="197" t="s">
        <v>387</v>
      </c>
      <c r="C117" s="198" t="s">
        <v>132</v>
      </c>
      <c r="D117" s="197" t="s">
        <v>55</v>
      </c>
      <c r="E117" s="199"/>
      <c r="F117" s="200"/>
      <c r="G117" s="200"/>
      <c r="H117" s="201"/>
      <c r="I117" s="199"/>
      <c r="J117" s="196"/>
    </row>
    <row r="118" spans="1:12" ht="15.75" x14ac:dyDescent="0.25">
      <c r="A118" s="190" t="s">
        <v>1534</v>
      </c>
      <c r="B118" s="190" t="s">
        <v>56</v>
      </c>
      <c r="C118" s="191" t="s">
        <v>57</v>
      </c>
      <c r="D118" s="190" t="s">
        <v>55</v>
      </c>
      <c r="E118" s="192">
        <f>+SUM(E119:E122)</f>
        <v>17.5</v>
      </c>
      <c r="F118" s="215">
        <f>+SUM(F119:F122)</f>
        <v>17.5</v>
      </c>
      <c r="G118" s="215">
        <f>+SUM(G119:G122)</f>
        <v>0</v>
      </c>
      <c r="I118" s="192">
        <f>+SUM(I119:I122)</f>
        <v>525</v>
      </c>
      <c r="J118" s="196"/>
    </row>
    <row r="119" spans="1:12" ht="15.75" x14ac:dyDescent="0.25">
      <c r="A119" s="196" t="s">
        <v>388</v>
      </c>
      <c r="B119" s="197" t="s">
        <v>389</v>
      </c>
      <c r="C119" s="198" t="s">
        <v>126</v>
      </c>
      <c r="D119" s="197" t="s">
        <v>55</v>
      </c>
      <c r="E119" s="199">
        <f>+SUM(F119:G119)</f>
        <v>17.5</v>
      </c>
      <c r="F119" s="200">
        <v>17.5</v>
      </c>
      <c r="G119" s="200"/>
      <c r="H119" s="206">
        <v>30</v>
      </c>
      <c r="I119" s="199">
        <f>+H119*E119</f>
        <v>525</v>
      </c>
      <c r="J119" s="222"/>
    </row>
    <row r="120" spans="1:12" ht="15.75" x14ac:dyDescent="0.25">
      <c r="A120" s="196" t="s">
        <v>390</v>
      </c>
      <c r="B120" s="197" t="s">
        <v>391</v>
      </c>
      <c r="C120" s="198" t="s">
        <v>128</v>
      </c>
      <c r="D120" s="197" t="s">
        <v>55</v>
      </c>
      <c r="E120" s="199">
        <f>+SUM(F120:G120)</f>
        <v>0</v>
      </c>
      <c r="F120" s="200"/>
      <c r="G120" s="200"/>
      <c r="H120" s="206">
        <f>+H119*0.6</f>
        <v>18</v>
      </c>
      <c r="I120" s="199">
        <f>+H120*E120</f>
        <v>0</v>
      </c>
      <c r="J120" s="222"/>
      <c r="L120" s="223"/>
    </row>
    <row r="121" spans="1:12" ht="15.75" x14ac:dyDescent="0.25">
      <c r="A121" s="196" t="s">
        <v>392</v>
      </c>
      <c r="B121" s="197" t="s">
        <v>393</v>
      </c>
      <c r="C121" s="198" t="s">
        <v>130</v>
      </c>
      <c r="D121" s="197" t="s">
        <v>55</v>
      </c>
      <c r="E121" s="199">
        <f>+SUM(F121:G121)</f>
        <v>0</v>
      </c>
      <c r="F121" s="200"/>
      <c r="G121" s="200"/>
      <c r="H121" s="206">
        <f>+H119*0.4</f>
        <v>12</v>
      </c>
      <c r="I121" s="199">
        <f>+H121*E121</f>
        <v>0</v>
      </c>
      <c r="J121" s="222"/>
    </row>
    <row r="122" spans="1:12" ht="15.75" x14ac:dyDescent="0.25">
      <c r="A122" s="196" t="s">
        <v>394</v>
      </c>
      <c r="B122" s="197" t="s">
        <v>395</v>
      </c>
      <c r="C122" s="198" t="s">
        <v>132</v>
      </c>
      <c r="D122" s="197" t="s">
        <v>55</v>
      </c>
      <c r="E122" s="199">
        <f>+SUM(F122:G122)</f>
        <v>0</v>
      </c>
      <c r="F122" s="200"/>
      <c r="G122" s="200"/>
      <c r="H122" s="206"/>
      <c r="I122" s="199">
        <f>+H122*E122</f>
        <v>0</v>
      </c>
      <c r="J122" s="222"/>
    </row>
    <row r="123" spans="1:12" ht="15.75" x14ac:dyDescent="0.25">
      <c r="A123" s="190" t="s">
        <v>1535</v>
      </c>
      <c r="B123" s="214" t="s">
        <v>396</v>
      </c>
      <c r="C123" s="191" t="s">
        <v>397</v>
      </c>
      <c r="D123" s="190" t="s">
        <v>398</v>
      </c>
      <c r="E123" s="192">
        <f>+SUM(E124:E127)</f>
        <v>0</v>
      </c>
      <c r="F123" s="200"/>
      <c r="G123" s="215"/>
      <c r="H123" s="217"/>
      <c r="I123" s="192"/>
      <c r="J123" s="196"/>
    </row>
    <row r="124" spans="1:12" ht="15.75" x14ac:dyDescent="0.25">
      <c r="A124" s="196" t="s">
        <v>399</v>
      </c>
      <c r="B124" s="197" t="s">
        <v>400</v>
      </c>
      <c r="C124" s="198" t="s">
        <v>126</v>
      </c>
      <c r="D124" s="197" t="s">
        <v>398</v>
      </c>
      <c r="E124" s="199">
        <f>+SUM(F124:G124)</f>
        <v>0</v>
      </c>
      <c r="F124" s="200"/>
      <c r="G124" s="200"/>
      <c r="H124" s="206"/>
      <c r="I124" s="199"/>
      <c r="J124" s="196"/>
    </row>
    <row r="125" spans="1:12" ht="15.75" x14ac:dyDescent="0.25">
      <c r="A125" s="196" t="s">
        <v>401</v>
      </c>
      <c r="B125" s="197" t="s">
        <v>402</v>
      </c>
      <c r="C125" s="198" t="s">
        <v>128</v>
      </c>
      <c r="D125" s="197" t="s">
        <v>398</v>
      </c>
      <c r="E125" s="199">
        <f>+SUM(F125:G125)</f>
        <v>0</v>
      </c>
      <c r="F125" s="200"/>
      <c r="G125" s="200"/>
      <c r="H125" s="201"/>
      <c r="I125" s="199"/>
      <c r="J125" s="196"/>
    </row>
    <row r="126" spans="1:12" ht="15.75" x14ac:dyDescent="0.25">
      <c r="A126" s="196" t="s">
        <v>403</v>
      </c>
      <c r="B126" s="197" t="s">
        <v>404</v>
      </c>
      <c r="C126" s="198" t="s">
        <v>336</v>
      </c>
      <c r="D126" s="197" t="s">
        <v>398</v>
      </c>
      <c r="E126" s="199">
        <f>+SUM(F126:G126)</f>
        <v>0</v>
      </c>
      <c r="F126" s="200"/>
      <c r="G126" s="200"/>
      <c r="H126" s="201"/>
      <c r="I126" s="199"/>
      <c r="J126" s="196"/>
    </row>
    <row r="127" spans="1:12" ht="15.75" x14ac:dyDescent="0.25">
      <c r="A127" s="196" t="s">
        <v>405</v>
      </c>
      <c r="B127" s="197" t="s">
        <v>406</v>
      </c>
      <c r="C127" s="198" t="s">
        <v>132</v>
      </c>
      <c r="D127" s="197" t="s">
        <v>398</v>
      </c>
      <c r="E127" s="199">
        <f>+SUM(F127:G127)</f>
        <v>0</v>
      </c>
      <c r="F127" s="200"/>
      <c r="G127" s="200"/>
      <c r="H127" s="201"/>
      <c r="I127" s="199"/>
      <c r="J127" s="196"/>
    </row>
    <row r="128" spans="1:12" ht="15.75" x14ac:dyDescent="0.25">
      <c r="A128" s="190" t="s">
        <v>1536</v>
      </c>
      <c r="B128" s="190" t="s">
        <v>58</v>
      </c>
      <c r="C128" s="191" t="s">
        <v>59</v>
      </c>
      <c r="D128" s="190" t="s">
        <v>55</v>
      </c>
      <c r="E128" s="192">
        <f>+SUM(E129:E132)</f>
        <v>0</v>
      </c>
      <c r="F128" s="215">
        <f>+SUM(F129:F132)</f>
        <v>0</v>
      </c>
      <c r="G128" s="215">
        <f>+SUM(G129:G132)</f>
        <v>0</v>
      </c>
      <c r="H128" s="201"/>
      <c r="I128" s="192">
        <f>+SUM(I129:I132)</f>
        <v>0</v>
      </c>
      <c r="J128" s="196"/>
    </row>
    <row r="129" spans="1:10" ht="15.75" x14ac:dyDescent="0.25">
      <c r="A129" s="196" t="s">
        <v>407</v>
      </c>
      <c r="B129" s="197" t="s">
        <v>408</v>
      </c>
      <c r="C129" s="198" t="s">
        <v>126</v>
      </c>
      <c r="D129" s="197" t="s">
        <v>55</v>
      </c>
      <c r="E129" s="199">
        <f>+SUM(F129:G129)</f>
        <v>0</v>
      </c>
      <c r="F129" s="200"/>
      <c r="G129" s="200"/>
      <c r="H129" s="206"/>
      <c r="I129" s="199">
        <f>+H129*E129</f>
        <v>0</v>
      </c>
      <c r="J129" s="196"/>
    </row>
    <row r="130" spans="1:10" ht="15.75" x14ac:dyDescent="0.25">
      <c r="A130" s="196" t="s">
        <v>409</v>
      </c>
      <c r="B130" s="197" t="s">
        <v>410</v>
      </c>
      <c r="C130" s="198" t="s">
        <v>128</v>
      </c>
      <c r="D130" s="197" t="s">
        <v>55</v>
      </c>
      <c r="E130" s="199">
        <f>+SUM(F130:G130)</f>
        <v>0</v>
      </c>
      <c r="F130" s="200"/>
      <c r="G130" s="200"/>
      <c r="H130" s="206">
        <f>+H129*0.6</f>
        <v>0</v>
      </c>
      <c r="I130" s="199">
        <f>+H130*E130</f>
        <v>0</v>
      </c>
      <c r="J130" s="196"/>
    </row>
    <row r="131" spans="1:10" ht="15.75" x14ac:dyDescent="0.25">
      <c r="A131" s="196" t="s">
        <v>411</v>
      </c>
      <c r="B131" s="197" t="s">
        <v>412</v>
      </c>
      <c r="C131" s="198" t="s">
        <v>130</v>
      </c>
      <c r="D131" s="197" t="s">
        <v>55</v>
      </c>
      <c r="E131" s="199">
        <f>+SUM(F131:G131)</f>
        <v>0</v>
      </c>
      <c r="F131" s="200"/>
      <c r="G131" s="200"/>
      <c r="H131" s="206">
        <v>2</v>
      </c>
      <c r="I131" s="199">
        <f>+H131*E131</f>
        <v>0</v>
      </c>
      <c r="J131" s="196"/>
    </row>
    <row r="132" spans="1:10" ht="15.75" x14ac:dyDescent="0.25">
      <c r="A132" s="196" t="s">
        <v>413</v>
      </c>
      <c r="B132" s="197" t="s">
        <v>414</v>
      </c>
      <c r="C132" s="198" t="s">
        <v>132</v>
      </c>
      <c r="D132" s="197" t="s">
        <v>55</v>
      </c>
      <c r="E132" s="199">
        <f>+SUM(F132:G132)</f>
        <v>0</v>
      </c>
      <c r="F132" s="200"/>
      <c r="G132" s="200"/>
      <c r="H132" s="206"/>
      <c r="I132" s="199">
        <f>+H132*E132</f>
        <v>0</v>
      </c>
      <c r="J132" s="196"/>
    </row>
    <row r="133" spans="1:10" ht="15.75" x14ac:dyDescent="0.25">
      <c r="A133" s="190" t="s">
        <v>1537</v>
      </c>
      <c r="B133" s="190" t="s">
        <v>60</v>
      </c>
      <c r="C133" s="191" t="s">
        <v>61</v>
      </c>
      <c r="D133" s="190" t="s">
        <v>55</v>
      </c>
      <c r="E133" s="192">
        <f>+SUM(E134:E137)</f>
        <v>24.1</v>
      </c>
      <c r="F133" s="215">
        <f>+SUM(F134:F137)</f>
        <v>24.1</v>
      </c>
      <c r="G133" s="200"/>
      <c r="H133" s="217"/>
      <c r="I133" s="192">
        <f>+SUM(I134:I137)</f>
        <v>633</v>
      </c>
      <c r="J133" s="196"/>
    </row>
    <row r="134" spans="1:10" ht="15.75" x14ac:dyDescent="0.25">
      <c r="A134" s="196" t="s">
        <v>415</v>
      </c>
      <c r="B134" s="197" t="s">
        <v>416</v>
      </c>
      <c r="C134" s="198" t="s">
        <v>126</v>
      </c>
      <c r="D134" s="197" t="s">
        <v>55</v>
      </c>
      <c r="E134" s="199">
        <f>+SUM(F134:G134)</f>
        <v>19.100000000000001</v>
      </c>
      <c r="F134" s="200">
        <v>19.100000000000001</v>
      </c>
      <c r="G134" s="200"/>
      <c r="H134" s="206">
        <v>30</v>
      </c>
      <c r="I134" s="199">
        <f>+H134*E134</f>
        <v>573</v>
      </c>
      <c r="J134" s="196"/>
    </row>
    <row r="135" spans="1:10" ht="15.75" x14ac:dyDescent="0.25">
      <c r="A135" s="196" t="s">
        <v>417</v>
      </c>
      <c r="B135" s="197" t="s">
        <v>418</v>
      </c>
      <c r="C135" s="198" t="s">
        <v>324</v>
      </c>
      <c r="D135" s="197" t="s">
        <v>55</v>
      </c>
      <c r="E135" s="199">
        <f>+SUM(F135:G135)</f>
        <v>0</v>
      </c>
      <c r="F135" s="200"/>
      <c r="G135" s="200"/>
      <c r="H135" s="206"/>
      <c r="I135" s="199">
        <f>+H135*E135</f>
        <v>0</v>
      </c>
      <c r="J135" s="196"/>
    </row>
    <row r="136" spans="1:10" ht="15.75" x14ac:dyDescent="0.25">
      <c r="A136" s="196" t="s">
        <v>419</v>
      </c>
      <c r="B136" s="197" t="s">
        <v>420</v>
      </c>
      <c r="C136" s="198" t="s">
        <v>130</v>
      </c>
      <c r="D136" s="197" t="s">
        <v>55</v>
      </c>
      <c r="E136" s="199">
        <f>+SUM(F136:G136)</f>
        <v>5</v>
      </c>
      <c r="F136" s="200">
        <v>5</v>
      </c>
      <c r="G136" s="200"/>
      <c r="H136" s="206">
        <v>12</v>
      </c>
      <c r="I136" s="199">
        <f>+H136*E136</f>
        <v>60</v>
      </c>
      <c r="J136" s="196"/>
    </row>
    <row r="137" spans="1:10" ht="15.75" x14ac:dyDescent="0.25">
      <c r="A137" s="196" t="s">
        <v>1538</v>
      </c>
      <c r="B137" s="197" t="s">
        <v>422</v>
      </c>
      <c r="C137" s="198" t="s">
        <v>132</v>
      </c>
      <c r="D137" s="197" t="s">
        <v>55</v>
      </c>
      <c r="E137" s="199">
        <f>+SUM(F137:G137)</f>
        <v>0</v>
      </c>
      <c r="F137" s="200"/>
      <c r="G137" s="200"/>
      <c r="H137" s="206"/>
      <c r="I137" s="199">
        <f>+H137*E137</f>
        <v>0</v>
      </c>
      <c r="J137" s="196"/>
    </row>
    <row r="138" spans="1:10" ht="15.75" x14ac:dyDescent="0.25">
      <c r="A138" s="190" t="s">
        <v>1539</v>
      </c>
      <c r="B138" s="190" t="s">
        <v>62</v>
      </c>
      <c r="C138" s="191" t="s">
        <v>63</v>
      </c>
      <c r="D138" s="190" t="s">
        <v>55</v>
      </c>
      <c r="E138" s="192">
        <f>+SUM(E139:E142)</f>
        <v>0</v>
      </c>
      <c r="F138" s="215">
        <f>+SUM(F139:F142)</f>
        <v>0</v>
      </c>
      <c r="G138" s="215">
        <f>+SUM(G139:G142)</f>
        <v>0</v>
      </c>
      <c r="H138" s="217"/>
      <c r="I138" s="192">
        <f>+SUM(I139:I142)</f>
        <v>0</v>
      </c>
      <c r="J138" s="196"/>
    </row>
    <row r="139" spans="1:10" ht="15.75" x14ac:dyDescent="0.25">
      <c r="A139" s="196" t="s">
        <v>423</v>
      </c>
      <c r="B139" s="197" t="s">
        <v>424</v>
      </c>
      <c r="C139" s="198" t="s">
        <v>126</v>
      </c>
      <c r="D139" s="196" t="s">
        <v>55</v>
      </c>
      <c r="E139" s="199">
        <f>+SUM(F139:G139)</f>
        <v>0</v>
      </c>
      <c r="F139" s="200"/>
      <c r="G139" s="200"/>
      <c r="H139" s="206"/>
      <c r="I139" s="199">
        <f>+H139*E139</f>
        <v>0</v>
      </c>
      <c r="J139" s="196"/>
    </row>
    <row r="140" spans="1:10" ht="15.75" x14ac:dyDescent="0.25">
      <c r="A140" s="196" t="s">
        <v>425</v>
      </c>
      <c r="B140" s="197" t="s">
        <v>426</v>
      </c>
      <c r="C140" s="198" t="s">
        <v>128</v>
      </c>
      <c r="D140" s="196" t="s">
        <v>55</v>
      </c>
      <c r="E140" s="199">
        <f>+SUM(F140:G140)</f>
        <v>0</v>
      </c>
      <c r="F140" s="200"/>
      <c r="G140" s="200"/>
      <c r="H140" s="206"/>
      <c r="I140" s="199">
        <f>+H140*E140</f>
        <v>0</v>
      </c>
      <c r="J140" s="196"/>
    </row>
    <row r="141" spans="1:10" ht="15.75" x14ac:dyDescent="0.25">
      <c r="A141" s="196" t="s">
        <v>427</v>
      </c>
      <c r="B141" s="197" t="s">
        <v>428</v>
      </c>
      <c r="C141" s="198" t="s">
        <v>130</v>
      </c>
      <c r="D141" s="196" t="s">
        <v>55</v>
      </c>
      <c r="E141" s="199">
        <f>+SUM(F141:G141)</f>
        <v>0</v>
      </c>
      <c r="F141" s="200"/>
      <c r="G141" s="200"/>
      <c r="H141" s="206">
        <v>2</v>
      </c>
      <c r="I141" s="199">
        <f>+H141*E141</f>
        <v>0</v>
      </c>
      <c r="J141" s="196"/>
    </row>
    <row r="142" spans="1:10" ht="15.75" x14ac:dyDescent="0.25">
      <c r="A142" s="196" t="s">
        <v>429</v>
      </c>
      <c r="B142" s="197" t="s">
        <v>430</v>
      </c>
      <c r="C142" s="198" t="s">
        <v>132</v>
      </c>
      <c r="D142" s="196" t="s">
        <v>55</v>
      </c>
      <c r="E142" s="199">
        <f>+SUM(F142:G142)</f>
        <v>0</v>
      </c>
      <c r="F142" s="200"/>
      <c r="G142" s="200"/>
      <c r="H142" s="206"/>
      <c r="I142" s="199">
        <f>+H142*E142</f>
        <v>0</v>
      </c>
      <c r="J142" s="196"/>
    </row>
    <row r="143" spans="1:10" ht="15.75" x14ac:dyDescent="0.25">
      <c r="A143" s="190" t="s">
        <v>1540</v>
      </c>
      <c r="B143" s="190" t="s">
        <v>64</v>
      </c>
      <c r="C143" s="191" t="s">
        <v>65</v>
      </c>
      <c r="D143" s="190" t="s">
        <v>55</v>
      </c>
      <c r="E143" s="192">
        <f>+SUM(E144:E147)</f>
        <v>0</v>
      </c>
      <c r="F143" s="215">
        <f>+SUM(F144:F147)</f>
        <v>0</v>
      </c>
      <c r="G143" s="200"/>
      <c r="H143" s="217"/>
      <c r="I143" s="192">
        <f>+SUM(I144:I147)</f>
        <v>0</v>
      </c>
      <c r="J143" s="196"/>
    </row>
    <row r="144" spans="1:10" ht="15.75" x14ac:dyDescent="0.25">
      <c r="A144" s="196" t="s">
        <v>431</v>
      </c>
      <c r="B144" s="197" t="s">
        <v>432</v>
      </c>
      <c r="C144" s="198" t="s">
        <v>126</v>
      </c>
      <c r="D144" s="197" t="s">
        <v>55</v>
      </c>
      <c r="E144" s="199">
        <f t="shared" ref="E144:E149" si="0">+SUM(F144:G144)</f>
        <v>0</v>
      </c>
      <c r="F144" s="200"/>
      <c r="G144" s="200"/>
      <c r="H144" s="206">
        <v>100</v>
      </c>
      <c r="I144" s="199">
        <f>+H144*E144</f>
        <v>0</v>
      </c>
      <c r="J144" s="196"/>
    </row>
    <row r="145" spans="1:10" ht="15.75" x14ac:dyDescent="0.25">
      <c r="A145" s="196" t="s">
        <v>433</v>
      </c>
      <c r="B145" s="197" t="s">
        <v>434</v>
      </c>
      <c r="C145" s="198" t="s">
        <v>128</v>
      </c>
      <c r="D145" s="197" t="s">
        <v>55</v>
      </c>
      <c r="E145" s="199">
        <f t="shared" si="0"/>
        <v>0</v>
      </c>
      <c r="F145" s="200"/>
      <c r="G145" s="200"/>
      <c r="H145" s="206"/>
      <c r="I145" s="199"/>
      <c r="J145" s="196"/>
    </row>
    <row r="146" spans="1:10" ht="15.75" x14ac:dyDescent="0.25">
      <c r="A146" s="196" t="s">
        <v>435</v>
      </c>
      <c r="B146" s="197" t="s">
        <v>436</v>
      </c>
      <c r="C146" s="198" t="s">
        <v>130</v>
      </c>
      <c r="D146" s="197" t="s">
        <v>55</v>
      </c>
      <c r="E146" s="199">
        <f t="shared" si="0"/>
        <v>0</v>
      </c>
      <c r="F146" s="200"/>
      <c r="G146" s="200"/>
      <c r="H146" s="206"/>
      <c r="I146" s="199"/>
      <c r="J146" s="196"/>
    </row>
    <row r="147" spans="1:10" ht="15.75" x14ac:dyDescent="0.25">
      <c r="A147" s="196" t="s">
        <v>437</v>
      </c>
      <c r="B147" s="197" t="s">
        <v>438</v>
      </c>
      <c r="C147" s="198" t="s">
        <v>132</v>
      </c>
      <c r="D147" s="197" t="s">
        <v>55</v>
      </c>
      <c r="E147" s="199">
        <f t="shared" si="0"/>
        <v>0</v>
      </c>
      <c r="F147" s="200"/>
      <c r="G147" s="200"/>
      <c r="H147" s="206">
        <v>30</v>
      </c>
      <c r="I147" s="199"/>
      <c r="J147" s="196"/>
    </row>
    <row r="148" spans="1:10" ht="15.75" x14ac:dyDescent="0.25">
      <c r="A148" s="190" t="s">
        <v>1541</v>
      </c>
      <c r="B148" s="190" t="s">
        <v>66</v>
      </c>
      <c r="C148" s="191" t="s">
        <v>67</v>
      </c>
      <c r="D148" s="190" t="s">
        <v>68</v>
      </c>
      <c r="E148" s="192">
        <f t="shared" si="0"/>
        <v>0</v>
      </c>
      <c r="F148" s="193"/>
      <c r="G148" s="200"/>
      <c r="H148" s="206">
        <v>1.3</v>
      </c>
      <c r="I148" s="192">
        <f>+H148*E148</f>
        <v>0</v>
      </c>
      <c r="J148" s="196"/>
    </row>
    <row r="149" spans="1:10" ht="15.75" x14ac:dyDescent="0.25">
      <c r="A149" s="190" t="s">
        <v>1542</v>
      </c>
      <c r="B149" s="190" t="s">
        <v>69</v>
      </c>
      <c r="C149" s="191" t="s">
        <v>70</v>
      </c>
      <c r="D149" s="190" t="s">
        <v>55</v>
      </c>
      <c r="E149" s="192">
        <f t="shared" si="0"/>
        <v>0</v>
      </c>
      <c r="F149" s="193"/>
      <c r="G149" s="193"/>
      <c r="H149" s="206"/>
      <c r="I149" s="192"/>
      <c r="J149" s="196"/>
    </row>
    <row r="150" spans="1:10" ht="15.75" x14ac:dyDescent="0.25">
      <c r="A150" s="190" t="s">
        <v>1543</v>
      </c>
      <c r="B150" s="190" t="s">
        <v>71</v>
      </c>
      <c r="C150" s="191" t="s">
        <v>72</v>
      </c>
      <c r="D150" s="190" t="s">
        <v>73</v>
      </c>
      <c r="E150" s="199"/>
      <c r="F150" s="200"/>
      <c r="G150" s="200"/>
      <c r="H150" s="206"/>
      <c r="I150" s="199"/>
      <c r="J150" s="196"/>
    </row>
    <row r="151" spans="1:10" ht="15.75" x14ac:dyDescent="0.25">
      <c r="A151" s="190" t="s">
        <v>1544</v>
      </c>
      <c r="B151" s="190" t="s">
        <v>74</v>
      </c>
      <c r="C151" s="191" t="s">
        <v>75</v>
      </c>
      <c r="D151" s="190" t="s">
        <v>73</v>
      </c>
      <c r="E151" s="192">
        <f>+SUM(F151:G151)</f>
        <v>0</v>
      </c>
      <c r="F151" s="193"/>
      <c r="G151" s="193"/>
      <c r="H151" s="206"/>
      <c r="I151" s="192"/>
      <c r="J151" s="196"/>
    </row>
    <row r="152" spans="1:10" ht="15.75" x14ac:dyDescent="0.25">
      <c r="A152" s="190" t="s">
        <v>1545</v>
      </c>
      <c r="B152" s="190" t="s">
        <v>76</v>
      </c>
      <c r="C152" s="191" t="s">
        <v>77</v>
      </c>
      <c r="D152" s="190" t="s">
        <v>55</v>
      </c>
      <c r="E152" s="199"/>
      <c r="F152" s="200"/>
      <c r="G152" s="200"/>
      <c r="H152" s="206"/>
      <c r="I152" s="199"/>
      <c r="J152" s="196"/>
    </row>
    <row r="153" spans="1:10" ht="15.75" x14ac:dyDescent="0.25">
      <c r="A153" s="190" t="s">
        <v>1546</v>
      </c>
      <c r="B153" s="190" t="s">
        <v>78</v>
      </c>
      <c r="C153" s="191" t="s">
        <v>440</v>
      </c>
      <c r="D153" s="190" t="s">
        <v>55</v>
      </c>
      <c r="E153" s="199"/>
      <c r="F153" s="200"/>
      <c r="G153" s="200"/>
      <c r="H153" s="206"/>
      <c r="I153" s="199"/>
      <c r="J153" s="196"/>
    </row>
    <row r="154" spans="1:10" ht="15.75" x14ac:dyDescent="0.25">
      <c r="A154" s="190" t="s">
        <v>1547</v>
      </c>
      <c r="B154" s="190" t="s">
        <v>441</v>
      </c>
      <c r="C154" s="191" t="s">
        <v>442</v>
      </c>
      <c r="D154" s="190" t="s">
        <v>73</v>
      </c>
      <c r="E154" s="199"/>
      <c r="F154" s="200"/>
      <c r="G154" s="200"/>
      <c r="H154" s="224"/>
      <c r="I154" s="199"/>
      <c r="J154" s="196"/>
    </row>
    <row r="155" spans="1:10" ht="15.75" x14ac:dyDescent="0.25">
      <c r="A155" s="190" t="s">
        <v>1548</v>
      </c>
      <c r="B155" s="190" t="s">
        <v>443</v>
      </c>
      <c r="C155" s="191" t="s">
        <v>444</v>
      </c>
      <c r="D155" s="190" t="s">
        <v>55</v>
      </c>
      <c r="E155" s="199"/>
      <c r="F155" s="200"/>
      <c r="G155" s="200"/>
      <c r="H155" s="206"/>
      <c r="I155" s="199"/>
      <c r="J155" s="196"/>
    </row>
    <row r="156" spans="1:10" ht="15.75" x14ac:dyDescent="0.25">
      <c r="A156" s="190" t="s">
        <v>1549</v>
      </c>
      <c r="B156" s="190" t="s">
        <v>1550</v>
      </c>
      <c r="C156" s="191" t="s">
        <v>446</v>
      </c>
      <c r="D156" s="190" t="s">
        <v>212</v>
      </c>
      <c r="E156" s="195" t="s">
        <v>178</v>
      </c>
      <c r="F156" s="193"/>
      <c r="G156" s="193"/>
      <c r="H156" s="217"/>
      <c r="I156" s="192"/>
      <c r="J156" s="196"/>
    </row>
    <row r="157" spans="1:10" ht="15.75" x14ac:dyDescent="0.25">
      <c r="A157" s="190"/>
      <c r="B157" s="190"/>
      <c r="C157" s="225" t="s">
        <v>1551</v>
      </c>
      <c r="D157" s="196" t="s">
        <v>212</v>
      </c>
      <c r="E157" s="202" t="s">
        <v>178</v>
      </c>
      <c r="F157" s="193"/>
      <c r="G157" s="193"/>
      <c r="H157" s="217"/>
      <c r="I157" s="199"/>
      <c r="J157" s="196"/>
    </row>
    <row r="158" spans="1:10" ht="15.75" x14ac:dyDescent="0.25">
      <c r="A158" s="186">
        <v>7</v>
      </c>
      <c r="B158" s="186" t="s">
        <v>81</v>
      </c>
      <c r="C158" s="187" t="s">
        <v>82</v>
      </c>
      <c r="D158" s="186" t="s">
        <v>212</v>
      </c>
      <c r="E158" s="203" t="s">
        <v>178</v>
      </c>
      <c r="F158" s="193"/>
      <c r="G158" s="193"/>
      <c r="H158" s="217"/>
      <c r="I158" s="204">
        <f>+I159+I164+I167+I168+I169+I170+I171+I172</f>
        <v>0</v>
      </c>
      <c r="J158" s="186"/>
    </row>
    <row r="159" spans="1:10" ht="15.75" x14ac:dyDescent="0.25">
      <c r="A159" s="190" t="s">
        <v>1552</v>
      </c>
      <c r="B159" s="190" t="s">
        <v>83</v>
      </c>
      <c r="C159" s="191" t="s">
        <v>84</v>
      </c>
      <c r="D159" s="190" t="s">
        <v>85</v>
      </c>
      <c r="E159" s="211">
        <f>+SUM(E160:E163)</f>
        <v>0</v>
      </c>
      <c r="F159" s="226">
        <f>+SUM(F160:F163)</f>
        <v>0</v>
      </c>
      <c r="G159" s="226">
        <f>+SUM(G160:G163)</f>
        <v>0</v>
      </c>
      <c r="H159" s="217"/>
      <c r="I159" s="192">
        <f>+SUM(I160:I163)</f>
        <v>0</v>
      </c>
      <c r="J159" s="190"/>
    </row>
    <row r="160" spans="1:10" ht="15.75" x14ac:dyDescent="0.25">
      <c r="A160" s="197" t="s">
        <v>447</v>
      </c>
      <c r="B160" s="197" t="s">
        <v>448</v>
      </c>
      <c r="C160" s="198" t="s">
        <v>449</v>
      </c>
      <c r="D160" s="197" t="s">
        <v>85</v>
      </c>
      <c r="E160" s="227">
        <f>+SUM(F160:G160)</f>
        <v>0</v>
      </c>
      <c r="F160" s="200"/>
      <c r="G160" s="200"/>
      <c r="H160" s="206"/>
      <c r="I160" s="199">
        <f>+H160*E160</f>
        <v>0</v>
      </c>
      <c r="J160" s="196"/>
    </row>
    <row r="161" spans="1:10" ht="15.75" x14ac:dyDescent="0.25">
      <c r="A161" s="197" t="s">
        <v>450</v>
      </c>
      <c r="B161" s="197" t="s">
        <v>86</v>
      </c>
      <c r="C161" s="198" t="s">
        <v>451</v>
      </c>
      <c r="D161" s="197" t="s">
        <v>85</v>
      </c>
      <c r="E161" s="227">
        <f>+SUM(F161:G161)</f>
        <v>0</v>
      </c>
      <c r="F161" s="200"/>
      <c r="G161" s="200"/>
      <c r="H161" s="206">
        <v>10</v>
      </c>
      <c r="I161" s="199">
        <f>+H161*E161</f>
        <v>0</v>
      </c>
      <c r="J161" s="196"/>
    </row>
    <row r="162" spans="1:10" ht="15.75" x14ac:dyDescent="0.25">
      <c r="A162" s="197" t="s">
        <v>452</v>
      </c>
      <c r="B162" s="197" t="s">
        <v>88</v>
      </c>
      <c r="C162" s="198" t="s">
        <v>453</v>
      </c>
      <c r="D162" s="197" t="s">
        <v>85</v>
      </c>
      <c r="E162" s="227">
        <f>+SUM(F162:G162)</f>
        <v>0</v>
      </c>
      <c r="F162" s="200"/>
      <c r="G162" s="200"/>
      <c r="H162" s="206"/>
      <c r="I162" s="199">
        <f>+H162*E162</f>
        <v>0</v>
      </c>
      <c r="J162" s="196"/>
    </row>
    <row r="163" spans="1:10" ht="15.75" x14ac:dyDescent="0.25">
      <c r="A163" s="197" t="s">
        <v>454</v>
      </c>
      <c r="B163" s="197" t="s">
        <v>90</v>
      </c>
      <c r="C163" s="198" t="s">
        <v>455</v>
      </c>
      <c r="D163" s="197" t="s">
        <v>85</v>
      </c>
      <c r="E163" s="227">
        <f>+SUM(F163:G163)</f>
        <v>0</v>
      </c>
      <c r="F163" s="200"/>
      <c r="G163" s="200"/>
      <c r="H163" s="206"/>
      <c r="I163" s="199">
        <f>+H163*E163</f>
        <v>0</v>
      </c>
      <c r="J163" s="196"/>
    </row>
    <row r="164" spans="1:10" ht="15.75" x14ac:dyDescent="0.25">
      <c r="A164" s="190" t="s">
        <v>1553</v>
      </c>
      <c r="B164" s="190" t="s">
        <v>86</v>
      </c>
      <c r="C164" s="191" t="s">
        <v>87</v>
      </c>
      <c r="D164" s="190" t="s">
        <v>85</v>
      </c>
      <c r="E164" s="211">
        <f>+SUM(E165:E166)</f>
        <v>0</v>
      </c>
      <c r="F164" s="226">
        <f>+SUM(F165:F166)</f>
        <v>0</v>
      </c>
      <c r="G164" s="226">
        <f>+SUM(G165:G166)</f>
        <v>0</v>
      </c>
      <c r="H164" s="217"/>
      <c r="I164" s="192">
        <f>+SUM(I165:I166)</f>
        <v>0</v>
      </c>
      <c r="J164" s="196"/>
    </row>
    <row r="165" spans="1:10" ht="15.75" x14ac:dyDescent="0.25">
      <c r="A165" s="197" t="s">
        <v>456</v>
      </c>
      <c r="B165" s="197" t="s">
        <v>457</v>
      </c>
      <c r="C165" s="198" t="s">
        <v>458</v>
      </c>
      <c r="D165" s="197" t="s">
        <v>85</v>
      </c>
      <c r="E165" s="227">
        <f>+SUM(F165:G165)</f>
        <v>0</v>
      </c>
      <c r="F165" s="200"/>
      <c r="G165" s="200"/>
      <c r="H165" s="206">
        <v>0.1</v>
      </c>
      <c r="I165" s="199">
        <f>+H165*E165</f>
        <v>0</v>
      </c>
      <c r="J165" s="196"/>
    </row>
    <row r="166" spans="1:10" ht="15.75" x14ac:dyDescent="0.25">
      <c r="A166" s="197" t="s">
        <v>459</v>
      </c>
      <c r="B166" s="197" t="s">
        <v>460</v>
      </c>
      <c r="C166" s="198" t="s">
        <v>461</v>
      </c>
      <c r="D166" s="197" t="s">
        <v>85</v>
      </c>
      <c r="E166" s="227">
        <f>+SUM(F166:G166)</f>
        <v>0</v>
      </c>
      <c r="F166" s="200"/>
      <c r="G166" s="200"/>
      <c r="H166" s="206"/>
      <c r="I166" s="199">
        <f>+H166*E166</f>
        <v>0</v>
      </c>
      <c r="J166" s="196"/>
    </row>
    <row r="167" spans="1:10" ht="15.75" x14ac:dyDescent="0.25">
      <c r="A167" s="190" t="s">
        <v>1554</v>
      </c>
      <c r="B167" s="190" t="s">
        <v>88</v>
      </c>
      <c r="C167" s="191" t="s">
        <v>89</v>
      </c>
      <c r="D167" s="190" t="s">
        <v>85</v>
      </c>
      <c r="E167" s="199"/>
      <c r="F167" s="200"/>
      <c r="G167" s="200"/>
      <c r="H167" s="206"/>
      <c r="I167" s="199"/>
      <c r="J167" s="196"/>
    </row>
    <row r="168" spans="1:10" ht="15.75" x14ac:dyDescent="0.25">
      <c r="A168" s="190" t="s">
        <v>1555</v>
      </c>
      <c r="B168" s="190" t="s">
        <v>90</v>
      </c>
      <c r="C168" s="191" t="s">
        <v>91</v>
      </c>
      <c r="D168" s="190" t="s">
        <v>73</v>
      </c>
      <c r="E168" s="199"/>
      <c r="F168" s="200"/>
      <c r="G168" s="200"/>
      <c r="H168" s="206"/>
      <c r="I168" s="199"/>
      <c r="J168" s="196"/>
    </row>
    <row r="169" spans="1:10" ht="15.75" x14ac:dyDescent="0.25">
      <c r="A169" s="190" t="s">
        <v>1556</v>
      </c>
      <c r="B169" s="190" t="s">
        <v>463</v>
      </c>
      <c r="C169" s="191" t="s">
        <v>464</v>
      </c>
      <c r="D169" s="190" t="s">
        <v>212</v>
      </c>
      <c r="E169" s="195" t="s">
        <v>178</v>
      </c>
      <c r="F169" s="200"/>
      <c r="G169" s="200"/>
      <c r="H169" s="206"/>
      <c r="I169" s="199"/>
      <c r="J169" s="196"/>
    </row>
    <row r="170" spans="1:10" ht="15.75" x14ac:dyDescent="0.25">
      <c r="A170" s="190" t="s">
        <v>1557</v>
      </c>
      <c r="B170" s="190" t="s">
        <v>465</v>
      </c>
      <c r="C170" s="191" t="s">
        <v>466</v>
      </c>
      <c r="D170" s="190" t="s">
        <v>212</v>
      </c>
      <c r="E170" s="195" t="s">
        <v>178</v>
      </c>
      <c r="F170" s="193"/>
      <c r="G170" s="200"/>
      <c r="H170" s="206"/>
      <c r="I170" s="192">
        <f>+SUM(F170:G170)</f>
        <v>0</v>
      </c>
      <c r="J170" s="196"/>
    </row>
    <row r="171" spans="1:10" ht="15.75" x14ac:dyDescent="0.25">
      <c r="A171" s="190" t="s">
        <v>1558</v>
      </c>
      <c r="B171" s="190" t="s">
        <v>467</v>
      </c>
      <c r="C171" s="191" t="s">
        <v>468</v>
      </c>
      <c r="D171" s="190" t="s">
        <v>1213</v>
      </c>
      <c r="E171" s="195"/>
      <c r="F171" s="200"/>
      <c r="G171" s="200"/>
      <c r="H171" s="217"/>
      <c r="I171" s="199"/>
      <c r="J171" s="196"/>
    </row>
    <row r="172" spans="1:10" ht="15.75" x14ac:dyDescent="0.25">
      <c r="A172" s="190" t="s">
        <v>1559</v>
      </c>
      <c r="B172" s="190" t="s">
        <v>467</v>
      </c>
      <c r="C172" s="191" t="s">
        <v>470</v>
      </c>
      <c r="D172" s="190" t="s">
        <v>212</v>
      </c>
      <c r="E172" s="195" t="s">
        <v>178</v>
      </c>
      <c r="F172" s="200"/>
      <c r="G172" s="200"/>
      <c r="H172" s="201"/>
      <c r="I172" s="199"/>
      <c r="J172" s="196"/>
    </row>
    <row r="173" spans="1:10" ht="15.75" x14ac:dyDescent="0.25">
      <c r="A173" s="186">
        <v>8</v>
      </c>
      <c r="B173" s="186" t="s">
        <v>93</v>
      </c>
      <c r="C173" s="187" t="s">
        <v>94</v>
      </c>
      <c r="D173" s="186" t="s">
        <v>212</v>
      </c>
      <c r="E173" s="203" t="s">
        <v>178</v>
      </c>
      <c r="F173" s="200"/>
      <c r="G173" s="200"/>
      <c r="H173" s="201"/>
      <c r="I173" s="204">
        <f>+I178+I182+I187+I191+I195+I198+I201+I202+I205</f>
        <v>0</v>
      </c>
      <c r="J173" s="218"/>
    </row>
    <row r="174" spans="1:10" ht="15.75" x14ac:dyDescent="0.25">
      <c r="A174" s="190" t="s">
        <v>1560</v>
      </c>
      <c r="B174" s="190" t="s">
        <v>471</v>
      </c>
      <c r="C174" s="191" t="s">
        <v>472</v>
      </c>
      <c r="D174" s="196"/>
      <c r="E174" s="199"/>
      <c r="F174" s="200"/>
      <c r="G174" s="200"/>
      <c r="H174" s="201"/>
      <c r="I174" s="199"/>
      <c r="J174" s="196"/>
    </row>
    <row r="175" spans="1:10" ht="15.75" x14ac:dyDescent="0.25">
      <c r="A175" s="197" t="s">
        <v>473</v>
      </c>
      <c r="B175" s="197" t="s">
        <v>474</v>
      </c>
      <c r="C175" s="198" t="s">
        <v>475</v>
      </c>
      <c r="D175" s="197" t="s">
        <v>97</v>
      </c>
      <c r="E175" s="199"/>
      <c r="F175" s="200"/>
      <c r="G175" s="200"/>
      <c r="H175" s="201"/>
      <c r="I175" s="199"/>
      <c r="J175" s="196"/>
    </row>
    <row r="176" spans="1:10" ht="15.75" x14ac:dyDescent="0.25">
      <c r="A176" s="197" t="s">
        <v>476</v>
      </c>
      <c r="B176" s="197" t="s">
        <v>477</v>
      </c>
      <c r="C176" s="198" t="s">
        <v>478</v>
      </c>
      <c r="D176" s="197" t="s">
        <v>47</v>
      </c>
      <c r="E176" s="199"/>
      <c r="F176" s="200"/>
      <c r="G176" s="200"/>
      <c r="H176" s="201"/>
      <c r="I176" s="199"/>
      <c r="J176" s="196"/>
    </row>
    <row r="177" spans="1:10" ht="15.75" x14ac:dyDescent="0.25">
      <c r="A177" s="197" t="s">
        <v>479</v>
      </c>
      <c r="B177" s="197" t="s">
        <v>480</v>
      </c>
      <c r="C177" s="198" t="s">
        <v>481</v>
      </c>
      <c r="D177" s="197" t="s">
        <v>482</v>
      </c>
      <c r="E177" s="199"/>
      <c r="F177" s="200"/>
      <c r="G177" s="200"/>
      <c r="H177" s="201"/>
      <c r="I177" s="199"/>
      <c r="J177" s="196"/>
    </row>
    <row r="178" spans="1:10" ht="15.75" x14ac:dyDescent="0.25">
      <c r="A178" s="190" t="s">
        <v>1561</v>
      </c>
      <c r="B178" s="190" t="s">
        <v>95</v>
      </c>
      <c r="C178" s="191" t="s">
        <v>96</v>
      </c>
      <c r="D178" s="196"/>
      <c r="E178" s="199"/>
      <c r="F178" s="200"/>
      <c r="G178" s="200"/>
      <c r="H178" s="201"/>
      <c r="I178" s="228"/>
      <c r="J178" s="196"/>
    </row>
    <row r="179" spans="1:10" ht="15.75" x14ac:dyDescent="0.25">
      <c r="A179" s="197" t="s">
        <v>483</v>
      </c>
      <c r="B179" s="197" t="s">
        <v>484</v>
      </c>
      <c r="C179" s="198" t="s">
        <v>475</v>
      </c>
      <c r="D179" s="197" t="s">
        <v>97</v>
      </c>
      <c r="E179" s="199">
        <f>+SUM(F179:G179)</f>
        <v>0</v>
      </c>
      <c r="F179" s="200"/>
      <c r="G179" s="200"/>
      <c r="H179" s="206"/>
      <c r="I179" s="199"/>
      <c r="J179" s="196"/>
    </row>
    <row r="180" spans="1:10" ht="15.75" x14ac:dyDescent="0.25">
      <c r="A180" s="197" t="s">
        <v>485</v>
      </c>
      <c r="B180" s="197" t="s">
        <v>486</v>
      </c>
      <c r="C180" s="198" t="s">
        <v>478</v>
      </c>
      <c r="D180" s="197" t="s">
        <v>47</v>
      </c>
      <c r="E180" s="199"/>
      <c r="F180" s="200"/>
      <c r="G180" s="200"/>
      <c r="H180" s="201"/>
      <c r="I180" s="199"/>
      <c r="J180" s="196"/>
    </row>
    <row r="181" spans="1:10" ht="15.75" x14ac:dyDescent="0.25">
      <c r="A181" s="197" t="s">
        <v>487</v>
      </c>
      <c r="B181" s="197" t="s">
        <v>488</v>
      </c>
      <c r="C181" s="198" t="s">
        <v>481</v>
      </c>
      <c r="D181" s="197" t="s">
        <v>482</v>
      </c>
      <c r="E181" s="45">
        <f>+SUM(F181:G181)</f>
        <v>0</v>
      </c>
      <c r="F181" s="229"/>
      <c r="G181" s="229"/>
      <c r="H181" s="201"/>
      <c r="I181" s="199"/>
      <c r="J181" s="196"/>
    </row>
    <row r="182" spans="1:10" ht="15.75" x14ac:dyDescent="0.25">
      <c r="A182" s="190" t="s">
        <v>1562</v>
      </c>
      <c r="B182" s="190" t="s">
        <v>98</v>
      </c>
      <c r="C182" s="191" t="s">
        <v>99</v>
      </c>
      <c r="D182" s="196"/>
      <c r="E182" s="45"/>
      <c r="F182" s="229"/>
      <c r="G182" s="229"/>
      <c r="H182" s="201"/>
      <c r="I182" s="230"/>
      <c r="J182" s="196"/>
    </row>
    <row r="183" spans="1:10" ht="15.75" x14ac:dyDescent="0.25">
      <c r="A183" s="197" t="s">
        <v>489</v>
      </c>
      <c r="B183" s="197" t="s">
        <v>490</v>
      </c>
      <c r="C183" s="198" t="s">
        <v>491</v>
      </c>
      <c r="D183" s="197" t="s">
        <v>97</v>
      </c>
      <c r="E183" s="45">
        <f>+SUM(F183:G183)</f>
        <v>0</v>
      </c>
      <c r="F183" s="229"/>
      <c r="G183" s="229"/>
      <c r="H183" s="206"/>
      <c r="I183" s="231" t="s">
        <v>178</v>
      </c>
      <c r="J183" s="196"/>
    </row>
    <row r="184" spans="1:10" ht="15.75" x14ac:dyDescent="0.25">
      <c r="A184" s="197" t="s">
        <v>492</v>
      </c>
      <c r="B184" s="197" t="s">
        <v>493</v>
      </c>
      <c r="C184" s="198" t="s">
        <v>494</v>
      </c>
      <c r="D184" s="197" t="s">
        <v>482</v>
      </c>
      <c r="E184" s="45">
        <f>+SUM(F184:G184)</f>
        <v>0</v>
      </c>
      <c r="F184" s="229"/>
      <c r="G184" s="229"/>
      <c r="H184" s="201"/>
      <c r="I184" s="231" t="s">
        <v>178</v>
      </c>
      <c r="J184" s="196"/>
    </row>
    <row r="185" spans="1:10" ht="15.75" x14ac:dyDescent="0.25">
      <c r="A185" s="232" t="s">
        <v>492</v>
      </c>
      <c r="B185" s="232" t="s">
        <v>493</v>
      </c>
      <c r="C185" s="233" t="s">
        <v>495</v>
      </c>
      <c r="D185" s="232" t="s">
        <v>496</v>
      </c>
      <c r="E185" s="45">
        <f>+SUM(F185:G185)</f>
        <v>0</v>
      </c>
      <c r="F185" s="229"/>
      <c r="G185" s="229"/>
      <c r="H185" s="201"/>
      <c r="I185" s="231" t="s">
        <v>178</v>
      </c>
      <c r="J185" s="196"/>
    </row>
    <row r="186" spans="1:10" ht="15.75" x14ac:dyDescent="0.25">
      <c r="A186" s="232" t="s">
        <v>497</v>
      </c>
      <c r="B186" s="232" t="s">
        <v>498</v>
      </c>
      <c r="C186" s="233" t="s">
        <v>499</v>
      </c>
      <c r="D186" s="232" t="s">
        <v>496</v>
      </c>
      <c r="E186" s="45">
        <f>+SUM(F186:G186)</f>
        <v>0</v>
      </c>
      <c r="F186" s="229"/>
      <c r="G186" s="229"/>
      <c r="H186" s="201"/>
      <c r="I186" s="231"/>
      <c r="J186" s="196"/>
    </row>
    <row r="187" spans="1:10" ht="15.75" x14ac:dyDescent="0.25">
      <c r="A187" s="190" t="s">
        <v>1563</v>
      </c>
      <c r="B187" s="190" t="s">
        <v>100</v>
      </c>
      <c r="C187" s="191" t="s">
        <v>101</v>
      </c>
      <c r="D187" s="196"/>
      <c r="E187" s="45"/>
      <c r="F187" s="229"/>
      <c r="G187" s="229"/>
      <c r="H187" s="201"/>
      <c r="I187" s="230"/>
      <c r="J187" s="196"/>
    </row>
    <row r="188" spans="1:10" ht="15.75" x14ac:dyDescent="0.25">
      <c r="A188" s="197" t="s">
        <v>500</v>
      </c>
      <c r="B188" s="197" t="s">
        <v>501</v>
      </c>
      <c r="C188" s="198" t="s">
        <v>1564</v>
      </c>
      <c r="D188" s="197" t="s">
        <v>97</v>
      </c>
      <c r="E188" s="45">
        <f>+SUM(F188:G188)</f>
        <v>0</v>
      </c>
      <c r="F188" s="229"/>
      <c r="G188" s="229"/>
      <c r="H188" s="206"/>
      <c r="I188" s="45"/>
      <c r="J188" s="196"/>
    </row>
    <row r="189" spans="1:10" ht="15.75" x14ac:dyDescent="0.25">
      <c r="A189" s="197" t="s">
        <v>503</v>
      </c>
      <c r="B189" s="197" t="s">
        <v>504</v>
      </c>
      <c r="C189" s="198" t="s">
        <v>1565</v>
      </c>
      <c r="D189" s="197" t="s">
        <v>469</v>
      </c>
      <c r="E189" s="45">
        <f>+SUM(F189:G189)</f>
        <v>0</v>
      </c>
      <c r="F189" s="229"/>
      <c r="G189" s="229"/>
      <c r="H189" s="201"/>
      <c r="I189" s="234" t="s">
        <v>178</v>
      </c>
      <c r="J189" s="196"/>
    </row>
    <row r="190" spans="1:10" ht="15.75" x14ac:dyDescent="0.25">
      <c r="A190" s="197" t="s">
        <v>505</v>
      </c>
      <c r="B190" s="197" t="s">
        <v>506</v>
      </c>
      <c r="C190" s="198" t="s">
        <v>1566</v>
      </c>
      <c r="D190" s="197" t="s">
        <v>469</v>
      </c>
      <c r="E190" s="45">
        <f>+SUM(F190:G190)</f>
        <v>0</v>
      </c>
      <c r="F190" s="229"/>
      <c r="G190" s="229"/>
      <c r="H190" s="201"/>
      <c r="I190" s="234" t="s">
        <v>178</v>
      </c>
      <c r="J190" s="196"/>
    </row>
    <row r="191" spans="1:10" ht="15.75" x14ac:dyDescent="0.25">
      <c r="A191" s="190" t="s">
        <v>1563</v>
      </c>
      <c r="B191" s="190" t="s">
        <v>100</v>
      </c>
      <c r="C191" s="191" t="s">
        <v>102</v>
      </c>
      <c r="D191" s="196"/>
      <c r="E191" s="230">
        <f>+SUM(E192:E194)</f>
        <v>0</v>
      </c>
      <c r="F191" s="229"/>
      <c r="G191" s="235">
        <f>+SUM(G192:G194)</f>
        <v>0</v>
      </c>
      <c r="H191" s="201"/>
      <c r="I191" s="235"/>
      <c r="J191" s="196"/>
    </row>
    <row r="192" spans="1:10" ht="15.75" x14ac:dyDescent="0.25">
      <c r="A192" s="197" t="s">
        <v>500</v>
      </c>
      <c r="B192" s="197" t="s">
        <v>501</v>
      </c>
      <c r="C192" s="198" t="s">
        <v>507</v>
      </c>
      <c r="D192" s="197" t="s">
        <v>47</v>
      </c>
      <c r="E192" s="45">
        <f>+SUM(F192:G192)</f>
        <v>0</v>
      </c>
      <c r="F192" s="229"/>
      <c r="G192" s="229"/>
      <c r="H192" s="206"/>
      <c r="I192" s="45"/>
      <c r="J192" s="196"/>
    </row>
    <row r="193" spans="1:10" ht="15.75" x14ac:dyDescent="0.25">
      <c r="A193" s="197" t="s">
        <v>503</v>
      </c>
      <c r="B193" s="197" t="s">
        <v>504</v>
      </c>
      <c r="C193" s="198" t="s">
        <v>508</v>
      </c>
      <c r="D193" s="197" t="s">
        <v>47</v>
      </c>
      <c r="E193" s="45"/>
      <c r="F193" s="229"/>
      <c r="G193" s="229"/>
      <c r="H193" s="201"/>
      <c r="I193" s="45"/>
      <c r="J193" s="196"/>
    </row>
    <row r="194" spans="1:10" ht="15.75" x14ac:dyDescent="0.25">
      <c r="A194" s="197" t="s">
        <v>505</v>
      </c>
      <c r="B194" s="197" t="s">
        <v>506</v>
      </c>
      <c r="C194" s="198" t="s">
        <v>509</v>
      </c>
      <c r="D194" s="197" t="s">
        <v>47</v>
      </c>
      <c r="E194" s="199">
        <f>+SUM(F194:G194)</f>
        <v>0</v>
      </c>
      <c r="F194" s="200"/>
      <c r="G194" s="200"/>
      <c r="H194" s="201"/>
      <c r="I194" s="45"/>
      <c r="J194" s="196"/>
    </row>
    <row r="195" spans="1:10" ht="15.75" x14ac:dyDescent="0.25">
      <c r="A195" s="83" t="s">
        <v>1567</v>
      </c>
      <c r="B195" s="83" t="s">
        <v>510</v>
      </c>
      <c r="C195" s="84" t="s">
        <v>511</v>
      </c>
      <c r="D195" s="44"/>
      <c r="E195" s="230">
        <f>+SUM(E196:E197)</f>
        <v>0</v>
      </c>
      <c r="F195" s="229"/>
      <c r="G195" s="235">
        <f>+SUM(G196:G197)</f>
        <v>0</v>
      </c>
      <c r="H195" s="201"/>
      <c r="I195" s="228"/>
      <c r="J195" s="44"/>
    </row>
    <row r="196" spans="1:10" ht="15.75" x14ac:dyDescent="0.25">
      <c r="A196" s="197" t="s">
        <v>512</v>
      </c>
      <c r="B196" s="197" t="s">
        <v>513</v>
      </c>
      <c r="C196" s="198" t="s">
        <v>517</v>
      </c>
      <c r="D196" s="197" t="s">
        <v>47</v>
      </c>
      <c r="E196" s="199">
        <f>+SUM(F196:G196)</f>
        <v>0</v>
      </c>
      <c r="F196" s="200"/>
      <c r="G196" s="200"/>
      <c r="H196" s="201"/>
      <c r="I196" s="45"/>
      <c r="J196" s="196"/>
    </row>
    <row r="197" spans="1:10" ht="15.75" x14ac:dyDescent="0.25">
      <c r="A197" s="197" t="s">
        <v>515</v>
      </c>
      <c r="B197" s="197" t="s">
        <v>516</v>
      </c>
      <c r="C197" s="198" t="s">
        <v>514</v>
      </c>
      <c r="D197" s="197" t="s">
        <v>47</v>
      </c>
      <c r="E197" s="199">
        <f>+SUM(F197:G197)</f>
        <v>0</v>
      </c>
      <c r="F197" s="200"/>
      <c r="G197" s="200"/>
      <c r="H197" s="206"/>
      <c r="I197" s="45"/>
      <c r="J197" s="196"/>
    </row>
    <row r="198" spans="1:10" ht="15.75" x14ac:dyDescent="0.25">
      <c r="A198" s="190" t="s">
        <v>1568</v>
      </c>
      <c r="B198" s="190" t="s">
        <v>518</v>
      </c>
      <c r="C198" s="191" t="s">
        <v>519</v>
      </c>
      <c r="D198" s="196" t="s">
        <v>47</v>
      </c>
      <c r="E198" s="192">
        <f>+SUM(E199:E200)</f>
        <v>0</v>
      </c>
      <c r="F198" s="200"/>
      <c r="G198" s="215">
        <f>+SUM(G199:G200)</f>
        <v>0</v>
      </c>
      <c r="H198" s="201"/>
      <c r="I198" s="228"/>
      <c r="J198" s="196"/>
    </row>
    <row r="199" spans="1:10" ht="15.75" x14ac:dyDescent="0.25">
      <c r="A199" s="197" t="s">
        <v>520</v>
      </c>
      <c r="B199" s="197" t="s">
        <v>521</v>
      </c>
      <c r="C199" s="198" t="s">
        <v>522</v>
      </c>
      <c r="D199" s="197" t="s">
        <v>47</v>
      </c>
      <c r="E199" s="199">
        <f>+SUM(F199:G199)</f>
        <v>0</v>
      </c>
      <c r="F199" s="200"/>
      <c r="G199" s="200"/>
      <c r="H199" s="206"/>
      <c r="I199" s="45"/>
      <c r="J199" s="196"/>
    </row>
    <row r="200" spans="1:10" ht="15.75" x14ac:dyDescent="0.25">
      <c r="A200" s="197" t="s">
        <v>523</v>
      </c>
      <c r="B200" s="197" t="s">
        <v>524</v>
      </c>
      <c r="C200" s="198" t="s">
        <v>1569</v>
      </c>
      <c r="D200" s="197" t="s">
        <v>47</v>
      </c>
      <c r="E200" s="199">
        <f>+SUM(F200:G200)</f>
        <v>0</v>
      </c>
      <c r="F200" s="200"/>
      <c r="G200" s="200"/>
      <c r="H200" s="201"/>
      <c r="I200" s="45"/>
      <c r="J200" s="196"/>
    </row>
    <row r="201" spans="1:10" ht="15.75" x14ac:dyDescent="0.25">
      <c r="A201" s="190" t="s">
        <v>1570</v>
      </c>
      <c r="B201" s="190" t="s">
        <v>526</v>
      </c>
      <c r="C201" s="191" t="s">
        <v>527</v>
      </c>
      <c r="D201" s="190" t="s">
        <v>47</v>
      </c>
      <c r="E201" s="199"/>
      <c r="F201" s="200"/>
      <c r="G201" s="200"/>
      <c r="H201" s="201"/>
      <c r="I201" s="199"/>
      <c r="J201" s="196"/>
    </row>
    <row r="202" spans="1:10" ht="15.75" x14ac:dyDescent="0.25">
      <c r="A202" s="190" t="s">
        <v>1571</v>
      </c>
      <c r="B202" s="190" t="s">
        <v>103</v>
      </c>
      <c r="C202" s="191" t="s">
        <v>104</v>
      </c>
      <c r="D202" s="196"/>
      <c r="E202" s="199"/>
      <c r="F202" s="200"/>
      <c r="G202" s="200"/>
      <c r="H202" s="201"/>
      <c r="I202" s="192"/>
      <c r="J202" s="196"/>
    </row>
    <row r="203" spans="1:10" ht="15.75" x14ac:dyDescent="0.25">
      <c r="A203" s="196" t="s">
        <v>528</v>
      </c>
      <c r="B203" s="197" t="s">
        <v>529</v>
      </c>
      <c r="C203" s="198" t="s">
        <v>502</v>
      </c>
      <c r="D203" s="197" t="s">
        <v>97</v>
      </c>
      <c r="E203" s="199">
        <f>+SUM(F203:G203)</f>
        <v>0</v>
      </c>
      <c r="F203" s="200"/>
      <c r="G203" s="200"/>
      <c r="H203" s="206"/>
      <c r="I203" s="45"/>
      <c r="J203" s="196"/>
    </row>
    <row r="204" spans="1:10" ht="15.75" x14ac:dyDescent="0.25">
      <c r="A204" s="196" t="s">
        <v>1572</v>
      </c>
      <c r="B204" s="197" t="s">
        <v>1573</v>
      </c>
      <c r="C204" s="198" t="s">
        <v>533</v>
      </c>
      <c r="D204" s="197" t="s">
        <v>534</v>
      </c>
      <c r="E204" s="199">
        <f>+SUM(F204:G204)</f>
        <v>0</v>
      </c>
      <c r="F204" s="200"/>
      <c r="G204" s="200"/>
      <c r="H204" s="206"/>
      <c r="I204" s="202" t="s">
        <v>178</v>
      </c>
      <c r="J204" s="196"/>
    </row>
    <row r="205" spans="1:10" ht="15.75" x14ac:dyDescent="0.25">
      <c r="A205" s="190" t="s">
        <v>1574</v>
      </c>
      <c r="B205" s="190" t="s">
        <v>105</v>
      </c>
      <c r="C205" s="191" t="s">
        <v>106</v>
      </c>
      <c r="D205" s="190" t="s">
        <v>212</v>
      </c>
      <c r="E205" s="195" t="s">
        <v>178</v>
      </c>
      <c r="F205" s="200"/>
      <c r="G205" s="200"/>
      <c r="H205" s="201"/>
      <c r="I205" s="192"/>
      <c r="J205" s="196"/>
    </row>
    <row r="206" spans="1:10" ht="15.75" x14ac:dyDescent="0.25">
      <c r="A206" s="190"/>
      <c r="B206" s="190"/>
      <c r="C206" s="225" t="s">
        <v>1575</v>
      </c>
      <c r="D206" s="196" t="s">
        <v>212</v>
      </c>
      <c r="E206" s="202" t="s">
        <v>178</v>
      </c>
      <c r="F206" s="200"/>
      <c r="G206" s="200"/>
      <c r="H206" s="201"/>
      <c r="I206" s="45"/>
      <c r="J206" s="196"/>
    </row>
    <row r="207" spans="1:10" ht="15.75" x14ac:dyDescent="0.25">
      <c r="A207" s="190"/>
      <c r="B207" s="190"/>
      <c r="C207" s="225" t="s">
        <v>1576</v>
      </c>
      <c r="D207" s="196" t="s">
        <v>212</v>
      </c>
      <c r="E207" s="202" t="s">
        <v>178</v>
      </c>
      <c r="F207" s="200"/>
      <c r="G207" s="200"/>
      <c r="H207" s="201"/>
      <c r="I207" s="45"/>
      <c r="J207" s="196"/>
    </row>
    <row r="208" spans="1:10" ht="15.75" x14ac:dyDescent="0.25">
      <c r="A208" s="186">
        <v>9</v>
      </c>
      <c r="B208" s="186" t="s">
        <v>108</v>
      </c>
      <c r="C208" s="187" t="s">
        <v>109</v>
      </c>
      <c r="D208" s="186" t="s">
        <v>212</v>
      </c>
      <c r="E208" s="203" t="s">
        <v>178</v>
      </c>
      <c r="F208" s="200"/>
      <c r="G208" s="200"/>
      <c r="H208" s="201"/>
      <c r="I208" s="204">
        <f>+I209+I219+I263</f>
        <v>0</v>
      </c>
      <c r="J208" s="218"/>
    </row>
    <row r="209" spans="1:10" ht="15.75" x14ac:dyDescent="0.25">
      <c r="A209" s="190" t="s">
        <v>1577</v>
      </c>
      <c r="B209" s="190" t="s">
        <v>110</v>
      </c>
      <c r="C209" s="191" t="s">
        <v>111</v>
      </c>
      <c r="D209" s="196"/>
      <c r="E209" s="199"/>
      <c r="F209" s="200"/>
      <c r="G209" s="200"/>
      <c r="H209" s="201"/>
      <c r="I209" s="192"/>
      <c r="J209" s="196"/>
    </row>
    <row r="210" spans="1:10" ht="15.75" x14ac:dyDescent="0.25">
      <c r="A210" s="197" t="s">
        <v>535</v>
      </c>
      <c r="B210" s="197" t="s">
        <v>536</v>
      </c>
      <c r="C210" s="198" t="s">
        <v>491</v>
      </c>
      <c r="D210" s="197" t="s">
        <v>97</v>
      </c>
      <c r="E210" s="45">
        <f>+SUM(F210:G210)</f>
        <v>0</v>
      </c>
      <c r="F210" s="200"/>
      <c r="G210" s="200"/>
      <c r="H210" s="201"/>
      <c r="I210" s="45"/>
      <c r="J210" s="196"/>
    </row>
    <row r="211" spans="1:10" ht="15.75" x14ac:dyDescent="0.25">
      <c r="A211" s="197" t="s">
        <v>537</v>
      </c>
      <c r="B211" s="197" t="s">
        <v>538</v>
      </c>
      <c r="C211" s="198" t="s">
        <v>539</v>
      </c>
      <c r="D211" s="197" t="s">
        <v>97</v>
      </c>
      <c r="E211" s="199"/>
      <c r="F211" s="200"/>
      <c r="G211" s="200"/>
      <c r="H211" s="201"/>
      <c r="I211" s="45"/>
      <c r="J211" s="196"/>
    </row>
    <row r="212" spans="1:10" ht="15.75" x14ac:dyDescent="0.25">
      <c r="A212" s="197" t="s">
        <v>540</v>
      </c>
      <c r="B212" s="197" t="s">
        <v>541</v>
      </c>
      <c r="C212" s="198" t="s">
        <v>1578</v>
      </c>
      <c r="D212" s="197" t="s">
        <v>496</v>
      </c>
      <c r="E212" s="45">
        <f>+SUM(F212:G212)</f>
        <v>0</v>
      </c>
      <c r="F212" s="200"/>
      <c r="G212" s="200"/>
      <c r="H212" s="201"/>
      <c r="I212" s="202" t="s">
        <v>178</v>
      </c>
      <c r="J212" s="196"/>
    </row>
    <row r="213" spans="1:10" ht="15.75" x14ac:dyDescent="0.25">
      <c r="A213" s="197" t="s">
        <v>542</v>
      </c>
      <c r="B213" s="197" t="s">
        <v>543</v>
      </c>
      <c r="C213" s="198" t="s">
        <v>1579</v>
      </c>
      <c r="D213" s="197" t="s">
        <v>496</v>
      </c>
      <c r="E213" s="199"/>
      <c r="F213" s="200"/>
      <c r="G213" s="200"/>
      <c r="H213" s="201"/>
      <c r="I213" s="202" t="s">
        <v>178</v>
      </c>
      <c r="J213" s="196"/>
    </row>
    <row r="214" spans="1:10" ht="15.75" x14ac:dyDescent="0.25">
      <c r="A214" s="197" t="s">
        <v>545</v>
      </c>
      <c r="B214" s="197" t="s">
        <v>546</v>
      </c>
      <c r="C214" s="198" t="s">
        <v>547</v>
      </c>
      <c r="D214" s="197" t="s">
        <v>47</v>
      </c>
      <c r="E214" s="199"/>
      <c r="F214" s="200"/>
      <c r="G214" s="200"/>
      <c r="H214" s="201"/>
      <c r="I214" s="199"/>
      <c r="J214" s="196"/>
    </row>
    <row r="215" spans="1:10" ht="15.75" x14ac:dyDescent="0.25">
      <c r="A215" s="197" t="s">
        <v>548</v>
      </c>
      <c r="B215" s="197" t="s">
        <v>549</v>
      </c>
      <c r="C215" s="198" t="s">
        <v>550</v>
      </c>
      <c r="D215" s="197" t="s">
        <v>47</v>
      </c>
      <c r="E215" s="45">
        <f>+SUM(F215:G215)</f>
        <v>0</v>
      </c>
      <c r="F215" s="200"/>
      <c r="G215" s="200"/>
      <c r="H215" s="201"/>
      <c r="I215" s="45"/>
      <c r="J215" s="196"/>
    </row>
    <row r="216" spans="1:10" ht="15.75" x14ac:dyDescent="0.25">
      <c r="A216" s="197" t="s">
        <v>551</v>
      </c>
      <c r="B216" s="197" t="s">
        <v>552</v>
      </c>
      <c r="C216" s="198" t="s">
        <v>553</v>
      </c>
      <c r="D216" s="197" t="s">
        <v>269</v>
      </c>
      <c r="E216" s="199"/>
      <c r="F216" s="200"/>
      <c r="G216" s="200"/>
      <c r="H216" s="201"/>
      <c r="I216" s="202" t="s">
        <v>178</v>
      </c>
      <c r="J216" s="196"/>
    </row>
    <row r="217" spans="1:10" ht="15.75" x14ac:dyDescent="0.25">
      <c r="A217" s="197" t="s">
        <v>554</v>
      </c>
      <c r="B217" s="197" t="s">
        <v>555</v>
      </c>
      <c r="C217" s="198" t="s">
        <v>556</v>
      </c>
      <c r="D217" s="197" t="s">
        <v>212</v>
      </c>
      <c r="E217" s="202" t="s">
        <v>178</v>
      </c>
      <c r="F217" s="200"/>
      <c r="G217" s="200"/>
      <c r="H217" s="201"/>
      <c r="I217" s="199"/>
      <c r="J217" s="196"/>
    </row>
    <row r="218" spans="1:10" ht="15.75" x14ac:dyDescent="0.25">
      <c r="A218" s="197" t="s">
        <v>557</v>
      </c>
      <c r="B218" s="197" t="s">
        <v>558</v>
      </c>
      <c r="C218" s="198" t="s">
        <v>559</v>
      </c>
      <c r="D218" s="197" t="s">
        <v>47</v>
      </c>
      <c r="E218" s="199"/>
      <c r="F218" s="200"/>
      <c r="G218" s="200"/>
      <c r="H218" s="201"/>
      <c r="I218" s="199"/>
      <c r="J218" s="196"/>
    </row>
    <row r="219" spans="1:10" ht="31.5" x14ac:dyDescent="0.25">
      <c r="A219" s="190" t="s">
        <v>1580</v>
      </c>
      <c r="B219" s="190" t="s">
        <v>112</v>
      </c>
      <c r="C219" s="191" t="s">
        <v>113</v>
      </c>
      <c r="D219" s="196"/>
      <c r="E219" s="199"/>
      <c r="F219" s="200"/>
      <c r="G219" s="200"/>
      <c r="H219" s="201"/>
      <c r="I219" s="192"/>
      <c r="J219" s="196"/>
    </row>
    <row r="220" spans="1:10" ht="15.75" x14ac:dyDescent="0.25">
      <c r="A220" s="197" t="s">
        <v>560</v>
      </c>
      <c r="B220" s="197" t="s">
        <v>561</v>
      </c>
      <c r="C220" s="198" t="s">
        <v>491</v>
      </c>
      <c r="D220" s="197" t="s">
        <v>97</v>
      </c>
      <c r="E220" s="45">
        <f t="shared" ref="E220:E225" si="1">+SUM(F220:G220)</f>
        <v>0</v>
      </c>
      <c r="F220" s="229"/>
      <c r="G220" s="229"/>
      <c r="H220" s="206"/>
      <c r="I220" s="45"/>
      <c r="J220" s="196"/>
    </row>
    <row r="221" spans="1:10" ht="15.75" x14ac:dyDescent="0.25">
      <c r="A221" s="197" t="s">
        <v>562</v>
      </c>
      <c r="B221" s="197" t="s">
        <v>563</v>
      </c>
      <c r="C221" s="198" t="s">
        <v>539</v>
      </c>
      <c r="D221" s="197" t="s">
        <v>97</v>
      </c>
      <c r="E221" s="45">
        <f t="shared" si="1"/>
        <v>0</v>
      </c>
      <c r="F221" s="229"/>
      <c r="G221" s="229"/>
      <c r="H221" s="206"/>
      <c r="I221" s="234" t="s">
        <v>178</v>
      </c>
      <c r="J221" s="196"/>
    </row>
    <row r="222" spans="1:10" ht="15.75" x14ac:dyDescent="0.25">
      <c r="A222" s="197" t="s">
        <v>564</v>
      </c>
      <c r="B222" s="197" t="s">
        <v>565</v>
      </c>
      <c r="C222" s="198" t="s">
        <v>1578</v>
      </c>
      <c r="D222" s="197" t="s">
        <v>496</v>
      </c>
      <c r="E222" s="45">
        <f t="shared" si="1"/>
        <v>0</v>
      </c>
      <c r="F222" s="229"/>
      <c r="G222" s="229"/>
      <c r="H222" s="206"/>
      <c r="I222" s="234" t="s">
        <v>178</v>
      </c>
      <c r="J222" s="196"/>
    </row>
    <row r="223" spans="1:10" ht="15.75" x14ac:dyDescent="0.25">
      <c r="A223" s="197" t="s">
        <v>566</v>
      </c>
      <c r="B223" s="197" t="s">
        <v>567</v>
      </c>
      <c r="C223" s="198" t="s">
        <v>1579</v>
      </c>
      <c r="D223" s="197" t="s">
        <v>496</v>
      </c>
      <c r="E223" s="45">
        <f t="shared" si="1"/>
        <v>0</v>
      </c>
      <c r="F223" s="229"/>
      <c r="G223" s="229"/>
      <c r="H223" s="201"/>
      <c r="I223" s="234" t="s">
        <v>178</v>
      </c>
      <c r="J223" s="196"/>
    </row>
    <row r="224" spans="1:10" ht="15.75" x14ac:dyDescent="0.25">
      <c r="A224" s="197" t="s">
        <v>568</v>
      </c>
      <c r="B224" s="197" t="s">
        <v>569</v>
      </c>
      <c r="C224" s="198" t="s">
        <v>547</v>
      </c>
      <c r="D224" s="197" t="s">
        <v>47</v>
      </c>
      <c r="E224" s="199">
        <f t="shared" si="1"/>
        <v>0</v>
      </c>
      <c r="F224" s="200"/>
      <c r="G224" s="200"/>
      <c r="H224" s="206"/>
      <c r="I224" s="45"/>
      <c r="J224" s="196"/>
    </row>
    <row r="225" spans="1:10" ht="15.75" x14ac:dyDescent="0.25">
      <c r="A225" s="197" t="s">
        <v>570</v>
      </c>
      <c r="B225" s="197" t="s">
        <v>571</v>
      </c>
      <c r="C225" s="198" t="s">
        <v>550</v>
      </c>
      <c r="D225" s="197" t="s">
        <v>47</v>
      </c>
      <c r="E225" s="199">
        <f t="shared" si="1"/>
        <v>0</v>
      </c>
      <c r="F225" s="200"/>
      <c r="G225" s="200"/>
      <c r="H225" s="206"/>
      <c r="I225" s="45"/>
      <c r="J225" s="196"/>
    </row>
    <row r="226" spans="1:10" ht="15.75" x14ac:dyDescent="0.25">
      <c r="A226" s="197" t="s">
        <v>572</v>
      </c>
      <c r="B226" s="197" t="s">
        <v>573</v>
      </c>
      <c r="C226" s="198" t="s">
        <v>553</v>
      </c>
      <c r="D226" s="197" t="s">
        <v>269</v>
      </c>
      <c r="E226" s="199"/>
      <c r="F226" s="200"/>
      <c r="G226" s="200"/>
      <c r="H226" s="206"/>
      <c r="I226" s="202" t="s">
        <v>178</v>
      </c>
      <c r="J226" s="196"/>
    </row>
    <row r="227" spans="1:10" ht="15.75" x14ac:dyDescent="0.25">
      <c r="A227" s="197" t="s">
        <v>574</v>
      </c>
      <c r="B227" s="197" t="s">
        <v>575</v>
      </c>
      <c r="C227" s="198" t="s">
        <v>556</v>
      </c>
      <c r="D227" s="197" t="s">
        <v>212</v>
      </c>
      <c r="E227" s="202" t="s">
        <v>178</v>
      </c>
      <c r="F227" s="200"/>
      <c r="G227" s="200" t="s">
        <v>178</v>
      </c>
      <c r="H227" s="201"/>
      <c r="I227" s="199"/>
      <c r="J227" s="196"/>
    </row>
    <row r="228" spans="1:10" ht="15.75" x14ac:dyDescent="0.25">
      <c r="A228" s="197" t="s">
        <v>576</v>
      </c>
      <c r="B228" s="197" t="s">
        <v>577</v>
      </c>
      <c r="C228" s="198" t="s">
        <v>559</v>
      </c>
      <c r="D228" s="197" t="s">
        <v>47</v>
      </c>
      <c r="E228" s="199"/>
      <c r="F228" s="200"/>
      <c r="G228" s="200"/>
      <c r="H228" s="201"/>
      <c r="I228" s="199"/>
      <c r="J228" s="196"/>
    </row>
    <row r="229" spans="1:10" ht="15.75" x14ac:dyDescent="0.25">
      <c r="A229" s="190" t="s">
        <v>1581</v>
      </c>
      <c r="B229" s="190" t="s">
        <v>578</v>
      </c>
      <c r="C229" s="191" t="s">
        <v>579</v>
      </c>
      <c r="D229" s="196"/>
      <c r="E229" s="199"/>
      <c r="F229" s="200"/>
      <c r="G229" s="200"/>
      <c r="H229" s="201"/>
      <c r="I229" s="199"/>
      <c r="J229" s="196"/>
    </row>
    <row r="230" spans="1:10" ht="15.75" x14ac:dyDescent="0.25">
      <c r="A230" s="197" t="s">
        <v>580</v>
      </c>
      <c r="B230" s="197" t="s">
        <v>581</v>
      </c>
      <c r="C230" s="198" t="s">
        <v>582</v>
      </c>
      <c r="D230" s="197" t="s">
        <v>97</v>
      </c>
      <c r="E230" s="199"/>
      <c r="F230" s="200"/>
      <c r="G230" s="200"/>
      <c r="H230" s="201"/>
      <c r="I230" s="199"/>
      <c r="J230" s="196"/>
    </row>
    <row r="231" spans="1:10" ht="15.75" x14ac:dyDescent="0.25">
      <c r="A231" s="197" t="s">
        <v>583</v>
      </c>
      <c r="B231" s="197" t="s">
        <v>584</v>
      </c>
      <c r="C231" s="198" t="s">
        <v>585</v>
      </c>
      <c r="D231" s="197" t="s">
        <v>97</v>
      </c>
      <c r="E231" s="199"/>
      <c r="F231" s="200"/>
      <c r="G231" s="200"/>
      <c r="H231" s="201"/>
      <c r="I231" s="202"/>
      <c r="J231" s="196"/>
    </row>
    <row r="232" spans="1:10" ht="15.75" x14ac:dyDescent="0.25">
      <c r="A232" s="197" t="s">
        <v>586</v>
      </c>
      <c r="B232" s="197" t="s">
        <v>587</v>
      </c>
      <c r="C232" s="198" t="s">
        <v>588</v>
      </c>
      <c r="D232" s="197" t="s">
        <v>469</v>
      </c>
      <c r="E232" s="199"/>
      <c r="F232" s="200"/>
      <c r="G232" s="200"/>
      <c r="H232" s="201"/>
      <c r="I232" s="199"/>
      <c r="J232" s="196"/>
    </row>
    <row r="233" spans="1:10" ht="15.75" x14ac:dyDescent="0.25">
      <c r="A233" s="197" t="s">
        <v>589</v>
      </c>
      <c r="B233" s="197" t="s">
        <v>590</v>
      </c>
      <c r="C233" s="198" t="s">
        <v>591</v>
      </c>
      <c r="D233" s="197" t="s">
        <v>469</v>
      </c>
      <c r="E233" s="199"/>
      <c r="F233" s="200"/>
      <c r="G233" s="200"/>
      <c r="H233" s="201"/>
      <c r="I233" s="199"/>
      <c r="J233" s="196"/>
    </row>
    <row r="234" spans="1:10" ht="15.75" x14ac:dyDescent="0.25">
      <c r="A234" s="197" t="s">
        <v>592</v>
      </c>
      <c r="B234" s="197" t="s">
        <v>593</v>
      </c>
      <c r="C234" s="198" t="s">
        <v>594</v>
      </c>
      <c r="D234" s="197" t="s">
        <v>47</v>
      </c>
      <c r="E234" s="199"/>
      <c r="F234" s="200"/>
      <c r="G234" s="200"/>
      <c r="H234" s="201"/>
      <c r="I234" s="199"/>
      <c r="J234" s="196"/>
    </row>
    <row r="235" spans="1:10" ht="15.75" x14ac:dyDescent="0.25">
      <c r="A235" s="197" t="s">
        <v>595</v>
      </c>
      <c r="B235" s="197" t="s">
        <v>596</v>
      </c>
      <c r="C235" s="198" t="s">
        <v>597</v>
      </c>
      <c r="D235" s="197" t="s">
        <v>47</v>
      </c>
      <c r="E235" s="199"/>
      <c r="F235" s="200"/>
      <c r="G235" s="200"/>
      <c r="H235" s="201"/>
      <c r="I235" s="199"/>
      <c r="J235" s="196"/>
    </row>
    <row r="236" spans="1:10" ht="15.75" x14ac:dyDescent="0.25">
      <c r="A236" s="197" t="s">
        <v>598</v>
      </c>
      <c r="B236" s="197" t="s">
        <v>599</v>
      </c>
      <c r="C236" s="198" t="s">
        <v>600</v>
      </c>
      <c r="D236" s="197" t="s">
        <v>212</v>
      </c>
      <c r="E236" s="202" t="s">
        <v>178</v>
      </c>
      <c r="F236" s="200"/>
      <c r="G236" s="200"/>
      <c r="H236" s="201"/>
      <c r="I236" s="199"/>
      <c r="J236" s="196"/>
    </row>
    <row r="237" spans="1:10" ht="15.75" x14ac:dyDescent="0.25">
      <c r="A237" s="197" t="s">
        <v>601</v>
      </c>
      <c r="B237" s="197" t="s">
        <v>602</v>
      </c>
      <c r="C237" s="198" t="s">
        <v>603</v>
      </c>
      <c r="D237" s="197" t="s">
        <v>269</v>
      </c>
      <c r="E237" s="199"/>
      <c r="F237" s="200"/>
      <c r="G237" s="200"/>
      <c r="H237" s="201"/>
      <c r="I237" s="202"/>
      <c r="J237" s="196"/>
    </row>
    <row r="238" spans="1:10" ht="15.75" x14ac:dyDescent="0.25">
      <c r="A238" s="197" t="s">
        <v>604</v>
      </c>
      <c r="B238" s="197" t="s">
        <v>605</v>
      </c>
      <c r="C238" s="198" t="s">
        <v>559</v>
      </c>
      <c r="D238" s="197" t="s">
        <v>47</v>
      </c>
      <c r="E238" s="199"/>
      <c r="F238" s="200"/>
      <c r="G238" s="200"/>
      <c r="H238" s="201"/>
      <c r="I238" s="199"/>
      <c r="J238" s="196"/>
    </row>
    <row r="239" spans="1:10" ht="15.75" x14ac:dyDescent="0.25">
      <c r="A239" s="190" t="s">
        <v>1582</v>
      </c>
      <c r="B239" s="190" t="s">
        <v>606</v>
      </c>
      <c r="C239" s="191" t="s">
        <v>607</v>
      </c>
      <c r="D239" s="196"/>
      <c r="E239" s="199"/>
      <c r="F239" s="200"/>
      <c r="G239" s="200"/>
      <c r="H239" s="201"/>
      <c r="I239" s="199"/>
      <c r="J239" s="196"/>
    </row>
    <row r="240" spans="1:10" ht="15.75" x14ac:dyDescent="0.25">
      <c r="A240" s="197" t="s">
        <v>608</v>
      </c>
      <c r="B240" s="197" t="s">
        <v>609</v>
      </c>
      <c r="C240" s="198" t="s">
        <v>610</v>
      </c>
      <c r="D240" s="197" t="s">
        <v>47</v>
      </c>
      <c r="E240" s="199"/>
      <c r="F240" s="200"/>
      <c r="G240" s="200"/>
      <c r="H240" s="201"/>
      <c r="I240" s="199"/>
      <c r="J240" s="196"/>
    </row>
    <row r="241" spans="1:10" ht="15.75" x14ac:dyDescent="0.25">
      <c r="A241" s="197" t="s">
        <v>611</v>
      </c>
      <c r="B241" s="197" t="s">
        <v>612</v>
      </c>
      <c r="C241" s="198" t="s">
        <v>613</v>
      </c>
      <c r="D241" s="197" t="s">
        <v>47</v>
      </c>
      <c r="E241" s="199"/>
      <c r="F241" s="200"/>
      <c r="G241" s="200"/>
      <c r="H241" s="201"/>
      <c r="I241" s="199"/>
      <c r="J241" s="196"/>
    </row>
    <row r="242" spans="1:10" ht="15.75" x14ac:dyDescent="0.25">
      <c r="A242" s="197" t="s">
        <v>614</v>
      </c>
      <c r="B242" s="197" t="s">
        <v>615</v>
      </c>
      <c r="C242" s="198" t="s">
        <v>556</v>
      </c>
      <c r="D242" s="197" t="s">
        <v>212</v>
      </c>
      <c r="E242" s="199"/>
      <c r="F242" s="200"/>
      <c r="G242" s="200"/>
      <c r="H242" s="201"/>
      <c r="I242" s="199"/>
      <c r="J242" s="196"/>
    </row>
    <row r="243" spans="1:10" ht="15.75" x14ac:dyDescent="0.25">
      <c r="A243" s="197" t="s">
        <v>616</v>
      </c>
      <c r="B243" s="197" t="s">
        <v>617</v>
      </c>
      <c r="C243" s="198" t="s">
        <v>618</v>
      </c>
      <c r="D243" s="197" t="s">
        <v>47</v>
      </c>
      <c r="E243" s="199"/>
      <c r="F243" s="200"/>
      <c r="G243" s="200"/>
      <c r="H243" s="201"/>
      <c r="I243" s="199"/>
      <c r="J243" s="196"/>
    </row>
    <row r="244" spans="1:10" ht="15.75" x14ac:dyDescent="0.25">
      <c r="A244" s="197" t="s">
        <v>619</v>
      </c>
      <c r="B244" s="197" t="s">
        <v>620</v>
      </c>
      <c r="C244" s="198" t="s">
        <v>621</v>
      </c>
      <c r="D244" s="197" t="s">
        <v>469</v>
      </c>
      <c r="E244" s="199"/>
      <c r="F244" s="200"/>
      <c r="G244" s="200"/>
      <c r="H244" s="201"/>
      <c r="I244" s="199"/>
      <c r="J244" s="196"/>
    </row>
    <row r="245" spans="1:10" ht="15.75" x14ac:dyDescent="0.25">
      <c r="A245" s="197" t="s">
        <v>622</v>
      </c>
      <c r="B245" s="197" t="s">
        <v>623</v>
      </c>
      <c r="C245" s="198" t="s">
        <v>559</v>
      </c>
      <c r="D245" s="197" t="s">
        <v>47</v>
      </c>
      <c r="E245" s="199"/>
      <c r="F245" s="200"/>
      <c r="G245" s="200"/>
      <c r="H245" s="201"/>
      <c r="I245" s="199"/>
      <c r="J245" s="196"/>
    </row>
    <row r="246" spans="1:10" ht="15.75" x14ac:dyDescent="0.25">
      <c r="A246" s="190" t="s">
        <v>1583</v>
      </c>
      <c r="B246" s="190" t="s">
        <v>624</v>
      </c>
      <c r="C246" s="191" t="s">
        <v>625</v>
      </c>
      <c r="D246" s="196"/>
      <c r="E246" s="199"/>
      <c r="F246" s="200"/>
      <c r="G246" s="200"/>
      <c r="H246" s="201"/>
      <c r="I246" s="199"/>
      <c r="J246" s="196"/>
    </row>
    <row r="247" spans="1:10" ht="15.75" x14ac:dyDescent="0.25">
      <c r="A247" s="197" t="s">
        <v>626</v>
      </c>
      <c r="B247" s="197" t="s">
        <v>627</v>
      </c>
      <c r="C247" s="198" t="s">
        <v>610</v>
      </c>
      <c r="D247" s="197" t="s">
        <v>47</v>
      </c>
      <c r="E247" s="199"/>
      <c r="F247" s="200"/>
      <c r="G247" s="200"/>
      <c r="H247" s="201"/>
      <c r="I247" s="199"/>
      <c r="J247" s="196"/>
    </row>
    <row r="248" spans="1:10" ht="15.75" x14ac:dyDescent="0.25">
      <c r="A248" s="197" t="s">
        <v>628</v>
      </c>
      <c r="B248" s="197" t="s">
        <v>629</v>
      </c>
      <c r="C248" s="198" t="s">
        <v>556</v>
      </c>
      <c r="D248" s="197" t="s">
        <v>212</v>
      </c>
      <c r="E248" s="202" t="s">
        <v>178</v>
      </c>
      <c r="F248" s="200"/>
      <c r="G248" s="200"/>
      <c r="H248" s="201"/>
      <c r="I248" s="199"/>
      <c r="J248" s="196"/>
    </row>
    <row r="249" spans="1:10" ht="15.75" x14ac:dyDescent="0.25">
      <c r="A249" s="197" t="s">
        <v>630</v>
      </c>
      <c r="B249" s="197" t="s">
        <v>631</v>
      </c>
      <c r="C249" s="198" t="s">
        <v>618</v>
      </c>
      <c r="D249" s="197" t="s">
        <v>47</v>
      </c>
      <c r="E249" s="199"/>
      <c r="F249" s="200"/>
      <c r="G249" s="200"/>
      <c r="H249" s="206"/>
      <c r="I249" s="199"/>
      <c r="J249" s="196"/>
    </row>
    <row r="250" spans="1:10" ht="15.75" x14ac:dyDescent="0.25">
      <c r="A250" s="197" t="s">
        <v>632</v>
      </c>
      <c r="B250" s="197" t="s">
        <v>633</v>
      </c>
      <c r="C250" s="198" t="s">
        <v>621</v>
      </c>
      <c r="D250" s="197" t="s">
        <v>496</v>
      </c>
      <c r="E250" s="199"/>
      <c r="F250" s="200"/>
      <c r="G250" s="200"/>
      <c r="H250" s="201"/>
      <c r="I250" s="199"/>
      <c r="J250" s="196"/>
    </row>
    <row r="251" spans="1:10" ht="15.75" x14ac:dyDescent="0.25">
      <c r="A251" s="197" t="s">
        <v>634</v>
      </c>
      <c r="B251" s="197" t="s">
        <v>635</v>
      </c>
      <c r="C251" s="198" t="s">
        <v>559</v>
      </c>
      <c r="D251" s="197" t="s">
        <v>47</v>
      </c>
      <c r="E251" s="199"/>
      <c r="F251" s="200"/>
      <c r="G251" s="200"/>
      <c r="H251" s="201"/>
      <c r="I251" s="199"/>
      <c r="J251" s="196"/>
    </row>
    <row r="252" spans="1:10" ht="15.75" x14ac:dyDescent="0.25">
      <c r="A252" s="190" t="s">
        <v>1584</v>
      </c>
      <c r="B252" s="190" t="s">
        <v>636</v>
      </c>
      <c r="C252" s="191" t="s">
        <v>637</v>
      </c>
      <c r="D252" s="196"/>
      <c r="E252" s="199"/>
      <c r="F252" s="200"/>
      <c r="G252" s="200"/>
      <c r="H252" s="201"/>
      <c r="I252" s="199"/>
      <c r="J252" s="196"/>
    </row>
    <row r="253" spans="1:10" ht="15.75" x14ac:dyDescent="0.25">
      <c r="A253" s="197" t="s">
        <v>638</v>
      </c>
      <c r="B253" s="197" t="s">
        <v>639</v>
      </c>
      <c r="C253" s="198" t="s">
        <v>640</v>
      </c>
      <c r="D253" s="197" t="s">
        <v>47</v>
      </c>
      <c r="E253" s="199"/>
      <c r="F253" s="200"/>
      <c r="G253" s="200"/>
      <c r="H253" s="206"/>
      <c r="I253" s="199"/>
      <c r="J253" s="196"/>
    </row>
    <row r="254" spans="1:10" ht="15.75" x14ac:dyDescent="0.25">
      <c r="A254" s="197" t="s">
        <v>641</v>
      </c>
      <c r="B254" s="197" t="s">
        <v>642</v>
      </c>
      <c r="C254" s="198" t="s">
        <v>618</v>
      </c>
      <c r="D254" s="197" t="s">
        <v>47</v>
      </c>
      <c r="E254" s="199"/>
      <c r="F254" s="200"/>
      <c r="G254" s="200"/>
      <c r="H254" s="206"/>
      <c r="I254" s="199"/>
      <c r="J254" s="196"/>
    </row>
    <row r="255" spans="1:10" ht="15.75" x14ac:dyDescent="0.25">
      <c r="A255" s="197" t="s">
        <v>643</v>
      </c>
      <c r="B255" s="197" t="s">
        <v>644</v>
      </c>
      <c r="C255" s="198" t="s">
        <v>645</v>
      </c>
      <c r="D255" s="197" t="s">
        <v>212</v>
      </c>
      <c r="E255" s="202" t="s">
        <v>178</v>
      </c>
      <c r="F255" s="200"/>
      <c r="G255" s="200"/>
      <c r="H255" s="206"/>
      <c r="I255" s="199"/>
      <c r="J255" s="196"/>
    </row>
    <row r="256" spans="1:10" ht="15.75" x14ac:dyDescent="0.25">
      <c r="A256" s="197" t="s">
        <v>646</v>
      </c>
      <c r="B256" s="197" t="s">
        <v>647</v>
      </c>
      <c r="C256" s="198" t="s">
        <v>1585</v>
      </c>
      <c r="D256" s="197" t="s">
        <v>469</v>
      </c>
      <c r="E256" s="199"/>
      <c r="F256" s="200"/>
      <c r="G256" s="200"/>
      <c r="H256" s="201"/>
      <c r="I256" s="199"/>
      <c r="J256" s="196"/>
    </row>
    <row r="257" spans="1:12" ht="15.75" x14ac:dyDescent="0.25">
      <c r="A257" s="197" t="s">
        <v>649</v>
      </c>
      <c r="B257" s="197" t="s">
        <v>650</v>
      </c>
      <c r="C257" s="198" t="s">
        <v>559</v>
      </c>
      <c r="D257" s="197" t="s">
        <v>47</v>
      </c>
      <c r="E257" s="199"/>
      <c r="F257" s="200"/>
      <c r="G257" s="200"/>
      <c r="H257" s="201"/>
      <c r="I257" s="199"/>
      <c r="J257" s="196"/>
    </row>
    <row r="258" spans="1:12" ht="15.75" x14ac:dyDescent="0.25">
      <c r="A258" s="190" t="s">
        <v>1586</v>
      </c>
      <c r="B258" s="190" t="s">
        <v>651</v>
      </c>
      <c r="C258" s="191" t="s">
        <v>652</v>
      </c>
      <c r="D258" s="196"/>
      <c r="E258" s="199"/>
      <c r="F258" s="200"/>
      <c r="G258" s="200"/>
      <c r="H258" s="201"/>
      <c r="I258" s="199"/>
      <c r="J258" s="196"/>
    </row>
    <row r="259" spans="1:12" ht="15.75" x14ac:dyDescent="0.25">
      <c r="A259" s="197" t="s">
        <v>653</v>
      </c>
      <c r="B259" s="197" t="s">
        <v>654</v>
      </c>
      <c r="C259" s="198" t="s">
        <v>655</v>
      </c>
      <c r="D259" s="197" t="s">
        <v>47</v>
      </c>
      <c r="E259" s="199"/>
      <c r="F259" s="200"/>
      <c r="G259" s="200"/>
      <c r="H259" s="201"/>
      <c r="I259" s="199"/>
      <c r="J259" s="196"/>
    </row>
    <row r="260" spans="1:12" ht="15.75" x14ac:dyDescent="0.25">
      <c r="A260" s="197" t="s">
        <v>656</v>
      </c>
      <c r="B260" s="197" t="s">
        <v>657</v>
      </c>
      <c r="C260" s="198" t="s">
        <v>658</v>
      </c>
      <c r="D260" s="197" t="s">
        <v>212</v>
      </c>
      <c r="E260" s="202" t="s">
        <v>178</v>
      </c>
      <c r="F260" s="200"/>
      <c r="G260" s="200"/>
      <c r="H260" s="201"/>
      <c r="I260" s="199"/>
      <c r="J260" s="196"/>
    </row>
    <row r="261" spans="1:12" ht="15.75" x14ac:dyDescent="0.25">
      <c r="A261" s="197" t="s">
        <v>659</v>
      </c>
      <c r="B261" s="197" t="s">
        <v>660</v>
      </c>
      <c r="C261" s="198" t="s">
        <v>618</v>
      </c>
      <c r="D261" s="197" t="s">
        <v>47</v>
      </c>
      <c r="E261" s="199"/>
      <c r="F261" s="200"/>
      <c r="G261" s="200"/>
      <c r="H261" s="201"/>
      <c r="I261" s="199"/>
      <c r="J261" s="196"/>
    </row>
    <row r="262" spans="1:12" ht="15.75" x14ac:dyDescent="0.25">
      <c r="A262" s="197" t="s">
        <v>661</v>
      </c>
      <c r="B262" s="197" t="s">
        <v>662</v>
      </c>
      <c r="C262" s="198" t="s">
        <v>559</v>
      </c>
      <c r="D262" s="197" t="s">
        <v>47</v>
      </c>
      <c r="E262" s="199"/>
      <c r="F262" s="200"/>
      <c r="G262" s="200"/>
      <c r="H262" s="201"/>
      <c r="I262" s="199"/>
      <c r="J262" s="196"/>
    </row>
    <row r="263" spans="1:12" ht="15.75" x14ac:dyDescent="0.25">
      <c r="A263" s="190" t="s">
        <v>1587</v>
      </c>
      <c r="B263" s="190" t="s">
        <v>114</v>
      </c>
      <c r="C263" s="191" t="s">
        <v>115</v>
      </c>
      <c r="D263" s="190" t="s">
        <v>212</v>
      </c>
      <c r="E263" s="195" t="s">
        <v>178</v>
      </c>
      <c r="F263" s="200"/>
      <c r="G263" s="200"/>
      <c r="H263" s="201"/>
      <c r="I263" s="199"/>
      <c r="J263" s="196"/>
    </row>
    <row r="264" spans="1:12" ht="15.75" x14ac:dyDescent="0.25">
      <c r="A264" s="186">
        <v>10</v>
      </c>
      <c r="B264" s="186" t="s">
        <v>117</v>
      </c>
      <c r="C264" s="187" t="s">
        <v>118</v>
      </c>
      <c r="D264" s="186" t="s">
        <v>212</v>
      </c>
      <c r="E264" s="203" t="s">
        <v>178</v>
      </c>
      <c r="F264" s="200"/>
      <c r="G264" s="200"/>
      <c r="H264" s="201"/>
      <c r="I264" s="204">
        <f>+I266+I271+I313+I318+I323+I328+I333+I334+I307</f>
        <v>750</v>
      </c>
      <c r="J264" s="218"/>
    </row>
    <row r="265" spans="1:12" ht="15.75" x14ac:dyDescent="0.25">
      <c r="A265" s="190" t="s">
        <v>1588</v>
      </c>
      <c r="B265" s="190" t="s">
        <v>663</v>
      </c>
      <c r="C265" s="191" t="s">
        <v>664</v>
      </c>
      <c r="D265" s="190"/>
      <c r="E265" s="199"/>
      <c r="F265" s="200"/>
      <c r="G265" s="200"/>
      <c r="H265" s="201"/>
      <c r="I265" s="199"/>
      <c r="J265" s="196"/>
    </row>
    <row r="266" spans="1:12" ht="15.75" x14ac:dyDescent="0.25">
      <c r="A266" s="214" t="s">
        <v>665</v>
      </c>
      <c r="B266" s="214" t="s">
        <v>119</v>
      </c>
      <c r="C266" s="219" t="s">
        <v>120</v>
      </c>
      <c r="D266" s="214" t="s">
        <v>55</v>
      </c>
      <c r="E266" s="192">
        <f>+SUM(E267:E270)</f>
        <v>1</v>
      </c>
      <c r="F266" s="215">
        <f>+SUM(F267:F270)</f>
        <v>1</v>
      </c>
      <c r="G266" s="215">
        <f>+SUM(G267:G270)</f>
        <v>0</v>
      </c>
      <c r="H266" s="194"/>
      <c r="I266" s="192">
        <f>+SUM(I267:I270)</f>
        <v>150</v>
      </c>
      <c r="J266" s="190"/>
    </row>
    <row r="267" spans="1:12" ht="18.75" x14ac:dyDescent="0.25">
      <c r="A267" s="197" t="s">
        <v>666</v>
      </c>
      <c r="B267" s="197" t="s">
        <v>667</v>
      </c>
      <c r="C267" s="198" t="s">
        <v>126</v>
      </c>
      <c r="D267" s="197" t="s">
        <v>55</v>
      </c>
      <c r="E267" s="236">
        <f>+SUM(F267:G267)</f>
        <v>1</v>
      </c>
      <c r="F267" s="200">
        <v>1</v>
      </c>
      <c r="G267" s="200"/>
      <c r="H267" s="206">
        <v>150</v>
      </c>
      <c r="I267" s="199">
        <f>+H267*E267</f>
        <v>150</v>
      </c>
      <c r="J267" s="196"/>
    </row>
    <row r="268" spans="1:12" ht="18.75" x14ac:dyDescent="0.25">
      <c r="A268" s="197" t="s">
        <v>668</v>
      </c>
      <c r="B268" s="197" t="s">
        <v>669</v>
      </c>
      <c r="C268" s="198" t="s">
        <v>128</v>
      </c>
      <c r="D268" s="197" t="s">
        <v>55</v>
      </c>
      <c r="E268" s="236">
        <f>+SUM(F268:G268)</f>
        <v>0</v>
      </c>
      <c r="F268" s="200"/>
      <c r="G268" s="200"/>
      <c r="H268" s="206"/>
      <c r="I268" s="199">
        <f>+H268*E268</f>
        <v>0</v>
      </c>
      <c r="J268" s="196"/>
      <c r="L268" s="223"/>
    </row>
    <row r="269" spans="1:12" ht="18.75" x14ac:dyDescent="0.25">
      <c r="A269" s="197" t="s">
        <v>670</v>
      </c>
      <c r="B269" s="197" t="s">
        <v>671</v>
      </c>
      <c r="C269" s="198" t="s">
        <v>130</v>
      </c>
      <c r="D269" s="197" t="s">
        <v>55</v>
      </c>
      <c r="E269" s="236">
        <f>+SUM(F269:G269)</f>
        <v>0</v>
      </c>
      <c r="F269" s="200"/>
      <c r="G269" s="200"/>
      <c r="H269" s="206"/>
      <c r="I269" s="199">
        <f>+H269*E269</f>
        <v>0</v>
      </c>
      <c r="J269" s="196"/>
    </row>
    <row r="270" spans="1:12" ht="18.75" x14ac:dyDescent="0.25">
      <c r="A270" s="197" t="s">
        <v>672</v>
      </c>
      <c r="B270" s="197" t="s">
        <v>673</v>
      </c>
      <c r="C270" s="198" t="s">
        <v>132</v>
      </c>
      <c r="D270" s="197" t="s">
        <v>55</v>
      </c>
      <c r="E270" s="236">
        <f>+SUM(F270:G270)</f>
        <v>0</v>
      </c>
      <c r="F270" s="200"/>
      <c r="G270" s="200"/>
      <c r="H270" s="206"/>
      <c r="I270" s="199">
        <f>+H270*E270</f>
        <v>0</v>
      </c>
      <c r="J270" s="196"/>
    </row>
    <row r="271" spans="1:12" ht="15.75" x14ac:dyDescent="0.25">
      <c r="A271" s="214" t="s">
        <v>674</v>
      </c>
      <c r="B271" s="214" t="s">
        <v>121</v>
      </c>
      <c r="C271" s="219" t="s">
        <v>122</v>
      </c>
      <c r="D271" s="214" t="s">
        <v>55</v>
      </c>
      <c r="E271" s="199"/>
      <c r="F271" s="200"/>
      <c r="G271" s="200"/>
      <c r="H271" s="201"/>
      <c r="I271" s="199"/>
      <c r="J271" s="196"/>
    </row>
    <row r="272" spans="1:12" ht="15.75" x14ac:dyDescent="0.25">
      <c r="A272" s="197" t="s">
        <v>675</v>
      </c>
      <c r="B272" s="197" t="s">
        <v>676</v>
      </c>
      <c r="C272" s="198" t="s">
        <v>126</v>
      </c>
      <c r="D272" s="197" t="s">
        <v>55</v>
      </c>
      <c r="E272" s="199"/>
      <c r="F272" s="200"/>
      <c r="G272" s="200"/>
      <c r="H272" s="206"/>
      <c r="I272" s="199"/>
      <c r="J272" s="196"/>
    </row>
    <row r="273" spans="1:10" ht="15.75" x14ac:dyDescent="0.25">
      <c r="A273" s="197" t="s">
        <v>677</v>
      </c>
      <c r="B273" s="197" t="s">
        <v>678</v>
      </c>
      <c r="C273" s="198" t="s">
        <v>128</v>
      </c>
      <c r="D273" s="197" t="s">
        <v>55</v>
      </c>
      <c r="E273" s="199"/>
      <c r="F273" s="200"/>
      <c r="G273" s="200"/>
      <c r="H273" s="201"/>
      <c r="I273" s="199"/>
      <c r="J273" s="196"/>
    </row>
    <row r="274" spans="1:10" ht="15.75" x14ac:dyDescent="0.25">
      <c r="A274" s="197" t="s">
        <v>679</v>
      </c>
      <c r="B274" s="197" t="s">
        <v>680</v>
      </c>
      <c r="C274" s="198" t="s">
        <v>130</v>
      </c>
      <c r="D274" s="197" t="s">
        <v>55</v>
      </c>
      <c r="E274" s="199"/>
      <c r="F274" s="200"/>
      <c r="G274" s="200"/>
      <c r="H274" s="201"/>
      <c r="I274" s="199"/>
      <c r="J274" s="225"/>
    </row>
    <row r="275" spans="1:10" ht="15.75" x14ac:dyDescent="0.25">
      <c r="A275" s="197" t="s">
        <v>681</v>
      </c>
      <c r="B275" s="197" t="s">
        <v>682</v>
      </c>
      <c r="C275" s="198" t="s">
        <v>132</v>
      </c>
      <c r="D275" s="197" t="s">
        <v>55</v>
      </c>
      <c r="E275" s="199"/>
      <c r="F275" s="200"/>
      <c r="G275" s="200"/>
      <c r="H275" s="201"/>
      <c r="I275" s="199"/>
      <c r="J275" s="225"/>
    </row>
    <row r="276" spans="1:10" ht="15.75" x14ac:dyDescent="0.25">
      <c r="A276" s="214" t="s">
        <v>1589</v>
      </c>
      <c r="B276" s="190" t="s">
        <v>123</v>
      </c>
      <c r="C276" s="191" t="s">
        <v>124</v>
      </c>
      <c r="D276" s="214" t="s">
        <v>55</v>
      </c>
      <c r="E276" s="199"/>
      <c r="F276" s="200"/>
      <c r="G276" s="200"/>
      <c r="H276" s="201"/>
      <c r="I276" s="199"/>
      <c r="J276" s="225"/>
    </row>
    <row r="277" spans="1:10" ht="15.75" x14ac:dyDescent="0.25">
      <c r="A277" s="197" t="s">
        <v>684</v>
      </c>
      <c r="B277" s="197" t="s">
        <v>125</v>
      </c>
      <c r="C277" s="198" t="s">
        <v>126</v>
      </c>
      <c r="D277" s="197" t="s">
        <v>55</v>
      </c>
      <c r="E277" s="199"/>
      <c r="F277" s="200"/>
      <c r="G277" s="200"/>
      <c r="H277" s="201"/>
      <c r="I277" s="199"/>
      <c r="J277" s="225"/>
    </row>
    <row r="278" spans="1:10" ht="15.75" x14ac:dyDescent="0.25">
      <c r="A278" s="197" t="s">
        <v>685</v>
      </c>
      <c r="B278" s="197" t="s">
        <v>127</v>
      </c>
      <c r="C278" s="198" t="s">
        <v>128</v>
      </c>
      <c r="D278" s="197" t="s">
        <v>55</v>
      </c>
      <c r="E278" s="199"/>
      <c r="F278" s="200"/>
      <c r="G278" s="200"/>
      <c r="H278" s="201"/>
      <c r="I278" s="199"/>
      <c r="J278" s="225"/>
    </row>
    <row r="279" spans="1:10" ht="15.75" x14ac:dyDescent="0.25">
      <c r="A279" s="197" t="s">
        <v>686</v>
      </c>
      <c r="B279" s="197" t="s">
        <v>129</v>
      </c>
      <c r="C279" s="198" t="s">
        <v>130</v>
      </c>
      <c r="D279" s="197" t="s">
        <v>55</v>
      </c>
      <c r="E279" s="199"/>
      <c r="F279" s="200"/>
      <c r="G279" s="200"/>
      <c r="H279" s="201"/>
      <c r="I279" s="199"/>
      <c r="J279" s="225"/>
    </row>
    <row r="280" spans="1:10" ht="15.75" x14ac:dyDescent="0.25">
      <c r="A280" s="197" t="s">
        <v>687</v>
      </c>
      <c r="B280" s="197" t="s">
        <v>131</v>
      </c>
      <c r="C280" s="198" t="s">
        <v>132</v>
      </c>
      <c r="D280" s="197" t="s">
        <v>55</v>
      </c>
      <c r="E280" s="199"/>
      <c r="F280" s="200"/>
      <c r="G280" s="200"/>
      <c r="H280" s="201"/>
      <c r="I280" s="199"/>
      <c r="J280" s="225"/>
    </row>
    <row r="281" spans="1:10" ht="15.75" x14ac:dyDescent="0.25">
      <c r="A281" s="190" t="s">
        <v>1590</v>
      </c>
      <c r="B281" s="190" t="s">
        <v>688</v>
      </c>
      <c r="C281" s="191" t="s">
        <v>689</v>
      </c>
      <c r="D281" s="190" t="s">
        <v>55</v>
      </c>
      <c r="E281" s="199"/>
      <c r="F281" s="200"/>
      <c r="G281" s="200"/>
      <c r="H281" s="201"/>
      <c r="I281" s="199"/>
      <c r="J281" s="225"/>
    </row>
    <row r="282" spans="1:10" ht="15.75" x14ac:dyDescent="0.25">
      <c r="A282" s="214" t="s">
        <v>690</v>
      </c>
      <c r="B282" s="214" t="s">
        <v>133</v>
      </c>
      <c r="C282" s="219" t="s">
        <v>134</v>
      </c>
      <c r="D282" s="214" t="s">
        <v>55</v>
      </c>
      <c r="E282" s="199"/>
      <c r="F282" s="200"/>
      <c r="G282" s="200"/>
      <c r="H282" s="201"/>
      <c r="I282" s="199"/>
      <c r="J282" s="225"/>
    </row>
    <row r="283" spans="1:10" ht="15.75" x14ac:dyDescent="0.25">
      <c r="A283" s="197" t="s">
        <v>691</v>
      </c>
      <c r="B283" s="197" t="s">
        <v>692</v>
      </c>
      <c r="C283" s="198" t="s">
        <v>126</v>
      </c>
      <c r="D283" s="197" t="s">
        <v>55</v>
      </c>
      <c r="E283" s="199"/>
      <c r="F283" s="200"/>
      <c r="G283" s="200"/>
      <c r="H283" s="206"/>
      <c r="I283" s="199"/>
      <c r="J283" s="225"/>
    </row>
    <row r="284" spans="1:10" ht="15.75" x14ac:dyDescent="0.25">
      <c r="A284" s="197" t="s">
        <v>693</v>
      </c>
      <c r="B284" s="197" t="s">
        <v>694</v>
      </c>
      <c r="C284" s="198" t="s">
        <v>348</v>
      </c>
      <c r="D284" s="197" t="s">
        <v>55</v>
      </c>
      <c r="E284" s="199"/>
      <c r="F284" s="200"/>
      <c r="G284" s="200"/>
      <c r="H284" s="206"/>
      <c r="I284" s="199"/>
      <c r="J284" s="225"/>
    </row>
    <row r="285" spans="1:10" ht="15.75" x14ac:dyDescent="0.25">
      <c r="A285" s="197" t="s">
        <v>695</v>
      </c>
      <c r="B285" s="197" t="s">
        <v>696</v>
      </c>
      <c r="C285" s="198" t="s">
        <v>336</v>
      </c>
      <c r="D285" s="197" t="s">
        <v>55</v>
      </c>
      <c r="E285" s="199"/>
      <c r="F285" s="200"/>
      <c r="G285" s="200"/>
      <c r="H285" s="206"/>
      <c r="I285" s="199"/>
      <c r="J285" s="225"/>
    </row>
    <row r="286" spans="1:10" ht="15.75" x14ac:dyDescent="0.25">
      <c r="A286" s="197" t="s">
        <v>697</v>
      </c>
      <c r="B286" s="197" t="s">
        <v>698</v>
      </c>
      <c r="C286" s="198" t="s">
        <v>132</v>
      </c>
      <c r="D286" s="197" t="s">
        <v>55</v>
      </c>
      <c r="E286" s="199"/>
      <c r="F286" s="200"/>
      <c r="G286" s="200"/>
      <c r="H286" s="206"/>
      <c r="I286" s="199"/>
      <c r="J286" s="225"/>
    </row>
    <row r="287" spans="1:10" ht="15.75" x14ac:dyDescent="0.25">
      <c r="A287" s="190" t="s">
        <v>699</v>
      </c>
      <c r="B287" s="190" t="s">
        <v>135</v>
      </c>
      <c r="C287" s="219" t="s">
        <v>136</v>
      </c>
      <c r="D287" s="190" t="s">
        <v>55</v>
      </c>
      <c r="E287" s="199"/>
      <c r="F287" s="200"/>
      <c r="G287" s="200"/>
      <c r="H287" s="206"/>
      <c r="I287" s="199"/>
      <c r="J287" s="225"/>
    </row>
    <row r="288" spans="1:10" ht="15.75" x14ac:dyDescent="0.25">
      <c r="A288" s="197" t="s">
        <v>700</v>
      </c>
      <c r="B288" s="197" t="s">
        <v>701</v>
      </c>
      <c r="C288" s="198" t="s">
        <v>126</v>
      </c>
      <c r="D288" s="197" t="s">
        <v>55</v>
      </c>
      <c r="E288" s="199"/>
      <c r="F288" s="200"/>
      <c r="G288" s="200"/>
      <c r="H288" s="206"/>
      <c r="I288" s="199"/>
      <c r="J288" s="225"/>
    </row>
    <row r="289" spans="1:10" ht="15.75" x14ac:dyDescent="0.25">
      <c r="A289" s="197" t="s">
        <v>702</v>
      </c>
      <c r="B289" s="197" t="s">
        <v>703</v>
      </c>
      <c r="C289" s="198" t="s">
        <v>128</v>
      </c>
      <c r="D289" s="197" t="s">
        <v>55</v>
      </c>
      <c r="E289" s="199"/>
      <c r="F289" s="200"/>
      <c r="G289" s="200"/>
      <c r="H289" s="206"/>
      <c r="I289" s="199"/>
      <c r="J289" s="225"/>
    </row>
    <row r="290" spans="1:10" ht="15.75" x14ac:dyDescent="0.25">
      <c r="A290" s="197" t="s">
        <v>704</v>
      </c>
      <c r="B290" s="197" t="s">
        <v>705</v>
      </c>
      <c r="C290" s="198" t="s">
        <v>130</v>
      </c>
      <c r="D290" s="197" t="s">
        <v>55</v>
      </c>
      <c r="E290" s="199"/>
      <c r="F290" s="200"/>
      <c r="G290" s="200"/>
      <c r="H290" s="201"/>
      <c r="I290" s="199"/>
      <c r="J290" s="225"/>
    </row>
    <row r="291" spans="1:10" ht="15.75" x14ac:dyDescent="0.25">
      <c r="A291" s="197" t="s">
        <v>706</v>
      </c>
      <c r="B291" s="197" t="s">
        <v>707</v>
      </c>
      <c r="C291" s="198" t="s">
        <v>132</v>
      </c>
      <c r="D291" s="197" t="s">
        <v>55</v>
      </c>
      <c r="E291" s="199"/>
      <c r="F291" s="200"/>
      <c r="G291" s="200"/>
      <c r="H291" s="201"/>
      <c r="I291" s="199"/>
      <c r="J291" s="225"/>
    </row>
    <row r="292" spans="1:10" ht="15.75" x14ac:dyDescent="0.25">
      <c r="A292" s="190" t="s">
        <v>708</v>
      </c>
      <c r="B292" s="190" t="s">
        <v>709</v>
      </c>
      <c r="C292" s="219" t="s">
        <v>710</v>
      </c>
      <c r="D292" s="190" t="s">
        <v>55</v>
      </c>
      <c r="E292" s="199"/>
      <c r="F292" s="200"/>
      <c r="G292" s="200"/>
      <c r="H292" s="201"/>
      <c r="I292" s="199"/>
      <c r="J292" s="225"/>
    </row>
    <row r="293" spans="1:10" ht="15.75" x14ac:dyDescent="0.25">
      <c r="A293" s="197" t="s">
        <v>711</v>
      </c>
      <c r="B293" s="197" t="s">
        <v>712</v>
      </c>
      <c r="C293" s="198" t="s">
        <v>126</v>
      </c>
      <c r="D293" s="197" t="s">
        <v>55</v>
      </c>
      <c r="E293" s="199"/>
      <c r="F293" s="200"/>
      <c r="G293" s="200"/>
      <c r="H293" s="201"/>
      <c r="I293" s="199"/>
      <c r="J293" s="225"/>
    </row>
    <row r="294" spans="1:10" ht="15.75" x14ac:dyDescent="0.25">
      <c r="A294" s="197" t="s">
        <v>713</v>
      </c>
      <c r="B294" s="197" t="s">
        <v>714</v>
      </c>
      <c r="C294" s="198" t="s">
        <v>128</v>
      </c>
      <c r="D294" s="197" t="s">
        <v>55</v>
      </c>
      <c r="E294" s="199"/>
      <c r="F294" s="200"/>
      <c r="G294" s="200"/>
      <c r="H294" s="201"/>
      <c r="I294" s="199"/>
      <c r="J294" s="225"/>
    </row>
    <row r="295" spans="1:10" ht="15.75" x14ac:dyDescent="0.25">
      <c r="A295" s="197" t="s">
        <v>715</v>
      </c>
      <c r="B295" s="197" t="s">
        <v>716</v>
      </c>
      <c r="C295" s="198" t="s">
        <v>130</v>
      </c>
      <c r="D295" s="197" t="s">
        <v>55</v>
      </c>
      <c r="E295" s="199"/>
      <c r="F295" s="200"/>
      <c r="G295" s="200"/>
      <c r="H295" s="201"/>
      <c r="I295" s="199"/>
      <c r="J295" s="225"/>
    </row>
    <row r="296" spans="1:10" ht="15.75" x14ac:dyDescent="0.25">
      <c r="A296" s="197" t="s">
        <v>717</v>
      </c>
      <c r="B296" s="197" t="s">
        <v>718</v>
      </c>
      <c r="C296" s="198" t="s">
        <v>132</v>
      </c>
      <c r="D296" s="197" t="s">
        <v>55</v>
      </c>
      <c r="E296" s="199"/>
      <c r="F296" s="200"/>
      <c r="G296" s="200"/>
      <c r="H296" s="201"/>
      <c r="I296" s="199"/>
      <c r="J296" s="225"/>
    </row>
    <row r="297" spans="1:10" ht="15.75" x14ac:dyDescent="0.25">
      <c r="A297" s="190" t="s">
        <v>1591</v>
      </c>
      <c r="B297" s="190" t="s">
        <v>137</v>
      </c>
      <c r="C297" s="191" t="s">
        <v>138</v>
      </c>
      <c r="D297" s="197" t="s">
        <v>55</v>
      </c>
      <c r="E297" s="199"/>
      <c r="F297" s="200"/>
      <c r="G297" s="200"/>
      <c r="H297" s="201"/>
      <c r="I297" s="199"/>
      <c r="J297" s="225"/>
    </row>
    <row r="298" spans="1:10" ht="15.75" x14ac:dyDescent="0.25">
      <c r="A298" s="197" t="s">
        <v>719</v>
      </c>
      <c r="B298" s="197" t="s">
        <v>720</v>
      </c>
      <c r="C298" s="198" t="s">
        <v>126</v>
      </c>
      <c r="D298" s="197" t="s">
        <v>55</v>
      </c>
      <c r="E298" s="199"/>
      <c r="F298" s="200"/>
      <c r="G298" s="200"/>
      <c r="H298" s="201"/>
      <c r="I298" s="199"/>
      <c r="J298" s="225"/>
    </row>
    <row r="299" spans="1:10" ht="15.75" x14ac:dyDescent="0.25">
      <c r="A299" s="197" t="s">
        <v>721</v>
      </c>
      <c r="B299" s="197" t="s">
        <v>722</v>
      </c>
      <c r="C299" s="198" t="s">
        <v>128</v>
      </c>
      <c r="D299" s="197" t="s">
        <v>55</v>
      </c>
      <c r="E299" s="199"/>
      <c r="F299" s="200"/>
      <c r="G299" s="200"/>
      <c r="H299" s="201"/>
      <c r="I299" s="199"/>
      <c r="J299" s="225"/>
    </row>
    <row r="300" spans="1:10" ht="15.75" x14ac:dyDescent="0.25">
      <c r="A300" s="197" t="s">
        <v>723</v>
      </c>
      <c r="B300" s="197" t="s">
        <v>724</v>
      </c>
      <c r="C300" s="198" t="s">
        <v>336</v>
      </c>
      <c r="D300" s="197" t="s">
        <v>55</v>
      </c>
      <c r="E300" s="199"/>
      <c r="F300" s="200"/>
      <c r="G300" s="200"/>
      <c r="H300" s="201"/>
      <c r="I300" s="199"/>
      <c r="J300" s="225"/>
    </row>
    <row r="301" spans="1:10" ht="15.75" x14ac:dyDescent="0.25">
      <c r="A301" s="197" t="s">
        <v>725</v>
      </c>
      <c r="B301" s="197" t="s">
        <v>726</v>
      </c>
      <c r="C301" s="198" t="s">
        <v>132</v>
      </c>
      <c r="D301" s="197" t="s">
        <v>55</v>
      </c>
      <c r="E301" s="199"/>
      <c r="F301" s="200"/>
      <c r="G301" s="200"/>
      <c r="H301" s="206"/>
      <c r="I301" s="199"/>
      <c r="J301" s="225"/>
    </row>
    <row r="302" spans="1:10" ht="15.75" x14ac:dyDescent="0.25">
      <c r="A302" s="190" t="s">
        <v>1592</v>
      </c>
      <c r="B302" s="190" t="s">
        <v>727</v>
      </c>
      <c r="C302" s="191" t="s">
        <v>728</v>
      </c>
      <c r="D302" s="190" t="s">
        <v>55</v>
      </c>
      <c r="E302" s="199"/>
      <c r="F302" s="200"/>
      <c r="G302" s="200"/>
      <c r="H302" s="201"/>
      <c r="I302" s="199"/>
      <c r="J302" s="225"/>
    </row>
    <row r="303" spans="1:10" ht="15.75" x14ac:dyDescent="0.25">
      <c r="A303" s="197" t="s">
        <v>729</v>
      </c>
      <c r="B303" s="197" t="s">
        <v>730</v>
      </c>
      <c r="C303" s="198" t="s">
        <v>126</v>
      </c>
      <c r="D303" s="197" t="s">
        <v>55</v>
      </c>
      <c r="E303" s="199"/>
      <c r="F303" s="200"/>
      <c r="G303" s="200"/>
      <c r="H303" s="206"/>
      <c r="I303" s="199"/>
      <c r="J303" s="225"/>
    </row>
    <row r="304" spans="1:10" ht="15.75" x14ac:dyDescent="0.25">
      <c r="A304" s="197" t="s">
        <v>731</v>
      </c>
      <c r="B304" s="197" t="s">
        <v>732</v>
      </c>
      <c r="C304" s="198" t="s">
        <v>128</v>
      </c>
      <c r="D304" s="197" t="s">
        <v>55</v>
      </c>
      <c r="E304" s="199"/>
      <c r="F304" s="200"/>
      <c r="G304" s="200"/>
      <c r="H304" s="206"/>
      <c r="I304" s="199"/>
      <c r="J304" s="225"/>
    </row>
    <row r="305" spans="1:12" ht="15.75" x14ac:dyDescent="0.25">
      <c r="A305" s="197" t="s">
        <v>733</v>
      </c>
      <c r="B305" s="197" t="s">
        <v>734</v>
      </c>
      <c r="C305" s="198" t="s">
        <v>336</v>
      </c>
      <c r="D305" s="197" t="s">
        <v>55</v>
      </c>
      <c r="E305" s="199"/>
      <c r="F305" s="200"/>
      <c r="G305" s="200"/>
      <c r="H305" s="206"/>
      <c r="I305" s="199"/>
      <c r="J305" s="225"/>
    </row>
    <row r="306" spans="1:12" ht="15.75" x14ac:dyDescent="0.25">
      <c r="A306" s="197" t="s">
        <v>735</v>
      </c>
      <c r="B306" s="197" t="s">
        <v>736</v>
      </c>
      <c r="C306" s="198" t="s">
        <v>132</v>
      </c>
      <c r="D306" s="197" t="s">
        <v>55</v>
      </c>
      <c r="E306" s="199"/>
      <c r="F306" s="200"/>
      <c r="G306" s="200"/>
      <c r="H306" s="206"/>
      <c r="I306" s="199"/>
      <c r="J306" s="225"/>
    </row>
    <row r="307" spans="1:12" ht="15.75" x14ac:dyDescent="0.25">
      <c r="A307" s="190" t="s">
        <v>1593</v>
      </c>
      <c r="B307" s="190" t="s">
        <v>139</v>
      </c>
      <c r="C307" s="191" t="s">
        <v>140</v>
      </c>
      <c r="D307" s="190" t="s">
        <v>141</v>
      </c>
      <c r="E307" s="192">
        <f>+SUM(E308:E311)</f>
        <v>5.16</v>
      </c>
      <c r="F307" s="215">
        <f>+SUM(F308:F311)</f>
        <v>5.16</v>
      </c>
      <c r="G307" s="215">
        <f>+SUM(G308:G311)</f>
        <v>0</v>
      </c>
      <c r="H307" s="201"/>
      <c r="I307" s="192">
        <f>+SUM(I308:I311)</f>
        <v>600</v>
      </c>
      <c r="J307" s="225"/>
    </row>
    <row r="308" spans="1:12" ht="18.75" x14ac:dyDescent="0.25">
      <c r="A308" s="197" t="s">
        <v>738</v>
      </c>
      <c r="B308" s="197" t="s">
        <v>739</v>
      </c>
      <c r="C308" s="198" t="s">
        <v>126</v>
      </c>
      <c r="D308" s="197" t="s">
        <v>1594</v>
      </c>
      <c r="E308" s="236">
        <f>+SUM(F308:G308)</f>
        <v>2.16</v>
      </c>
      <c r="F308" s="200">
        <v>2.16</v>
      </c>
      <c r="G308" s="200"/>
      <c r="H308" s="206">
        <v>120</v>
      </c>
      <c r="I308" s="199">
        <v>250</v>
      </c>
      <c r="J308" s="225"/>
      <c r="L308" s="223"/>
    </row>
    <row r="309" spans="1:12" ht="18.75" x14ac:dyDescent="0.25">
      <c r="A309" s="197" t="s">
        <v>741</v>
      </c>
      <c r="B309" s="197" t="s">
        <v>742</v>
      </c>
      <c r="C309" s="198" t="s">
        <v>128</v>
      </c>
      <c r="D309" s="197" t="s">
        <v>1594</v>
      </c>
      <c r="E309" s="236">
        <f>+SUM(F309:G309)</f>
        <v>3</v>
      </c>
      <c r="F309" s="200">
        <v>3</v>
      </c>
      <c r="G309" s="200"/>
      <c r="H309" s="206">
        <v>110</v>
      </c>
      <c r="I309" s="199">
        <v>350</v>
      </c>
      <c r="J309" s="225"/>
      <c r="L309" s="223"/>
    </row>
    <row r="310" spans="1:12" ht="18.75" x14ac:dyDescent="0.25">
      <c r="A310" s="197" t="s">
        <v>743</v>
      </c>
      <c r="B310" s="197" t="s">
        <v>744</v>
      </c>
      <c r="C310" s="198" t="s">
        <v>130</v>
      </c>
      <c r="D310" s="197" t="s">
        <v>1594</v>
      </c>
      <c r="E310" s="236">
        <f>+SUM(F310:G310)</f>
        <v>0</v>
      </c>
      <c r="F310" s="200"/>
      <c r="G310" s="200"/>
      <c r="H310" s="206"/>
      <c r="I310" s="199">
        <f>+H310*E310</f>
        <v>0</v>
      </c>
      <c r="J310" s="225"/>
    </row>
    <row r="311" spans="1:12" ht="18.75" x14ac:dyDescent="0.25">
      <c r="A311" s="197" t="s">
        <v>745</v>
      </c>
      <c r="B311" s="197" t="s">
        <v>746</v>
      </c>
      <c r="C311" s="198" t="s">
        <v>132</v>
      </c>
      <c r="D311" s="197" t="s">
        <v>1594</v>
      </c>
      <c r="E311" s="236">
        <f>+SUM(F311:G311)</f>
        <v>0</v>
      </c>
      <c r="F311" s="200"/>
      <c r="G311" s="200"/>
      <c r="H311" s="206"/>
      <c r="I311" s="199">
        <f>+H311*E311</f>
        <v>0</v>
      </c>
      <c r="J311" s="225"/>
    </row>
    <row r="312" spans="1:12" ht="15.75" x14ac:dyDescent="0.25">
      <c r="A312" s="190" t="s">
        <v>1595</v>
      </c>
      <c r="B312" s="190" t="s">
        <v>142</v>
      </c>
      <c r="C312" s="191" t="s">
        <v>143</v>
      </c>
      <c r="D312" s="190" t="s">
        <v>144</v>
      </c>
      <c r="E312" s="192">
        <f>+E313+E318+E323</f>
        <v>0</v>
      </c>
      <c r="F312" s="200"/>
      <c r="G312" s="200"/>
      <c r="H312" s="217"/>
      <c r="I312" s="192"/>
      <c r="J312" s="225"/>
    </row>
    <row r="313" spans="1:12" ht="15.75" x14ac:dyDescent="0.25">
      <c r="A313" s="214" t="s">
        <v>747</v>
      </c>
      <c r="B313" s="214" t="s">
        <v>748</v>
      </c>
      <c r="C313" s="219" t="s">
        <v>749</v>
      </c>
      <c r="D313" s="214" t="s">
        <v>144</v>
      </c>
      <c r="E313" s="215">
        <f>+SUM(E314:E317)</f>
        <v>0</v>
      </c>
      <c r="F313" s="215">
        <f>+SUM(F314:F317)</f>
        <v>0</v>
      </c>
      <c r="G313" s="215">
        <f>+SUM(G314:G317)</f>
        <v>0</v>
      </c>
      <c r="H313" s="217"/>
      <c r="I313" s="215"/>
      <c r="J313" s="196"/>
    </row>
    <row r="314" spans="1:12" ht="15.75" x14ac:dyDescent="0.25">
      <c r="A314" s="197" t="s">
        <v>750</v>
      </c>
      <c r="B314" s="197" t="s">
        <v>751</v>
      </c>
      <c r="C314" s="198" t="s">
        <v>126</v>
      </c>
      <c r="D314" s="197" t="s">
        <v>144</v>
      </c>
      <c r="E314" s="199"/>
      <c r="F314" s="200"/>
      <c r="G314" s="200"/>
      <c r="H314" s="206"/>
      <c r="I314" s="199"/>
      <c r="J314" s="196"/>
    </row>
    <row r="315" spans="1:12" ht="15.75" x14ac:dyDescent="0.25">
      <c r="A315" s="197" t="s">
        <v>752</v>
      </c>
      <c r="B315" s="197" t="s">
        <v>753</v>
      </c>
      <c r="C315" s="198" t="s">
        <v>128</v>
      </c>
      <c r="D315" s="197" t="s">
        <v>144</v>
      </c>
      <c r="E315" s="199"/>
      <c r="F315" s="200"/>
      <c r="G315" s="200"/>
      <c r="H315" s="206"/>
      <c r="I315" s="199"/>
      <c r="J315" s="196"/>
    </row>
    <row r="316" spans="1:12" ht="15.75" x14ac:dyDescent="0.25">
      <c r="A316" s="197" t="s">
        <v>754</v>
      </c>
      <c r="B316" s="197" t="s">
        <v>755</v>
      </c>
      <c r="C316" s="198" t="s">
        <v>130</v>
      </c>
      <c r="D316" s="197" t="s">
        <v>144</v>
      </c>
      <c r="E316" s="199"/>
      <c r="F316" s="200"/>
      <c r="G316" s="200"/>
      <c r="H316" s="206"/>
      <c r="I316" s="199"/>
      <c r="J316" s="196"/>
    </row>
    <row r="317" spans="1:12" ht="15.75" x14ac:dyDescent="0.25">
      <c r="A317" s="197" t="s">
        <v>756</v>
      </c>
      <c r="B317" s="197" t="s">
        <v>757</v>
      </c>
      <c r="C317" s="198" t="s">
        <v>132</v>
      </c>
      <c r="D317" s="197" t="s">
        <v>144</v>
      </c>
      <c r="E317" s="199">
        <f>+SUM(F317:G317)</f>
        <v>0</v>
      </c>
      <c r="F317" s="200"/>
      <c r="G317" s="200"/>
      <c r="H317" s="206"/>
      <c r="I317" s="199"/>
      <c r="J317" s="196"/>
    </row>
    <row r="318" spans="1:12" ht="15.75" x14ac:dyDescent="0.25">
      <c r="A318" s="214" t="s">
        <v>758</v>
      </c>
      <c r="B318" s="214" t="s">
        <v>759</v>
      </c>
      <c r="C318" s="219" t="s">
        <v>760</v>
      </c>
      <c r="D318" s="214" t="s">
        <v>144</v>
      </c>
      <c r="E318" s="199"/>
      <c r="F318" s="200"/>
      <c r="G318" s="200"/>
      <c r="H318" s="201"/>
      <c r="I318" s="199"/>
      <c r="J318" s="196"/>
    </row>
    <row r="319" spans="1:12" ht="15.75" x14ac:dyDescent="0.25">
      <c r="A319" s="197" t="s">
        <v>761</v>
      </c>
      <c r="B319" s="197" t="s">
        <v>762</v>
      </c>
      <c r="C319" s="198" t="s">
        <v>126</v>
      </c>
      <c r="D319" s="197" t="s">
        <v>144</v>
      </c>
      <c r="E319" s="220"/>
      <c r="F319" s="200"/>
      <c r="G319" s="200"/>
      <c r="H319" s="221"/>
      <c r="I319" s="220"/>
      <c r="J319" s="197"/>
    </row>
    <row r="320" spans="1:12" ht="15.75" x14ac:dyDescent="0.25">
      <c r="A320" s="197" t="s">
        <v>763</v>
      </c>
      <c r="B320" s="197" t="s">
        <v>764</v>
      </c>
      <c r="C320" s="198" t="s">
        <v>324</v>
      </c>
      <c r="D320" s="197" t="s">
        <v>144</v>
      </c>
      <c r="E320" s="220"/>
      <c r="F320" s="200"/>
      <c r="G320" s="200"/>
      <c r="H320" s="221"/>
      <c r="I320" s="220"/>
      <c r="J320" s="197"/>
    </row>
    <row r="321" spans="1:10" ht="15.75" x14ac:dyDescent="0.25">
      <c r="A321" s="197" t="s">
        <v>765</v>
      </c>
      <c r="B321" s="197" t="s">
        <v>766</v>
      </c>
      <c r="C321" s="198" t="s">
        <v>336</v>
      </c>
      <c r="D321" s="197" t="s">
        <v>144</v>
      </c>
      <c r="E321" s="220"/>
      <c r="F321" s="200"/>
      <c r="G321" s="200"/>
      <c r="H321" s="221"/>
      <c r="I321" s="220"/>
      <c r="J321" s="197"/>
    </row>
    <row r="322" spans="1:10" ht="15.75" x14ac:dyDescent="0.25">
      <c r="A322" s="197" t="s">
        <v>767</v>
      </c>
      <c r="B322" s="197" t="s">
        <v>768</v>
      </c>
      <c r="C322" s="198" t="s">
        <v>132</v>
      </c>
      <c r="D322" s="197" t="s">
        <v>144</v>
      </c>
      <c r="E322" s="220"/>
      <c r="F322" s="200"/>
      <c r="G322" s="200"/>
      <c r="H322" s="221"/>
      <c r="I322" s="220"/>
      <c r="J322" s="197"/>
    </row>
    <row r="323" spans="1:10" ht="15.75" x14ac:dyDescent="0.25">
      <c r="A323" s="214" t="s">
        <v>769</v>
      </c>
      <c r="B323" s="214" t="s">
        <v>770</v>
      </c>
      <c r="C323" s="219" t="s">
        <v>771</v>
      </c>
      <c r="D323" s="214" t="s">
        <v>144</v>
      </c>
      <c r="E323" s="199"/>
      <c r="F323" s="200"/>
      <c r="G323" s="200"/>
      <c r="H323" s="201"/>
      <c r="I323" s="199"/>
      <c r="J323" s="196"/>
    </row>
    <row r="324" spans="1:10" ht="15.75" x14ac:dyDescent="0.25">
      <c r="A324" s="197" t="s">
        <v>772</v>
      </c>
      <c r="B324" s="197" t="s">
        <v>748</v>
      </c>
      <c r="C324" s="198" t="s">
        <v>126</v>
      </c>
      <c r="D324" s="197" t="s">
        <v>144</v>
      </c>
      <c r="E324" s="199"/>
      <c r="F324" s="200"/>
      <c r="G324" s="200"/>
      <c r="H324" s="201"/>
      <c r="I324" s="199"/>
      <c r="J324" s="196"/>
    </row>
    <row r="325" spans="1:10" ht="15.75" x14ac:dyDescent="0.25">
      <c r="A325" s="197" t="s">
        <v>773</v>
      </c>
      <c r="B325" s="197" t="s">
        <v>759</v>
      </c>
      <c r="C325" s="198" t="s">
        <v>348</v>
      </c>
      <c r="D325" s="197" t="s">
        <v>144</v>
      </c>
      <c r="E325" s="199"/>
      <c r="F325" s="200"/>
      <c r="G325" s="200"/>
      <c r="H325" s="201"/>
      <c r="I325" s="199"/>
      <c r="J325" s="196"/>
    </row>
    <row r="326" spans="1:10" ht="15.75" x14ac:dyDescent="0.25">
      <c r="A326" s="197" t="s">
        <v>774</v>
      </c>
      <c r="B326" s="197" t="s">
        <v>770</v>
      </c>
      <c r="C326" s="198" t="s">
        <v>336</v>
      </c>
      <c r="D326" s="197" t="s">
        <v>144</v>
      </c>
      <c r="E326" s="199"/>
      <c r="F326" s="200"/>
      <c r="G326" s="200"/>
      <c r="H326" s="201"/>
      <c r="I326" s="199"/>
      <c r="J326" s="196"/>
    </row>
    <row r="327" spans="1:10" ht="15.75" x14ac:dyDescent="0.25">
      <c r="A327" s="197" t="s">
        <v>775</v>
      </c>
      <c r="B327" s="197" t="s">
        <v>776</v>
      </c>
      <c r="C327" s="198" t="s">
        <v>132</v>
      </c>
      <c r="D327" s="197" t="s">
        <v>144</v>
      </c>
      <c r="E327" s="199"/>
      <c r="F327" s="200"/>
      <c r="G327" s="200"/>
      <c r="H327" s="201"/>
      <c r="I327" s="199"/>
      <c r="J327" s="196"/>
    </row>
    <row r="328" spans="1:10" ht="15.75" x14ac:dyDescent="0.25">
      <c r="A328" s="190" t="s">
        <v>1596</v>
      </c>
      <c r="B328" s="190" t="s">
        <v>777</v>
      </c>
      <c r="C328" s="191" t="s">
        <v>778</v>
      </c>
      <c r="D328" s="190" t="s">
        <v>212</v>
      </c>
      <c r="E328" s="195" t="s">
        <v>178</v>
      </c>
      <c r="F328" s="193"/>
      <c r="G328" s="193"/>
      <c r="H328" s="194"/>
      <c r="I328" s="192"/>
      <c r="J328" s="190"/>
    </row>
    <row r="329" spans="1:10" ht="15.75" x14ac:dyDescent="0.25">
      <c r="A329" s="197" t="s">
        <v>779</v>
      </c>
      <c r="B329" s="197" t="s">
        <v>780</v>
      </c>
      <c r="C329" s="198" t="s">
        <v>126</v>
      </c>
      <c r="D329" s="197" t="s">
        <v>212</v>
      </c>
      <c r="E329" s="202" t="s">
        <v>178</v>
      </c>
      <c r="F329" s="200"/>
      <c r="G329" s="200"/>
      <c r="H329" s="201"/>
      <c r="I329" s="199"/>
      <c r="J329" s="196"/>
    </row>
    <row r="330" spans="1:10" ht="15.75" x14ac:dyDescent="0.25">
      <c r="A330" s="197" t="s">
        <v>781</v>
      </c>
      <c r="B330" s="197" t="s">
        <v>782</v>
      </c>
      <c r="C330" s="198" t="s">
        <v>128</v>
      </c>
      <c r="D330" s="197" t="s">
        <v>212</v>
      </c>
      <c r="E330" s="202" t="s">
        <v>178</v>
      </c>
      <c r="F330" s="200"/>
      <c r="G330" s="200"/>
      <c r="H330" s="201"/>
      <c r="I330" s="199"/>
      <c r="J330" s="196"/>
    </row>
    <row r="331" spans="1:10" ht="15.75" x14ac:dyDescent="0.25">
      <c r="A331" s="197" t="s">
        <v>783</v>
      </c>
      <c r="B331" s="197" t="s">
        <v>784</v>
      </c>
      <c r="C331" s="198" t="s">
        <v>130</v>
      </c>
      <c r="D331" s="197" t="s">
        <v>212</v>
      </c>
      <c r="E331" s="202" t="s">
        <v>178</v>
      </c>
      <c r="F331" s="200"/>
      <c r="G331" s="200"/>
      <c r="H331" s="201"/>
      <c r="I331" s="199"/>
      <c r="J331" s="196"/>
    </row>
    <row r="332" spans="1:10" ht="15.75" x14ac:dyDescent="0.25">
      <c r="A332" s="197" t="s">
        <v>785</v>
      </c>
      <c r="B332" s="197" t="s">
        <v>786</v>
      </c>
      <c r="C332" s="198" t="s">
        <v>132</v>
      </c>
      <c r="D332" s="197" t="s">
        <v>212</v>
      </c>
      <c r="E332" s="202" t="s">
        <v>178</v>
      </c>
      <c r="F332" s="200"/>
      <c r="G332" s="200"/>
      <c r="H332" s="201"/>
      <c r="I332" s="199"/>
      <c r="J332" s="196"/>
    </row>
    <row r="333" spans="1:10" ht="15.75" x14ac:dyDescent="0.25">
      <c r="A333" s="190" t="s">
        <v>1597</v>
      </c>
      <c r="B333" s="190" t="s">
        <v>145</v>
      </c>
      <c r="C333" s="191" t="s">
        <v>146</v>
      </c>
      <c r="D333" s="190" t="s">
        <v>147</v>
      </c>
      <c r="E333" s="202"/>
      <c r="F333" s="200"/>
      <c r="G333" s="200"/>
      <c r="H333" s="201"/>
      <c r="I333" s="199"/>
      <c r="J333" s="196"/>
    </row>
    <row r="334" spans="1:10" ht="15.75" x14ac:dyDescent="0.25">
      <c r="A334" s="190" t="s">
        <v>1598</v>
      </c>
      <c r="B334" s="190" t="s">
        <v>787</v>
      </c>
      <c r="C334" s="191" t="s">
        <v>788</v>
      </c>
      <c r="D334" s="190" t="s">
        <v>212</v>
      </c>
      <c r="E334" s="195" t="s">
        <v>178</v>
      </c>
      <c r="F334" s="200"/>
      <c r="G334" s="200"/>
      <c r="H334" s="201"/>
      <c r="I334" s="192"/>
      <c r="J334" s="196"/>
    </row>
    <row r="335" spans="1:10" ht="15.75" x14ac:dyDescent="0.25">
      <c r="A335" s="186">
        <v>11</v>
      </c>
      <c r="B335" s="186" t="s">
        <v>6</v>
      </c>
      <c r="C335" s="187" t="s">
        <v>789</v>
      </c>
      <c r="D335" s="186" t="s">
        <v>212</v>
      </c>
      <c r="E335" s="203" t="s">
        <v>178</v>
      </c>
      <c r="F335" s="200"/>
      <c r="G335" s="200"/>
      <c r="H335" s="201"/>
      <c r="I335" s="237"/>
      <c r="J335" s="218"/>
    </row>
    <row r="336" spans="1:10" ht="15.75" x14ac:dyDescent="0.25">
      <c r="A336" s="190" t="s">
        <v>1599</v>
      </c>
      <c r="B336" s="190" t="s">
        <v>790</v>
      </c>
      <c r="C336" s="191" t="s">
        <v>968</v>
      </c>
      <c r="D336" s="190" t="s">
        <v>47</v>
      </c>
      <c r="E336" s="199"/>
      <c r="F336" s="200"/>
      <c r="G336" s="200"/>
      <c r="H336" s="217"/>
      <c r="I336" s="199"/>
      <c r="J336" s="196"/>
    </row>
    <row r="337" spans="1:10" ht="15.75" x14ac:dyDescent="0.25">
      <c r="A337" s="190" t="s">
        <v>1600</v>
      </c>
      <c r="B337" s="190" t="s">
        <v>792</v>
      </c>
      <c r="C337" s="191" t="s">
        <v>793</v>
      </c>
      <c r="D337" s="190" t="s">
        <v>47</v>
      </c>
      <c r="E337" s="199"/>
      <c r="F337" s="200"/>
      <c r="G337" s="200"/>
      <c r="H337" s="201"/>
      <c r="I337" s="199"/>
      <c r="J337" s="196"/>
    </row>
    <row r="338" spans="1:10" ht="15.75" x14ac:dyDescent="0.25">
      <c r="A338" s="190" t="s">
        <v>1601</v>
      </c>
      <c r="B338" s="190" t="s">
        <v>794</v>
      </c>
      <c r="C338" s="191" t="s">
        <v>795</v>
      </c>
      <c r="D338" s="190" t="s">
        <v>47</v>
      </c>
      <c r="E338" s="199"/>
      <c r="F338" s="200"/>
      <c r="G338" s="200"/>
      <c r="H338" s="201"/>
      <c r="I338" s="199"/>
      <c r="J338" s="196"/>
    </row>
    <row r="339" spans="1:10" ht="15.75" x14ac:dyDescent="0.25">
      <c r="A339" s="197" t="s">
        <v>796</v>
      </c>
      <c r="B339" s="197" t="s">
        <v>797</v>
      </c>
      <c r="C339" s="198" t="s">
        <v>126</v>
      </c>
      <c r="D339" s="197" t="s">
        <v>47</v>
      </c>
      <c r="E339" s="199"/>
      <c r="F339" s="200"/>
      <c r="G339" s="200"/>
      <c r="H339" s="201"/>
      <c r="I339" s="199"/>
      <c r="J339" s="196"/>
    </row>
    <row r="340" spans="1:10" ht="15.75" x14ac:dyDescent="0.25">
      <c r="A340" s="197" t="s">
        <v>798</v>
      </c>
      <c r="B340" s="197" t="s">
        <v>799</v>
      </c>
      <c r="C340" s="198" t="s">
        <v>324</v>
      </c>
      <c r="D340" s="197" t="s">
        <v>47</v>
      </c>
      <c r="E340" s="199"/>
      <c r="F340" s="200"/>
      <c r="G340" s="200"/>
      <c r="H340" s="201"/>
      <c r="I340" s="199"/>
      <c r="J340" s="196"/>
    </row>
    <row r="341" spans="1:10" ht="15.75" x14ac:dyDescent="0.25">
      <c r="A341" s="197" t="s">
        <v>800</v>
      </c>
      <c r="B341" s="197" t="s">
        <v>801</v>
      </c>
      <c r="C341" s="198" t="s">
        <v>130</v>
      </c>
      <c r="D341" s="197" t="s">
        <v>47</v>
      </c>
      <c r="E341" s="199"/>
      <c r="F341" s="200"/>
      <c r="G341" s="200"/>
      <c r="H341" s="201"/>
      <c r="I341" s="199"/>
      <c r="J341" s="196"/>
    </row>
    <row r="342" spans="1:10" ht="15.75" x14ac:dyDescent="0.25">
      <c r="A342" s="197" t="s">
        <v>802</v>
      </c>
      <c r="B342" s="197" t="s">
        <v>803</v>
      </c>
      <c r="C342" s="198" t="s">
        <v>132</v>
      </c>
      <c r="D342" s="197" t="s">
        <v>47</v>
      </c>
      <c r="E342" s="199"/>
      <c r="F342" s="200"/>
      <c r="G342" s="200"/>
      <c r="H342" s="201"/>
      <c r="I342" s="199"/>
      <c r="J342" s="196"/>
    </row>
    <row r="343" spans="1:10" ht="15.75" x14ac:dyDescent="0.25">
      <c r="A343" s="214" t="s">
        <v>1602</v>
      </c>
      <c r="B343" s="214" t="s">
        <v>804</v>
      </c>
      <c r="C343" s="191" t="s">
        <v>805</v>
      </c>
      <c r="D343" s="190" t="s">
        <v>212</v>
      </c>
      <c r="E343" s="195" t="s">
        <v>178</v>
      </c>
      <c r="F343" s="193"/>
      <c r="G343" s="193"/>
      <c r="H343" s="194"/>
      <c r="I343" s="192"/>
      <c r="J343" s="190"/>
    </row>
    <row r="344" spans="1:10" ht="15.75" x14ac:dyDescent="0.25">
      <c r="A344" s="197" t="s">
        <v>806</v>
      </c>
      <c r="B344" s="197" t="s">
        <v>807</v>
      </c>
      <c r="C344" s="198" t="s">
        <v>126</v>
      </c>
      <c r="D344" s="197" t="s">
        <v>212</v>
      </c>
      <c r="E344" s="202" t="s">
        <v>178</v>
      </c>
      <c r="F344" s="200"/>
      <c r="G344" s="200"/>
      <c r="H344" s="201"/>
      <c r="I344" s="199"/>
      <c r="J344" s="196"/>
    </row>
    <row r="345" spans="1:10" ht="15.75" x14ac:dyDescent="0.25">
      <c r="A345" s="197" t="s">
        <v>808</v>
      </c>
      <c r="B345" s="197" t="s">
        <v>809</v>
      </c>
      <c r="C345" s="198" t="s">
        <v>128</v>
      </c>
      <c r="D345" s="197" t="s">
        <v>212</v>
      </c>
      <c r="E345" s="202" t="s">
        <v>178</v>
      </c>
      <c r="F345" s="200"/>
      <c r="G345" s="200"/>
      <c r="H345" s="201"/>
      <c r="I345" s="199"/>
      <c r="J345" s="196"/>
    </row>
    <row r="346" spans="1:10" ht="15.75" x14ac:dyDescent="0.25">
      <c r="A346" s="197" t="s">
        <v>810</v>
      </c>
      <c r="B346" s="197" t="s">
        <v>811</v>
      </c>
      <c r="C346" s="198" t="s">
        <v>130</v>
      </c>
      <c r="D346" s="197" t="s">
        <v>212</v>
      </c>
      <c r="E346" s="202" t="s">
        <v>178</v>
      </c>
      <c r="F346" s="200"/>
      <c r="G346" s="200"/>
      <c r="H346" s="201"/>
      <c r="I346" s="199"/>
      <c r="J346" s="196"/>
    </row>
    <row r="347" spans="1:10" ht="15.75" x14ac:dyDescent="0.25">
      <c r="A347" s="197" t="s">
        <v>812</v>
      </c>
      <c r="B347" s="197" t="s">
        <v>813</v>
      </c>
      <c r="C347" s="198" t="s">
        <v>132</v>
      </c>
      <c r="D347" s="197" t="s">
        <v>212</v>
      </c>
      <c r="E347" s="202" t="s">
        <v>178</v>
      </c>
      <c r="F347" s="200"/>
      <c r="G347" s="200"/>
      <c r="H347" s="201"/>
      <c r="I347" s="199"/>
      <c r="J347" s="196"/>
    </row>
    <row r="348" spans="1:10" ht="15.75" x14ac:dyDescent="0.25">
      <c r="A348" s="190" t="s">
        <v>1603</v>
      </c>
      <c r="B348" s="190" t="s">
        <v>814</v>
      </c>
      <c r="C348" s="191" t="s">
        <v>815</v>
      </c>
      <c r="D348" s="190" t="s">
        <v>212</v>
      </c>
      <c r="E348" s="195" t="s">
        <v>178</v>
      </c>
      <c r="F348" s="200"/>
      <c r="G348" s="200"/>
      <c r="H348" s="201"/>
      <c r="I348" s="199"/>
      <c r="J348" s="196"/>
    </row>
    <row r="349" spans="1:10" ht="15.75" x14ac:dyDescent="0.25">
      <c r="A349" s="190" t="s">
        <v>1604</v>
      </c>
      <c r="B349" s="190" t="s">
        <v>816</v>
      </c>
      <c r="C349" s="191" t="s">
        <v>817</v>
      </c>
      <c r="D349" s="190" t="s">
        <v>212</v>
      </c>
      <c r="E349" s="195" t="s">
        <v>178</v>
      </c>
      <c r="F349" s="200"/>
      <c r="G349" s="200"/>
      <c r="H349" s="201"/>
      <c r="I349" s="199"/>
      <c r="J349" s="196"/>
    </row>
    <row r="350" spans="1:10" ht="15.75" x14ac:dyDescent="0.25">
      <c r="A350" s="186">
        <v>12</v>
      </c>
      <c r="B350" s="186" t="s">
        <v>149</v>
      </c>
      <c r="C350" s="187" t="s">
        <v>150</v>
      </c>
      <c r="D350" s="186" t="s">
        <v>212</v>
      </c>
      <c r="E350" s="203" t="s">
        <v>178</v>
      </c>
      <c r="F350" s="200"/>
      <c r="G350" s="200"/>
      <c r="H350" s="201"/>
      <c r="I350" s="204">
        <f>+I351+I354+I357+I384</f>
        <v>0</v>
      </c>
      <c r="J350" s="218"/>
    </row>
    <row r="351" spans="1:10" ht="15.75" x14ac:dyDescent="0.25">
      <c r="A351" s="190" t="s">
        <v>1605</v>
      </c>
      <c r="B351" s="190" t="s">
        <v>151</v>
      </c>
      <c r="C351" s="191" t="s">
        <v>152</v>
      </c>
      <c r="D351" s="190" t="s">
        <v>47</v>
      </c>
      <c r="E351" s="192">
        <f>+SUM(E352:E353)</f>
        <v>0</v>
      </c>
      <c r="F351" s="215">
        <f>+SUM(F352:F353)</f>
        <v>0</v>
      </c>
      <c r="G351" s="215">
        <f>+SUM(G352:G353)</f>
        <v>0</v>
      </c>
      <c r="H351" s="201"/>
      <c r="I351" s="192"/>
      <c r="J351" s="196"/>
    </row>
    <row r="352" spans="1:10" ht="15.75" x14ac:dyDescent="0.25">
      <c r="A352" s="197" t="s">
        <v>818</v>
      </c>
      <c r="B352" s="197" t="s">
        <v>819</v>
      </c>
      <c r="C352" s="198" t="s">
        <v>820</v>
      </c>
      <c r="D352" s="197" t="s">
        <v>47</v>
      </c>
      <c r="E352" s="199">
        <f>+SUM(F352:G352)</f>
        <v>0</v>
      </c>
      <c r="F352" s="200"/>
      <c r="G352" s="200"/>
      <c r="H352" s="201"/>
      <c r="I352" s="199"/>
      <c r="J352" s="196"/>
    </row>
    <row r="353" spans="1:10" ht="15.75" x14ac:dyDescent="0.25">
      <c r="A353" s="197" t="s">
        <v>821</v>
      </c>
      <c r="B353" s="197" t="s">
        <v>822</v>
      </c>
      <c r="C353" s="198" t="s">
        <v>823</v>
      </c>
      <c r="D353" s="197" t="s">
        <v>47</v>
      </c>
      <c r="E353" s="199">
        <f>+SUM(F353:G353)</f>
        <v>0</v>
      </c>
      <c r="F353" s="200"/>
      <c r="G353" s="200"/>
      <c r="H353" s="206"/>
      <c r="I353" s="199"/>
      <c r="J353" s="196"/>
    </row>
    <row r="354" spans="1:10" ht="15.75" x14ac:dyDescent="0.25">
      <c r="A354" s="190" t="s">
        <v>1606</v>
      </c>
      <c r="B354" s="190" t="s">
        <v>153</v>
      </c>
      <c r="C354" s="191" t="s">
        <v>154</v>
      </c>
      <c r="D354" s="196" t="s">
        <v>97</v>
      </c>
      <c r="E354" s="199"/>
      <c r="F354" s="200"/>
      <c r="G354" s="200"/>
      <c r="H354" s="201"/>
      <c r="I354" s="199"/>
      <c r="J354" s="196"/>
    </row>
    <row r="355" spans="1:10" ht="15.75" x14ac:dyDescent="0.25">
      <c r="A355" s="197" t="s">
        <v>824</v>
      </c>
      <c r="B355" s="197" t="s">
        <v>825</v>
      </c>
      <c r="C355" s="198" t="s">
        <v>820</v>
      </c>
      <c r="D355" s="197" t="s">
        <v>97</v>
      </c>
      <c r="E355" s="199"/>
      <c r="F355" s="200"/>
      <c r="G355" s="200"/>
      <c r="H355" s="201"/>
      <c r="I355" s="199"/>
      <c r="J355" s="196"/>
    </row>
    <row r="356" spans="1:10" ht="15.75" x14ac:dyDescent="0.25">
      <c r="A356" s="197" t="s">
        <v>826</v>
      </c>
      <c r="B356" s="197" t="s">
        <v>827</v>
      </c>
      <c r="C356" s="198" t="s">
        <v>823</v>
      </c>
      <c r="D356" s="197" t="s">
        <v>97</v>
      </c>
      <c r="E356" s="199"/>
      <c r="F356" s="200"/>
      <c r="G356" s="200"/>
      <c r="H356" s="206"/>
      <c r="I356" s="199"/>
      <c r="J356" s="196"/>
    </row>
    <row r="357" spans="1:10" ht="15.75" x14ac:dyDescent="0.25">
      <c r="A357" s="190" t="s">
        <v>1607</v>
      </c>
      <c r="B357" s="190" t="s">
        <v>155</v>
      </c>
      <c r="C357" s="191" t="s">
        <v>156</v>
      </c>
      <c r="D357" s="190" t="s">
        <v>47</v>
      </c>
      <c r="E357" s="192">
        <f>+SUM(E358:E359)</f>
        <v>0</v>
      </c>
      <c r="F357" s="215">
        <f>+SUM(F358:F359)</f>
        <v>0</v>
      </c>
      <c r="G357" s="215">
        <f>+SUM(G358:G359)</f>
        <v>0</v>
      </c>
      <c r="H357" s="201"/>
      <c r="I357" s="192"/>
      <c r="J357" s="196"/>
    </row>
    <row r="358" spans="1:10" ht="15.75" x14ac:dyDescent="0.25">
      <c r="A358" s="197" t="s">
        <v>828</v>
      </c>
      <c r="B358" s="197" t="s">
        <v>829</v>
      </c>
      <c r="C358" s="198" t="s">
        <v>820</v>
      </c>
      <c r="D358" s="197" t="s">
        <v>47</v>
      </c>
      <c r="E358" s="199"/>
      <c r="F358" s="200"/>
      <c r="G358" s="200"/>
      <c r="H358" s="201"/>
      <c r="I358" s="192"/>
      <c r="J358" s="196"/>
    </row>
    <row r="359" spans="1:10" ht="15.75" x14ac:dyDescent="0.25">
      <c r="A359" s="197" t="s">
        <v>830</v>
      </c>
      <c r="B359" s="197" t="s">
        <v>831</v>
      </c>
      <c r="C359" s="198" t="s">
        <v>823</v>
      </c>
      <c r="D359" s="197" t="s">
        <v>47</v>
      </c>
      <c r="E359" s="199">
        <f>+SUM(F359:G359)</f>
        <v>0</v>
      </c>
      <c r="F359" s="200"/>
      <c r="G359" s="200"/>
      <c r="H359" s="206"/>
      <c r="I359" s="199"/>
      <c r="J359" s="196"/>
    </row>
    <row r="360" spans="1:10" ht="15.75" x14ac:dyDescent="0.25">
      <c r="A360" s="190" t="s">
        <v>1608</v>
      </c>
      <c r="B360" s="190" t="s">
        <v>832</v>
      </c>
      <c r="C360" s="191" t="s">
        <v>833</v>
      </c>
      <c r="D360" s="190" t="s">
        <v>97</v>
      </c>
      <c r="E360" s="199"/>
      <c r="F360" s="200"/>
      <c r="G360" s="200"/>
      <c r="H360" s="201"/>
      <c r="I360" s="199"/>
      <c r="J360" s="196"/>
    </row>
    <row r="361" spans="1:10" ht="15.75" x14ac:dyDescent="0.25">
      <c r="A361" s="197" t="s">
        <v>834</v>
      </c>
      <c r="B361" s="197" t="s">
        <v>835</v>
      </c>
      <c r="C361" s="198" t="s">
        <v>836</v>
      </c>
      <c r="D361" s="197" t="s">
        <v>97</v>
      </c>
      <c r="E361" s="199"/>
      <c r="F361" s="200"/>
      <c r="G361" s="200"/>
      <c r="H361" s="201"/>
      <c r="I361" s="199"/>
      <c r="J361" s="196"/>
    </row>
    <row r="362" spans="1:10" ht="15.75" x14ac:dyDescent="0.25">
      <c r="A362" s="197" t="s">
        <v>837</v>
      </c>
      <c r="B362" s="197" t="s">
        <v>838</v>
      </c>
      <c r="C362" s="198" t="s">
        <v>839</v>
      </c>
      <c r="D362" s="197" t="s">
        <v>534</v>
      </c>
      <c r="E362" s="199"/>
      <c r="F362" s="200"/>
      <c r="G362" s="200"/>
      <c r="H362" s="201"/>
      <c r="I362" s="199"/>
      <c r="J362" s="196"/>
    </row>
    <row r="363" spans="1:10" ht="15.75" x14ac:dyDescent="0.25">
      <c r="A363" s="190" t="s">
        <v>1609</v>
      </c>
      <c r="B363" s="190" t="s">
        <v>840</v>
      </c>
      <c r="C363" s="191" t="s">
        <v>841</v>
      </c>
      <c r="D363" s="190" t="s">
        <v>97</v>
      </c>
      <c r="E363" s="199"/>
      <c r="F363" s="200"/>
      <c r="G363" s="200"/>
      <c r="H363" s="201"/>
      <c r="I363" s="199"/>
      <c r="J363" s="196"/>
    </row>
    <row r="364" spans="1:10" ht="15.75" x14ac:dyDescent="0.25">
      <c r="A364" s="190" t="s">
        <v>1610</v>
      </c>
      <c r="B364" s="190" t="s">
        <v>842</v>
      </c>
      <c r="C364" s="191" t="s">
        <v>843</v>
      </c>
      <c r="D364" s="190" t="s">
        <v>47</v>
      </c>
      <c r="E364" s="199"/>
      <c r="F364" s="200"/>
      <c r="G364" s="200"/>
      <c r="H364" s="201"/>
      <c r="I364" s="199"/>
      <c r="J364" s="196"/>
    </row>
    <row r="365" spans="1:10" ht="15.75" x14ac:dyDescent="0.25">
      <c r="A365" s="197" t="s">
        <v>844</v>
      </c>
      <c r="B365" s="197" t="s">
        <v>845</v>
      </c>
      <c r="C365" s="198" t="s">
        <v>126</v>
      </c>
      <c r="D365" s="197" t="s">
        <v>47</v>
      </c>
      <c r="E365" s="199"/>
      <c r="F365" s="200"/>
      <c r="G365" s="200"/>
      <c r="H365" s="206"/>
      <c r="I365" s="199"/>
      <c r="J365" s="196"/>
    </row>
    <row r="366" spans="1:10" ht="15.75" x14ac:dyDescent="0.25">
      <c r="A366" s="197" t="s">
        <v>846</v>
      </c>
      <c r="B366" s="197" t="s">
        <v>847</v>
      </c>
      <c r="C366" s="198" t="s">
        <v>128</v>
      </c>
      <c r="D366" s="197" t="s">
        <v>47</v>
      </c>
      <c r="E366" s="199"/>
      <c r="F366" s="200"/>
      <c r="G366" s="200"/>
      <c r="H366" s="201"/>
      <c r="I366" s="199"/>
      <c r="J366" s="196"/>
    </row>
    <row r="367" spans="1:10" ht="15.75" x14ac:dyDescent="0.25">
      <c r="A367" s="197" t="s">
        <v>848</v>
      </c>
      <c r="B367" s="197" t="s">
        <v>849</v>
      </c>
      <c r="C367" s="198" t="s">
        <v>130</v>
      </c>
      <c r="D367" s="197" t="s">
        <v>47</v>
      </c>
      <c r="E367" s="199"/>
      <c r="F367" s="200"/>
      <c r="G367" s="200"/>
      <c r="H367" s="201"/>
      <c r="I367" s="199"/>
      <c r="J367" s="196"/>
    </row>
    <row r="368" spans="1:10" ht="15.75" x14ac:dyDescent="0.25">
      <c r="A368" s="197" t="s">
        <v>850</v>
      </c>
      <c r="B368" s="197" t="s">
        <v>851</v>
      </c>
      <c r="C368" s="198" t="s">
        <v>132</v>
      </c>
      <c r="D368" s="197" t="s">
        <v>47</v>
      </c>
      <c r="E368" s="199"/>
      <c r="F368" s="200"/>
      <c r="G368" s="200"/>
      <c r="H368" s="201"/>
      <c r="I368" s="199"/>
      <c r="J368" s="196"/>
    </row>
    <row r="369" spans="1:10" ht="15.75" x14ac:dyDescent="0.25">
      <c r="A369" s="190" t="s">
        <v>1611</v>
      </c>
      <c r="B369" s="190" t="s">
        <v>852</v>
      </c>
      <c r="C369" s="191" t="s">
        <v>853</v>
      </c>
      <c r="D369" s="190" t="s">
        <v>47</v>
      </c>
      <c r="E369" s="199"/>
      <c r="F369" s="200"/>
      <c r="G369" s="200"/>
      <c r="H369" s="201"/>
      <c r="I369" s="199"/>
      <c r="J369" s="196"/>
    </row>
    <row r="370" spans="1:10" ht="15.75" x14ac:dyDescent="0.25">
      <c r="A370" s="190" t="s">
        <v>1612</v>
      </c>
      <c r="B370" s="190" t="s">
        <v>854</v>
      </c>
      <c r="C370" s="191" t="s">
        <v>1613</v>
      </c>
      <c r="D370" s="190" t="s">
        <v>73</v>
      </c>
      <c r="E370" s="199"/>
      <c r="F370" s="200"/>
      <c r="G370" s="200"/>
      <c r="H370" s="201"/>
      <c r="I370" s="199"/>
      <c r="J370" s="196"/>
    </row>
    <row r="371" spans="1:10" ht="15.75" x14ac:dyDescent="0.25">
      <c r="A371" s="190" t="s">
        <v>1614</v>
      </c>
      <c r="B371" s="190" t="s">
        <v>856</v>
      </c>
      <c r="C371" s="191" t="s">
        <v>857</v>
      </c>
      <c r="D371" s="190" t="s">
        <v>212</v>
      </c>
      <c r="E371" s="195" t="s">
        <v>178</v>
      </c>
      <c r="F371" s="193"/>
      <c r="G371" s="193"/>
      <c r="H371" s="194"/>
      <c r="I371" s="199"/>
      <c r="J371" s="196"/>
    </row>
    <row r="372" spans="1:10" ht="15.75" x14ac:dyDescent="0.25">
      <c r="A372" s="190" t="s">
        <v>1615</v>
      </c>
      <c r="B372" s="190" t="s">
        <v>858</v>
      </c>
      <c r="C372" s="191" t="s">
        <v>859</v>
      </c>
      <c r="D372" s="190" t="s">
        <v>212</v>
      </c>
      <c r="E372" s="195" t="s">
        <v>178</v>
      </c>
      <c r="F372" s="193"/>
      <c r="G372" s="193"/>
      <c r="H372" s="194"/>
      <c r="I372" s="199"/>
      <c r="J372" s="196"/>
    </row>
    <row r="373" spans="1:10" ht="15.75" x14ac:dyDescent="0.25">
      <c r="A373" s="190" t="s">
        <v>1616</v>
      </c>
      <c r="B373" s="190" t="s">
        <v>860</v>
      </c>
      <c r="C373" s="191" t="s">
        <v>861</v>
      </c>
      <c r="D373" s="190" t="s">
        <v>212</v>
      </c>
      <c r="E373" s="195" t="s">
        <v>178</v>
      </c>
      <c r="F373" s="193"/>
      <c r="G373" s="193"/>
      <c r="H373" s="194"/>
      <c r="I373" s="199"/>
      <c r="J373" s="196"/>
    </row>
    <row r="374" spans="1:10" ht="15.75" x14ac:dyDescent="0.25">
      <c r="A374" s="190" t="s">
        <v>1617</v>
      </c>
      <c r="B374" s="190" t="s">
        <v>862</v>
      </c>
      <c r="C374" s="191" t="s">
        <v>863</v>
      </c>
      <c r="D374" s="190" t="s">
        <v>212</v>
      </c>
      <c r="E374" s="195" t="s">
        <v>178</v>
      </c>
      <c r="F374" s="193"/>
      <c r="G374" s="193"/>
      <c r="H374" s="194"/>
      <c r="I374" s="199"/>
      <c r="J374" s="196"/>
    </row>
    <row r="375" spans="1:10" ht="15.75" x14ac:dyDescent="0.25">
      <c r="A375" s="190" t="s">
        <v>1618</v>
      </c>
      <c r="B375" s="190" t="s">
        <v>864</v>
      </c>
      <c r="C375" s="191" t="s">
        <v>865</v>
      </c>
      <c r="D375" s="190" t="s">
        <v>47</v>
      </c>
      <c r="E375" s="199"/>
      <c r="F375" s="200"/>
      <c r="G375" s="200"/>
      <c r="H375" s="201"/>
      <c r="I375" s="199"/>
      <c r="J375" s="196"/>
    </row>
    <row r="376" spans="1:10" ht="15.75" x14ac:dyDescent="0.25">
      <c r="A376" s="196" t="s">
        <v>866</v>
      </c>
      <c r="B376" s="196" t="s">
        <v>867</v>
      </c>
      <c r="C376" s="198" t="s">
        <v>868</v>
      </c>
      <c r="D376" s="196" t="s">
        <v>47</v>
      </c>
      <c r="E376" s="199"/>
      <c r="F376" s="200"/>
      <c r="G376" s="200"/>
      <c r="H376" s="201"/>
      <c r="I376" s="199"/>
      <c r="J376" s="196"/>
    </row>
    <row r="377" spans="1:10" ht="15.75" x14ac:dyDescent="0.25">
      <c r="A377" s="196" t="s">
        <v>869</v>
      </c>
      <c r="B377" s="196" t="s">
        <v>870</v>
      </c>
      <c r="C377" s="198" t="s">
        <v>871</v>
      </c>
      <c r="D377" s="196" t="s">
        <v>47</v>
      </c>
      <c r="E377" s="199"/>
      <c r="F377" s="200"/>
      <c r="G377" s="200"/>
      <c r="H377" s="201"/>
      <c r="I377" s="199"/>
      <c r="J377" s="196"/>
    </row>
    <row r="378" spans="1:10" ht="15.75" x14ac:dyDescent="0.25">
      <c r="A378" s="190" t="s">
        <v>1619</v>
      </c>
      <c r="B378" s="190" t="s">
        <v>872</v>
      </c>
      <c r="C378" s="191" t="s">
        <v>873</v>
      </c>
      <c r="D378" s="190" t="s">
        <v>97</v>
      </c>
      <c r="E378" s="199"/>
      <c r="F378" s="200"/>
      <c r="G378" s="200"/>
      <c r="H378" s="201"/>
      <c r="I378" s="199"/>
      <c r="J378" s="196"/>
    </row>
    <row r="379" spans="1:10" ht="15.75" x14ac:dyDescent="0.25">
      <c r="A379" s="196" t="s">
        <v>874</v>
      </c>
      <c r="B379" s="197" t="s">
        <v>867</v>
      </c>
      <c r="C379" s="198" t="s">
        <v>875</v>
      </c>
      <c r="D379" s="196" t="s">
        <v>97</v>
      </c>
      <c r="E379" s="199"/>
      <c r="F379" s="200"/>
      <c r="G379" s="200"/>
      <c r="H379" s="201"/>
      <c r="I379" s="199"/>
      <c r="J379" s="196"/>
    </row>
    <row r="380" spans="1:10" ht="15.75" x14ac:dyDescent="0.25">
      <c r="A380" s="196" t="s">
        <v>876</v>
      </c>
      <c r="B380" s="197" t="s">
        <v>870</v>
      </c>
      <c r="C380" s="198" t="s">
        <v>877</v>
      </c>
      <c r="D380" s="196" t="s">
        <v>97</v>
      </c>
      <c r="E380" s="199"/>
      <c r="F380" s="200"/>
      <c r="G380" s="200"/>
      <c r="H380" s="201"/>
      <c r="I380" s="199"/>
      <c r="J380" s="196"/>
    </row>
    <row r="381" spans="1:10" ht="15.75" x14ac:dyDescent="0.25">
      <c r="A381" s="83" t="s">
        <v>1620</v>
      </c>
      <c r="B381" s="83" t="s">
        <v>878</v>
      </c>
      <c r="C381" s="84" t="s">
        <v>879</v>
      </c>
      <c r="D381" s="83" t="s">
        <v>47</v>
      </c>
      <c r="E381" s="199"/>
      <c r="F381" s="200"/>
      <c r="G381" s="200"/>
      <c r="H381" s="201"/>
      <c r="I381" s="199"/>
      <c r="J381" s="196"/>
    </row>
    <row r="382" spans="1:10" ht="15.75" x14ac:dyDescent="0.25">
      <c r="A382" s="44" t="s">
        <v>880</v>
      </c>
      <c r="B382" s="13" t="s">
        <v>881</v>
      </c>
      <c r="C382" s="23" t="s">
        <v>1621</v>
      </c>
      <c r="D382" s="44" t="s">
        <v>47</v>
      </c>
      <c r="E382" s="199"/>
      <c r="F382" s="200"/>
      <c r="G382" s="200"/>
      <c r="H382" s="201"/>
      <c r="I382" s="199"/>
      <c r="J382" s="196"/>
    </row>
    <row r="383" spans="1:10" ht="15.75" x14ac:dyDescent="0.25">
      <c r="A383" s="44" t="s">
        <v>883</v>
      </c>
      <c r="B383" s="13" t="s">
        <v>884</v>
      </c>
      <c r="C383" s="23" t="s">
        <v>885</v>
      </c>
      <c r="D383" s="44" t="s">
        <v>47</v>
      </c>
      <c r="E383" s="199"/>
      <c r="F383" s="200"/>
      <c r="G383" s="200"/>
      <c r="H383" s="201"/>
      <c r="I383" s="199"/>
      <c r="J383" s="196"/>
    </row>
    <row r="384" spans="1:10" ht="15.75" x14ac:dyDescent="0.25">
      <c r="A384" s="44" t="s">
        <v>1622</v>
      </c>
      <c r="B384" s="13" t="s">
        <v>157</v>
      </c>
      <c r="C384" s="84" t="s">
        <v>158</v>
      </c>
      <c r="D384" s="44" t="s">
        <v>212</v>
      </c>
      <c r="E384" s="202" t="s">
        <v>178</v>
      </c>
      <c r="F384" s="200"/>
      <c r="G384" s="200"/>
      <c r="H384" s="201"/>
      <c r="I384" s="199"/>
      <c r="J384" s="196"/>
    </row>
    <row r="385" spans="1:10" ht="15.75" x14ac:dyDescent="0.25">
      <c r="A385" s="186">
        <v>13</v>
      </c>
      <c r="B385" s="186" t="s">
        <v>886</v>
      </c>
      <c r="C385" s="187" t="s">
        <v>887</v>
      </c>
      <c r="D385" s="218" t="s">
        <v>212</v>
      </c>
      <c r="E385" s="203" t="s">
        <v>178</v>
      </c>
      <c r="F385" s="200"/>
      <c r="G385" s="200"/>
      <c r="H385" s="201"/>
      <c r="I385" s="204">
        <f>+I386+I391+I396+I401</f>
        <v>0</v>
      </c>
      <c r="J385" s="218"/>
    </row>
    <row r="386" spans="1:10" ht="15.75" x14ac:dyDescent="0.25">
      <c r="A386" s="190" t="s">
        <v>1623</v>
      </c>
      <c r="B386" s="190" t="s">
        <v>888</v>
      </c>
      <c r="C386" s="191" t="s">
        <v>889</v>
      </c>
      <c r="D386" s="196" t="s">
        <v>212</v>
      </c>
      <c r="E386" s="195" t="s">
        <v>178</v>
      </c>
      <c r="F386" s="200"/>
      <c r="G386" s="200"/>
      <c r="H386" s="201"/>
      <c r="I386" s="199"/>
      <c r="J386" s="196"/>
    </row>
    <row r="387" spans="1:10" ht="15.75" x14ac:dyDescent="0.25">
      <c r="A387" s="197" t="s">
        <v>890</v>
      </c>
      <c r="B387" s="197" t="s">
        <v>891</v>
      </c>
      <c r="C387" s="198" t="s">
        <v>126</v>
      </c>
      <c r="D387" s="196" t="s">
        <v>212</v>
      </c>
      <c r="E387" s="202" t="s">
        <v>178</v>
      </c>
      <c r="F387" s="200"/>
      <c r="G387" s="200"/>
      <c r="H387" s="201"/>
      <c r="I387" s="199"/>
      <c r="J387" s="196"/>
    </row>
    <row r="388" spans="1:10" ht="15.75" x14ac:dyDescent="0.25">
      <c r="A388" s="197" t="s">
        <v>892</v>
      </c>
      <c r="B388" s="197" t="s">
        <v>893</v>
      </c>
      <c r="C388" s="198" t="s">
        <v>128</v>
      </c>
      <c r="D388" s="196" t="s">
        <v>212</v>
      </c>
      <c r="E388" s="202" t="s">
        <v>178</v>
      </c>
      <c r="F388" s="200"/>
      <c r="G388" s="200"/>
      <c r="H388" s="201"/>
      <c r="I388" s="199"/>
      <c r="J388" s="196"/>
    </row>
    <row r="389" spans="1:10" ht="15.75" x14ac:dyDescent="0.25">
      <c r="A389" s="197" t="s">
        <v>894</v>
      </c>
      <c r="B389" s="197" t="s">
        <v>895</v>
      </c>
      <c r="C389" s="198" t="s">
        <v>130</v>
      </c>
      <c r="D389" s="196" t="s">
        <v>212</v>
      </c>
      <c r="E389" s="202" t="s">
        <v>178</v>
      </c>
      <c r="F389" s="200"/>
      <c r="G389" s="200"/>
      <c r="H389" s="201"/>
      <c r="I389" s="199"/>
      <c r="J389" s="196"/>
    </row>
    <row r="390" spans="1:10" ht="15.75" x14ac:dyDescent="0.25">
      <c r="A390" s="197" t="s">
        <v>896</v>
      </c>
      <c r="B390" s="197" t="s">
        <v>897</v>
      </c>
      <c r="C390" s="198" t="s">
        <v>132</v>
      </c>
      <c r="D390" s="196" t="s">
        <v>212</v>
      </c>
      <c r="E390" s="202" t="s">
        <v>178</v>
      </c>
      <c r="F390" s="200"/>
      <c r="G390" s="200"/>
      <c r="H390" s="201"/>
      <c r="I390" s="199"/>
      <c r="J390" s="196"/>
    </row>
    <row r="391" spans="1:10" ht="15.75" x14ac:dyDescent="0.25">
      <c r="A391" s="190" t="s">
        <v>1624</v>
      </c>
      <c r="B391" s="190" t="s">
        <v>898</v>
      </c>
      <c r="C391" s="191" t="s">
        <v>899</v>
      </c>
      <c r="D391" s="196" t="s">
        <v>212</v>
      </c>
      <c r="E391" s="195" t="s">
        <v>178</v>
      </c>
      <c r="F391" s="200"/>
      <c r="G391" s="200"/>
      <c r="H391" s="201"/>
      <c r="I391" s="199"/>
      <c r="J391" s="196"/>
    </row>
    <row r="392" spans="1:10" ht="15.75" x14ac:dyDescent="0.25">
      <c r="A392" s="196" t="s">
        <v>900</v>
      </c>
      <c r="B392" s="197" t="s">
        <v>901</v>
      </c>
      <c r="C392" s="198" t="s">
        <v>126</v>
      </c>
      <c r="D392" s="196" t="s">
        <v>212</v>
      </c>
      <c r="E392" s="202" t="s">
        <v>178</v>
      </c>
      <c r="F392" s="200"/>
      <c r="G392" s="200"/>
      <c r="H392" s="201"/>
      <c r="I392" s="199"/>
      <c r="J392" s="196"/>
    </row>
    <row r="393" spans="1:10" ht="15.75" x14ac:dyDescent="0.25">
      <c r="A393" s="196" t="s">
        <v>902</v>
      </c>
      <c r="B393" s="197" t="s">
        <v>903</v>
      </c>
      <c r="C393" s="198" t="s">
        <v>128</v>
      </c>
      <c r="D393" s="196" t="s">
        <v>212</v>
      </c>
      <c r="E393" s="202" t="s">
        <v>178</v>
      </c>
      <c r="F393" s="200"/>
      <c r="G393" s="200"/>
      <c r="H393" s="201"/>
      <c r="I393" s="199"/>
      <c r="J393" s="196"/>
    </row>
    <row r="394" spans="1:10" ht="15.75" x14ac:dyDescent="0.25">
      <c r="A394" s="196" t="s">
        <v>904</v>
      </c>
      <c r="B394" s="197" t="s">
        <v>905</v>
      </c>
      <c r="C394" s="198" t="s">
        <v>130</v>
      </c>
      <c r="D394" s="196" t="s">
        <v>212</v>
      </c>
      <c r="E394" s="202" t="s">
        <v>178</v>
      </c>
      <c r="F394" s="200"/>
      <c r="G394" s="200"/>
      <c r="H394" s="201"/>
      <c r="I394" s="199"/>
      <c r="J394" s="196"/>
    </row>
    <row r="395" spans="1:10" ht="15.75" x14ac:dyDescent="0.25">
      <c r="A395" s="196" t="s">
        <v>906</v>
      </c>
      <c r="B395" s="197" t="s">
        <v>907</v>
      </c>
      <c r="C395" s="198" t="s">
        <v>132</v>
      </c>
      <c r="D395" s="196" t="s">
        <v>212</v>
      </c>
      <c r="E395" s="202" t="s">
        <v>178</v>
      </c>
      <c r="F395" s="200"/>
      <c r="G395" s="200"/>
      <c r="H395" s="201"/>
      <c r="I395" s="199"/>
      <c r="J395" s="196"/>
    </row>
    <row r="396" spans="1:10" ht="15.75" x14ac:dyDescent="0.25">
      <c r="A396" s="190">
        <v>133</v>
      </c>
      <c r="B396" s="190" t="s">
        <v>908</v>
      </c>
      <c r="C396" s="191" t="s">
        <v>909</v>
      </c>
      <c r="D396" s="196" t="s">
        <v>212</v>
      </c>
      <c r="E396" s="195" t="s">
        <v>178</v>
      </c>
      <c r="F396" s="200"/>
      <c r="G396" s="200"/>
      <c r="H396" s="201"/>
      <c r="I396" s="199"/>
      <c r="J396" s="196"/>
    </row>
    <row r="397" spans="1:10" ht="15.75" x14ac:dyDescent="0.25">
      <c r="A397" s="197" t="s">
        <v>910</v>
      </c>
      <c r="B397" s="197" t="s">
        <v>911</v>
      </c>
      <c r="C397" s="198" t="s">
        <v>126</v>
      </c>
      <c r="D397" s="196" t="s">
        <v>212</v>
      </c>
      <c r="E397" s="202" t="s">
        <v>178</v>
      </c>
      <c r="F397" s="200"/>
      <c r="G397" s="200"/>
      <c r="H397" s="201"/>
      <c r="I397" s="199"/>
      <c r="J397" s="196"/>
    </row>
    <row r="398" spans="1:10" ht="15.75" x14ac:dyDescent="0.25">
      <c r="A398" s="197" t="s">
        <v>912</v>
      </c>
      <c r="B398" s="197" t="s">
        <v>913</v>
      </c>
      <c r="C398" s="198" t="s">
        <v>128</v>
      </c>
      <c r="D398" s="196" t="s">
        <v>212</v>
      </c>
      <c r="E398" s="202" t="s">
        <v>178</v>
      </c>
      <c r="F398" s="200"/>
      <c r="G398" s="200"/>
      <c r="H398" s="201"/>
      <c r="I398" s="199"/>
      <c r="J398" s="196"/>
    </row>
    <row r="399" spans="1:10" ht="15.75" x14ac:dyDescent="0.25">
      <c r="A399" s="197" t="s">
        <v>914</v>
      </c>
      <c r="B399" s="197" t="s">
        <v>915</v>
      </c>
      <c r="C399" s="198" t="s">
        <v>130</v>
      </c>
      <c r="D399" s="196" t="s">
        <v>212</v>
      </c>
      <c r="E399" s="202" t="s">
        <v>178</v>
      </c>
      <c r="F399" s="200"/>
      <c r="G399" s="200"/>
      <c r="H399" s="201"/>
      <c r="I399" s="199"/>
      <c r="J399" s="196"/>
    </row>
    <row r="400" spans="1:10" ht="15.75" x14ac:dyDescent="0.25">
      <c r="A400" s="197" t="s">
        <v>916</v>
      </c>
      <c r="B400" s="197" t="s">
        <v>917</v>
      </c>
      <c r="C400" s="198" t="s">
        <v>132</v>
      </c>
      <c r="D400" s="196" t="s">
        <v>212</v>
      </c>
      <c r="E400" s="202" t="s">
        <v>178</v>
      </c>
      <c r="F400" s="200"/>
      <c r="G400" s="200"/>
      <c r="H400" s="201"/>
      <c r="I400" s="199"/>
      <c r="J400" s="196"/>
    </row>
    <row r="401" spans="1:10" ht="15.75" x14ac:dyDescent="0.25">
      <c r="A401" s="190" t="s">
        <v>1625</v>
      </c>
      <c r="B401" s="190" t="s">
        <v>918</v>
      </c>
      <c r="C401" s="191" t="s">
        <v>919</v>
      </c>
      <c r="D401" s="190" t="s">
        <v>212</v>
      </c>
      <c r="E401" s="195" t="s">
        <v>178</v>
      </c>
      <c r="F401" s="200"/>
      <c r="G401" s="200"/>
      <c r="H401" s="201"/>
      <c r="I401" s="192"/>
      <c r="J401" s="196"/>
    </row>
    <row r="402" spans="1:10" ht="31.5" x14ac:dyDescent="0.25">
      <c r="A402" s="186">
        <v>14</v>
      </c>
      <c r="B402" s="186" t="s">
        <v>160</v>
      </c>
      <c r="C402" s="187" t="s">
        <v>161</v>
      </c>
      <c r="D402" s="186" t="s">
        <v>212</v>
      </c>
      <c r="E402" s="203" t="s">
        <v>178</v>
      </c>
      <c r="F402" s="200"/>
      <c r="G402" s="200"/>
      <c r="H402" s="201"/>
      <c r="I402" s="237">
        <f>+SUM(I403:I407)</f>
        <v>0</v>
      </c>
      <c r="J402" s="218"/>
    </row>
    <row r="403" spans="1:10" ht="15.75" x14ac:dyDescent="0.25">
      <c r="A403" s="190" t="s">
        <v>1626</v>
      </c>
      <c r="B403" s="190" t="s">
        <v>920</v>
      </c>
      <c r="C403" s="191" t="s">
        <v>921</v>
      </c>
      <c r="D403" s="214" t="s">
        <v>55</v>
      </c>
      <c r="E403" s="199"/>
      <c r="F403" s="200"/>
      <c r="G403" s="200"/>
      <c r="H403" s="201"/>
      <c r="I403" s="199"/>
      <c r="J403" s="196"/>
    </row>
    <row r="404" spans="1:10" ht="15.75" x14ac:dyDescent="0.25">
      <c r="A404" s="190" t="s">
        <v>1627</v>
      </c>
      <c r="B404" s="190" t="s">
        <v>922</v>
      </c>
      <c r="C404" s="191" t="s">
        <v>923</v>
      </c>
      <c r="D404" s="214" t="s">
        <v>55</v>
      </c>
      <c r="E404" s="199"/>
      <c r="F404" s="200"/>
      <c r="G404" s="200"/>
      <c r="H404" s="201"/>
      <c r="I404" s="199"/>
      <c r="J404" s="196"/>
    </row>
    <row r="405" spans="1:10" ht="15.75" x14ac:dyDescent="0.25">
      <c r="A405" s="190" t="s">
        <v>1628</v>
      </c>
      <c r="B405" s="190" t="s">
        <v>924</v>
      </c>
      <c r="C405" s="191" t="s">
        <v>925</v>
      </c>
      <c r="D405" s="214" t="s">
        <v>209</v>
      </c>
      <c r="E405" s="199"/>
      <c r="F405" s="200"/>
      <c r="G405" s="200"/>
      <c r="H405" s="206"/>
      <c r="I405" s="199"/>
      <c r="J405" s="196"/>
    </row>
    <row r="406" spans="1:10" ht="15.75" x14ac:dyDescent="0.25">
      <c r="A406" s="190" t="s">
        <v>1629</v>
      </c>
      <c r="B406" s="190" t="s">
        <v>162</v>
      </c>
      <c r="C406" s="191" t="s">
        <v>163</v>
      </c>
      <c r="D406" s="190" t="s">
        <v>47</v>
      </c>
      <c r="E406" s="199"/>
      <c r="F406" s="200"/>
      <c r="G406" s="200"/>
      <c r="H406" s="201"/>
      <c r="I406" s="199"/>
      <c r="J406" s="196"/>
    </row>
    <row r="407" spans="1:10" ht="15.75" x14ac:dyDescent="0.25">
      <c r="A407" s="190" t="s">
        <v>1630</v>
      </c>
      <c r="B407" s="190" t="s">
        <v>164</v>
      </c>
      <c r="C407" s="191" t="s">
        <v>165</v>
      </c>
      <c r="D407" s="190" t="s">
        <v>212</v>
      </c>
      <c r="E407" s="195" t="s">
        <v>178</v>
      </c>
      <c r="F407" s="200"/>
      <c r="G407" s="200"/>
      <c r="H407" s="201"/>
      <c r="I407" s="199"/>
      <c r="J407" s="196"/>
    </row>
    <row r="408" spans="1:10" ht="15.75" x14ac:dyDescent="0.25">
      <c r="A408" s="186">
        <v>15</v>
      </c>
      <c r="B408" s="186" t="s">
        <v>167</v>
      </c>
      <c r="C408" s="187" t="s">
        <v>168</v>
      </c>
      <c r="D408" s="186" t="s">
        <v>212</v>
      </c>
      <c r="E408" s="203" t="s">
        <v>178</v>
      </c>
      <c r="F408" s="200"/>
      <c r="G408" s="200"/>
      <c r="H408" s="201"/>
      <c r="I408" s="204">
        <f>+I409+I414+I419+I424+I425+I426+I427</f>
        <v>0</v>
      </c>
      <c r="J408" s="218"/>
    </row>
    <row r="409" spans="1:10" ht="15.75" x14ac:dyDescent="0.25">
      <c r="A409" s="190" t="s">
        <v>1631</v>
      </c>
      <c r="B409" s="190" t="s">
        <v>926</v>
      </c>
      <c r="C409" s="191" t="s">
        <v>927</v>
      </c>
      <c r="D409" s="190" t="s">
        <v>47</v>
      </c>
      <c r="E409" s="192">
        <f>+SUM(E410:E413)</f>
        <v>0</v>
      </c>
      <c r="F409" s="215">
        <f>+SUM(F410:F413)</f>
        <v>0</v>
      </c>
      <c r="G409" s="200"/>
      <c r="H409" s="201"/>
      <c r="I409" s="192">
        <f>+SUM(I410:I413)</f>
        <v>0</v>
      </c>
      <c r="J409" s="196"/>
    </row>
    <row r="410" spans="1:10" ht="15.75" x14ac:dyDescent="0.25">
      <c r="A410" s="197" t="s">
        <v>928</v>
      </c>
      <c r="B410" s="197" t="s">
        <v>929</v>
      </c>
      <c r="C410" s="198" t="s">
        <v>126</v>
      </c>
      <c r="D410" s="196" t="s">
        <v>47</v>
      </c>
      <c r="E410" s="199">
        <f>+SUM(F410:G410)</f>
        <v>0</v>
      </c>
      <c r="F410" s="200"/>
      <c r="G410" s="200"/>
      <c r="H410" s="201"/>
      <c r="I410" s="199">
        <f>+H410*F410</f>
        <v>0</v>
      </c>
      <c r="J410" s="196"/>
    </row>
    <row r="411" spans="1:10" ht="15.75" x14ac:dyDescent="0.25">
      <c r="A411" s="197" t="s">
        <v>930</v>
      </c>
      <c r="B411" s="197" t="s">
        <v>931</v>
      </c>
      <c r="C411" s="198" t="s">
        <v>324</v>
      </c>
      <c r="D411" s="196" t="s">
        <v>47</v>
      </c>
      <c r="E411" s="199">
        <f>+SUM(F411:G411)</f>
        <v>0</v>
      </c>
      <c r="F411" s="200"/>
      <c r="G411" s="200"/>
      <c r="H411" s="201"/>
      <c r="I411" s="199">
        <f>+H411*F411</f>
        <v>0</v>
      </c>
      <c r="J411" s="196"/>
    </row>
    <row r="412" spans="1:10" ht="15.75" x14ac:dyDescent="0.25">
      <c r="A412" s="197" t="s">
        <v>932</v>
      </c>
      <c r="B412" s="197" t="s">
        <v>933</v>
      </c>
      <c r="C412" s="198" t="s">
        <v>336</v>
      </c>
      <c r="D412" s="196" t="s">
        <v>47</v>
      </c>
      <c r="E412" s="199">
        <f>+SUM(F412:G412)</f>
        <v>0</v>
      </c>
      <c r="F412" s="200"/>
      <c r="G412" s="200"/>
      <c r="H412" s="201"/>
      <c r="I412" s="199">
        <f>+H412*F412</f>
        <v>0</v>
      </c>
      <c r="J412" s="196"/>
    </row>
    <row r="413" spans="1:10" ht="15.75" x14ac:dyDescent="0.25">
      <c r="A413" s="196" t="s">
        <v>934</v>
      </c>
      <c r="B413" s="197" t="s">
        <v>935</v>
      </c>
      <c r="C413" s="198" t="s">
        <v>132</v>
      </c>
      <c r="D413" s="196" t="s">
        <v>47</v>
      </c>
      <c r="E413" s="199">
        <f>+SUM(F413:G413)</f>
        <v>0</v>
      </c>
      <c r="F413" s="200"/>
      <c r="G413" s="200"/>
      <c r="H413" s="201">
        <v>20</v>
      </c>
      <c r="I413" s="199">
        <f>+H413*F413</f>
        <v>0</v>
      </c>
      <c r="J413" s="196"/>
    </row>
    <row r="414" spans="1:10" ht="15.75" x14ac:dyDescent="0.25">
      <c r="A414" s="190" t="s">
        <v>1632</v>
      </c>
      <c r="B414" s="190" t="s">
        <v>936</v>
      </c>
      <c r="C414" s="191" t="s">
        <v>937</v>
      </c>
      <c r="D414" s="190" t="s">
        <v>47</v>
      </c>
      <c r="E414" s="192">
        <f>+SUM(E415:E418)</f>
        <v>0</v>
      </c>
      <c r="F414" s="215">
        <f>+SUM(F415:F418)</f>
        <v>0</v>
      </c>
      <c r="G414" s="200"/>
      <c r="H414" s="201"/>
      <c r="I414" s="192">
        <f>+SUM(I415:I418)</f>
        <v>0</v>
      </c>
      <c r="J414" s="196"/>
    </row>
    <row r="415" spans="1:10" ht="15.75" x14ac:dyDescent="0.25">
      <c r="A415" s="197" t="s">
        <v>938</v>
      </c>
      <c r="B415" s="197" t="s">
        <v>939</v>
      </c>
      <c r="C415" s="198" t="s">
        <v>126</v>
      </c>
      <c r="D415" s="197" t="s">
        <v>47</v>
      </c>
      <c r="E415" s="199">
        <f>+SUM(F415:G415)</f>
        <v>0</v>
      </c>
      <c r="F415" s="200"/>
      <c r="G415" s="200"/>
      <c r="H415" s="201"/>
      <c r="I415" s="199">
        <f>+H415*F415</f>
        <v>0</v>
      </c>
      <c r="J415" s="196"/>
    </row>
    <row r="416" spans="1:10" ht="15.75" x14ac:dyDescent="0.25">
      <c r="A416" s="197" t="s">
        <v>940</v>
      </c>
      <c r="B416" s="197" t="s">
        <v>941</v>
      </c>
      <c r="C416" s="198" t="s">
        <v>324</v>
      </c>
      <c r="D416" s="197" t="s">
        <v>47</v>
      </c>
      <c r="E416" s="199">
        <f>+SUM(F416:G416)</f>
        <v>0</v>
      </c>
      <c r="F416" s="200"/>
      <c r="G416" s="200"/>
      <c r="H416" s="201">
        <v>350</v>
      </c>
      <c r="I416" s="199">
        <f>+H416*F416</f>
        <v>0</v>
      </c>
      <c r="J416" s="196"/>
    </row>
    <row r="417" spans="1:10" ht="15.75" x14ac:dyDescent="0.25">
      <c r="A417" s="197" t="s">
        <v>942</v>
      </c>
      <c r="B417" s="197" t="s">
        <v>939</v>
      </c>
      <c r="C417" s="198" t="s">
        <v>336</v>
      </c>
      <c r="D417" s="197" t="s">
        <v>47</v>
      </c>
      <c r="E417" s="199">
        <f>+SUM(F417:G417)</f>
        <v>0</v>
      </c>
      <c r="F417" s="200"/>
      <c r="G417" s="200"/>
      <c r="H417" s="201"/>
      <c r="I417" s="199">
        <f>+H417*F417</f>
        <v>0</v>
      </c>
      <c r="J417" s="196"/>
    </row>
    <row r="418" spans="1:10" ht="15.75" x14ac:dyDescent="0.25">
      <c r="A418" s="197" t="s">
        <v>944</v>
      </c>
      <c r="B418" s="197" t="s">
        <v>945</v>
      </c>
      <c r="C418" s="198" t="s">
        <v>132</v>
      </c>
      <c r="D418" s="197" t="s">
        <v>47</v>
      </c>
      <c r="E418" s="199">
        <f>+SUM(F418:G418)</f>
        <v>0</v>
      </c>
      <c r="F418" s="200"/>
      <c r="G418" s="200"/>
      <c r="H418" s="201"/>
      <c r="I418" s="199">
        <f>+H418*F418</f>
        <v>0</v>
      </c>
      <c r="J418" s="196"/>
    </row>
    <row r="419" spans="1:10" ht="18.75" x14ac:dyDescent="0.25">
      <c r="A419" s="190" t="s">
        <v>1633</v>
      </c>
      <c r="B419" s="190" t="s">
        <v>946</v>
      </c>
      <c r="C419" s="191" t="s">
        <v>947</v>
      </c>
      <c r="D419" s="190" t="s">
        <v>1634</v>
      </c>
      <c r="E419" s="192">
        <f>+SUM(E420:E423)</f>
        <v>0</v>
      </c>
      <c r="F419" s="215">
        <f>+SUM(F420:F423)</f>
        <v>0</v>
      </c>
      <c r="G419" s="200"/>
      <c r="H419" s="201"/>
      <c r="I419" s="192">
        <f>+SUM(I420:I423)</f>
        <v>0</v>
      </c>
      <c r="J419" s="196"/>
    </row>
    <row r="420" spans="1:10" ht="18.75" x14ac:dyDescent="0.25">
      <c r="A420" s="196" t="s">
        <v>949</v>
      </c>
      <c r="B420" s="197" t="s">
        <v>950</v>
      </c>
      <c r="C420" s="198" t="s">
        <v>126</v>
      </c>
      <c r="D420" s="196" t="s">
        <v>1635</v>
      </c>
      <c r="E420" s="199">
        <f>+SUM(F420:G420)</f>
        <v>0</v>
      </c>
      <c r="F420" s="200"/>
      <c r="G420" s="200"/>
      <c r="H420" s="201"/>
      <c r="I420" s="199">
        <f>+H420*F420</f>
        <v>0</v>
      </c>
      <c r="J420" s="196"/>
    </row>
    <row r="421" spans="1:10" ht="18.75" x14ac:dyDescent="0.25">
      <c r="A421" s="196" t="s">
        <v>952</v>
      </c>
      <c r="B421" s="197" t="s">
        <v>953</v>
      </c>
      <c r="C421" s="198" t="s">
        <v>348</v>
      </c>
      <c r="D421" s="196" t="s">
        <v>1635</v>
      </c>
      <c r="E421" s="199">
        <f>+SUM(F421:G421)</f>
        <v>0</v>
      </c>
      <c r="F421" s="200"/>
      <c r="G421" s="200"/>
      <c r="H421" s="201"/>
      <c r="I421" s="199">
        <f>+H421*F421</f>
        <v>0</v>
      </c>
      <c r="J421" s="196"/>
    </row>
    <row r="422" spans="1:10" ht="18.75" x14ac:dyDescent="0.25">
      <c r="A422" s="196" t="s">
        <v>954</v>
      </c>
      <c r="B422" s="197" t="s">
        <v>955</v>
      </c>
      <c r="C422" s="198" t="s">
        <v>336</v>
      </c>
      <c r="D422" s="196" t="s">
        <v>1635</v>
      </c>
      <c r="E422" s="199">
        <f>+SUM(F422:G422)</f>
        <v>0</v>
      </c>
      <c r="F422" s="200"/>
      <c r="G422" s="200"/>
      <c r="H422" s="201"/>
      <c r="I422" s="199">
        <f>+H422*F422</f>
        <v>0</v>
      </c>
      <c r="J422" s="196"/>
    </row>
    <row r="423" spans="1:10" ht="18.75" x14ac:dyDescent="0.25">
      <c r="A423" s="196" t="s">
        <v>956</v>
      </c>
      <c r="B423" s="197" t="s">
        <v>957</v>
      </c>
      <c r="C423" s="198" t="s">
        <v>132</v>
      </c>
      <c r="D423" s="196" t="s">
        <v>1635</v>
      </c>
      <c r="E423" s="199">
        <f>+SUM(F423:G423)</f>
        <v>0</v>
      </c>
      <c r="F423" s="200"/>
      <c r="G423" s="200"/>
      <c r="H423" s="201"/>
      <c r="I423" s="199">
        <f>+H423*F423</f>
        <v>0</v>
      </c>
      <c r="J423" s="196"/>
    </row>
    <row r="424" spans="1:10" ht="31.5" x14ac:dyDescent="0.25">
      <c r="A424" s="190" t="s">
        <v>1636</v>
      </c>
      <c r="B424" s="190" t="s">
        <v>958</v>
      </c>
      <c r="C424" s="191" t="s">
        <v>959</v>
      </c>
      <c r="D424" s="190" t="s">
        <v>47</v>
      </c>
      <c r="E424" s="199"/>
      <c r="F424" s="200"/>
      <c r="G424" s="200"/>
      <c r="H424" s="201"/>
      <c r="I424" s="192"/>
      <c r="J424" s="196"/>
    </row>
    <row r="425" spans="1:10" ht="15.75" x14ac:dyDescent="0.25">
      <c r="A425" s="190" t="s">
        <v>1637</v>
      </c>
      <c r="B425" s="190" t="s">
        <v>960</v>
      </c>
      <c r="C425" s="191" t="s">
        <v>961</v>
      </c>
      <c r="D425" s="190" t="s">
        <v>212</v>
      </c>
      <c r="E425" s="195" t="s">
        <v>178</v>
      </c>
      <c r="F425" s="200"/>
      <c r="G425" s="200"/>
      <c r="H425" s="201"/>
      <c r="I425" s="192"/>
      <c r="J425" s="196"/>
    </row>
    <row r="426" spans="1:10" ht="15.75" x14ac:dyDescent="0.25">
      <c r="A426" s="190" t="s">
        <v>1638</v>
      </c>
      <c r="B426" s="190" t="s">
        <v>962</v>
      </c>
      <c r="C426" s="191" t="s">
        <v>963</v>
      </c>
      <c r="D426" s="190" t="s">
        <v>212</v>
      </c>
      <c r="E426" s="195" t="s">
        <v>178</v>
      </c>
      <c r="F426" s="200"/>
      <c r="G426" s="200"/>
      <c r="H426" s="201"/>
      <c r="I426" s="192"/>
      <c r="J426" s="196"/>
    </row>
    <row r="427" spans="1:10" ht="15.75" x14ac:dyDescent="0.25">
      <c r="A427" s="190" t="s">
        <v>1639</v>
      </c>
      <c r="B427" s="190" t="s">
        <v>964</v>
      </c>
      <c r="C427" s="191" t="s">
        <v>965</v>
      </c>
      <c r="D427" s="190" t="s">
        <v>212</v>
      </c>
      <c r="E427" s="195" t="s">
        <v>178</v>
      </c>
      <c r="F427" s="207"/>
      <c r="G427" s="207"/>
      <c r="H427" s="201"/>
      <c r="I427" s="192">
        <f>+SUM(F427:G427)</f>
        <v>0</v>
      </c>
      <c r="J427" s="196"/>
    </row>
    <row r="428" spans="1:10" ht="15" customHeight="1" x14ac:dyDescent="0.25">
      <c r="A428" s="190"/>
      <c r="B428" s="327" t="s">
        <v>966</v>
      </c>
      <c r="C428" s="327"/>
      <c r="D428" s="190" t="s">
        <v>212</v>
      </c>
      <c r="E428" s="195" t="s">
        <v>178</v>
      </c>
      <c r="F428" s="200"/>
      <c r="G428" s="200"/>
      <c r="H428" s="201"/>
      <c r="I428" s="192">
        <f>ROUND((I408+I402+I385+I350+I335+I264+I208+I173+I158+I95+I82+I69+I56+I28),0)</f>
        <v>2652</v>
      </c>
      <c r="J428" s="196"/>
    </row>
    <row r="431" spans="1:10" ht="15.75" x14ac:dyDescent="0.25">
      <c r="I431" s="223"/>
    </row>
  </sheetData>
  <mergeCells count="7">
    <mergeCell ref="B7:J7"/>
    <mergeCell ref="B428:C428"/>
    <mergeCell ref="A2:J2"/>
    <mergeCell ref="A3:J3"/>
    <mergeCell ref="A4:J4"/>
    <mergeCell ref="B5:J5"/>
    <mergeCell ref="B6:J6"/>
  </mergeCells>
  <pageMargins left="0.7" right="0.7" top="0.75" bottom="0.75" header="0.511811023622047" footer="0.511811023622047"/>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1"/>
  <sheetViews>
    <sheetView view="pageBreakPreview" topLeftCell="A259" zoomScaleNormal="100" workbookViewId="0">
      <selection activeCell="H267" sqref="H267"/>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6" width="14" style="175" customWidth="1"/>
    <col min="7" max="7" width="12.140625" style="175" customWidth="1"/>
    <col min="8" max="8" width="13" style="176" customWidth="1"/>
    <col min="9" max="9" width="13.7109375" style="174" customWidth="1"/>
    <col min="10" max="10" width="8.28515625" style="174" customWidth="1"/>
    <col min="11" max="12" width="9.140625" style="174"/>
    <col min="13" max="13" width="16" style="174" customWidth="1"/>
    <col min="14" max="16384" width="9.140625" style="174"/>
  </cols>
  <sheetData>
    <row r="2" spans="1:10" ht="17.45" customHeight="1" x14ac:dyDescent="0.25">
      <c r="A2" s="328" t="s">
        <v>0</v>
      </c>
      <c r="B2" s="328"/>
      <c r="C2" s="328"/>
      <c r="D2" s="328"/>
      <c r="E2" s="328"/>
      <c r="F2" s="328"/>
      <c r="G2" s="328"/>
      <c r="H2" s="328"/>
      <c r="I2" s="328"/>
      <c r="J2" s="328"/>
    </row>
    <row r="3" spans="1:10" ht="17.45" customHeight="1" x14ac:dyDescent="0.25">
      <c r="A3" s="328" t="s">
        <v>1509</v>
      </c>
      <c r="B3" s="328"/>
      <c r="C3" s="328"/>
      <c r="D3" s="328"/>
      <c r="E3" s="328"/>
      <c r="F3" s="328"/>
      <c r="G3" s="328"/>
      <c r="H3" s="328"/>
      <c r="I3" s="328"/>
      <c r="J3" s="328"/>
    </row>
    <row r="4" spans="1:10" ht="17.45" customHeight="1" x14ac:dyDescent="0.25">
      <c r="A4" s="329" t="s">
        <v>1675</v>
      </c>
      <c r="B4" s="329"/>
      <c r="C4" s="329"/>
      <c r="D4" s="329"/>
      <c r="E4" s="329"/>
      <c r="F4" s="329"/>
      <c r="G4" s="329"/>
      <c r="H4" s="329"/>
      <c r="I4" s="329"/>
      <c r="J4" s="329"/>
    </row>
    <row r="5" spans="1:10" ht="31.5" customHeight="1" x14ac:dyDescent="0.3">
      <c r="A5" s="177"/>
      <c r="B5" s="326" t="s">
        <v>1676</v>
      </c>
      <c r="C5" s="326"/>
      <c r="D5" s="326"/>
      <c r="E5" s="326"/>
      <c r="F5" s="326"/>
      <c r="G5" s="326"/>
      <c r="H5" s="326"/>
      <c r="I5" s="326"/>
      <c r="J5" s="326"/>
    </row>
    <row r="6" spans="1:10" ht="17.45" customHeight="1" x14ac:dyDescent="0.3">
      <c r="A6" s="177"/>
      <c r="B6" s="326" t="s">
        <v>1673</v>
      </c>
      <c r="C6" s="326"/>
      <c r="D6" s="326"/>
      <c r="E6" s="326"/>
      <c r="F6" s="326"/>
      <c r="G6" s="326"/>
      <c r="H6" s="326"/>
      <c r="I6" s="326"/>
      <c r="J6" s="326"/>
    </row>
    <row r="7" spans="1:10" ht="17.45" customHeight="1" x14ac:dyDescent="0.3">
      <c r="A7" s="177"/>
      <c r="B7" s="326" t="s">
        <v>1677</v>
      </c>
      <c r="C7" s="326"/>
      <c r="D7" s="326"/>
      <c r="E7" s="326"/>
      <c r="F7" s="326"/>
      <c r="G7" s="326"/>
      <c r="H7" s="326"/>
      <c r="I7" s="326"/>
      <c r="J7" s="326"/>
    </row>
    <row r="8" spans="1:10" ht="18.75" x14ac:dyDescent="0.3">
      <c r="A8" s="177"/>
      <c r="B8" s="178"/>
      <c r="C8" s="178"/>
      <c r="D8" s="178"/>
      <c r="E8" s="178"/>
      <c r="F8" s="179"/>
      <c r="G8" s="179"/>
      <c r="H8" s="180"/>
      <c r="I8" s="178"/>
      <c r="J8" s="178"/>
    </row>
    <row r="9" spans="1:10" ht="47.25" customHeight="1" x14ac:dyDescent="0.25">
      <c r="A9" s="181" t="s">
        <v>6</v>
      </c>
      <c r="B9" s="181" t="s">
        <v>7</v>
      </c>
      <c r="C9" s="181" t="s">
        <v>969</v>
      </c>
      <c r="D9" s="181" t="s">
        <v>9</v>
      </c>
      <c r="E9" s="181" t="s">
        <v>10</v>
      </c>
      <c r="F9" s="182" t="s">
        <v>11</v>
      </c>
      <c r="G9" s="183"/>
      <c r="H9" s="184" t="s">
        <v>26</v>
      </c>
      <c r="I9" s="185" t="s">
        <v>27</v>
      </c>
      <c r="J9" s="181" t="s">
        <v>28</v>
      </c>
    </row>
    <row r="10" spans="1:10" ht="15.75" x14ac:dyDescent="0.25">
      <c r="A10" s="186">
        <v>1</v>
      </c>
      <c r="B10" s="186" t="s">
        <v>30</v>
      </c>
      <c r="C10" s="187" t="s">
        <v>31</v>
      </c>
      <c r="D10" s="186"/>
      <c r="E10" s="186"/>
      <c r="F10" s="188"/>
      <c r="G10" s="188"/>
      <c r="H10" s="189"/>
      <c r="I10" s="186"/>
      <c r="J10" s="186"/>
    </row>
    <row r="11" spans="1:10" ht="15.75" x14ac:dyDescent="0.25">
      <c r="A11" s="190" t="s">
        <v>1011</v>
      </c>
      <c r="B11" s="190" t="s">
        <v>33</v>
      </c>
      <c r="C11" s="191" t="s">
        <v>34</v>
      </c>
      <c r="D11" s="190" t="s">
        <v>35</v>
      </c>
      <c r="E11" s="192">
        <f>+SUM(E12:E15)</f>
        <v>0</v>
      </c>
      <c r="F11" s="193">
        <f>+SUM(F12:F15)</f>
        <v>0</v>
      </c>
      <c r="G11" s="193">
        <f>+SUM(G12:G15)</f>
        <v>0</v>
      </c>
      <c r="H11" s="194"/>
      <c r="I11" s="195" t="s">
        <v>178</v>
      </c>
      <c r="J11" s="190"/>
    </row>
    <row r="12" spans="1:10" ht="15.75" x14ac:dyDescent="0.25">
      <c r="A12" s="196" t="s">
        <v>179</v>
      </c>
      <c r="B12" s="197" t="s">
        <v>180</v>
      </c>
      <c r="C12" s="198" t="s">
        <v>181</v>
      </c>
      <c r="D12" s="196" t="s">
        <v>35</v>
      </c>
      <c r="E12" s="199"/>
      <c r="F12" s="200">
        <v>0</v>
      </c>
      <c r="G12" s="200"/>
      <c r="H12" s="201"/>
      <c r="I12" s="202" t="s">
        <v>178</v>
      </c>
      <c r="J12" s="196"/>
    </row>
    <row r="13" spans="1:10" ht="15.75" x14ac:dyDescent="0.25">
      <c r="A13" s="196" t="s">
        <v>182</v>
      </c>
      <c r="B13" s="197" t="s">
        <v>183</v>
      </c>
      <c r="C13" s="198" t="s">
        <v>184</v>
      </c>
      <c r="D13" s="196" t="s">
        <v>35</v>
      </c>
      <c r="E13" s="199">
        <f>+SUM(F13:G13)</f>
        <v>0</v>
      </c>
      <c r="F13" s="200"/>
      <c r="G13" s="200"/>
      <c r="H13" s="201"/>
      <c r="I13" s="202" t="s">
        <v>178</v>
      </c>
      <c r="J13" s="196"/>
    </row>
    <row r="14" spans="1:10" ht="15.75" x14ac:dyDescent="0.25">
      <c r="A14" s="196" t="s">
        <v>185</v>
      </c>
      <c r="B14" s="197" t="s">
        <v>186</v>
      </c>
      <c r="C14" s="198" t="s">
        <v>187</v>
      </c>
      <c r="D14" s="196" t="s">
        <v>35</v>
      </c>
      <c r="E14" s="199"/>
      <c r="F14" s="200"/>
      <c r="G14" s="200"/>
      <c r="H14" s="201"/>
      <c r="I14" s="202" t="s">
        <v>178</v>
      </c>
      <c r="J14" s="196"/>
    </row>
    <row r="15" spans="1:10" ht="15.75" x14ac:dyDescent="0.25">
      <c r="A15" s="196" t="s">
        <v>188</v>
      </c>
      <c r="B15" s="197" t="s">
        <v>189</v>
      </c>
      <c r="C15" s="198" t="s">
        <v>190</v>
      </c>
      <c r="D15" s="196" t="s">
        <v>35</v>
      </c>
      <c r="E15" s="199">
        <f>+SUM(F15:G15)</f>
        <v>0</v>
      </c>
      <c r="F15" s="200"/>
      <c r="G15" s="200"/>
      <c r="H15" s="201"/>
      <c r="I15" s="202" t="s">
        <v>178</v>
      </c>
      <c r="J15" s="196"/>
    </row>
    <row r="16" spans="1:10" ht="15.75" x14ac:dyDescent="0.25">
      <c r="A16" s="190" t="s">
        <v>1514</v>
      </c>
      <c r="B16" s="190" t="s">
        <v>36</v>
      </c>
      <c r="C16" s="191" t="s">
        <v>37</v>
      </c>
      <c r="D16" s="190" t="s">
        <v>35</v>
      </c>
      <c r="E16" s="192"/>
      <c r="F16" s="193"/>
      <c r="G16" s="193"/>
      <c r="H16" s="194"/>
      <c r="I16" s="195" t="s">
        <v>178</v>
      </c>
      <c r="J16" s="190"/>
    </row>
    <row r="17" spans="1:10" ht="15.75" x14ac:dyDescent="0.25">
      <c r="A17" s="196" t="s">
        <v>191</v>
      </c>
      <c r="B17" s="197" t="s">
        <v>192</v>
      </c>
      <c r="C17" s="198" t="s">
        <v>181</v>
      </c>
      <c r="D17" s="196" t="s">
        <v>35</v>
      </c>
      <c r="E17" s="199"/>
      <c r="F17" s="200"/>
      <c r="G17" s="200"/>
      <c r="H17" s="201"/>
      <c r="I17" s="202" t="s">
        <v>178</v>
      </c>
      <c r="J17" s="196"/>
    </row>
    <row r="18" spans="1:10" ht="15.75" x14ac:dyDescent="0.25">
      <c r="A18" s="196" t="s">
        <v>193</v>
      </c>
      <c r="B18" s="197" t="s">
        <v>194</v>
      </c>
      <c r="C18" s="198" t="s">
        <v>184</v>
      </c>
      <c r="D18" s="196" t="s">
        <v>35</v>
      </c>
      <c r="E18" s="199"/>
      <c r="F18" s="200"/>
      <c r="G18" s="200"/>
      <c r="H18" s="201"/>
      <c r="I18" s="202" t="s">
        <v>178</v>
      </c>
      <c r="J18" s="196"/>
    </row>
    <row r="19" spans="1:10" ht="15.75" x14ac:dyDescent="0.25">
      <c r="A19" s="196" t="s">
        <v>195</v>
      </c>
      <c r="B19" s="197" t="s">
        <v>196</v>
      </c>
      <c r="C19" s="198" t="s">
        <v>187</v>
      </c>
      <c r="D19" s="196" t="s">
        <v>35</v>
      </c>
      <c r="E19" s="199"/>
      <c r="F19" s="200"/>
      <c r="G19" s="200"/>
      <c r="H19" s="201"/>
      <c r="I19" s="202" t="s">
        <v>178</v>
      </c>
      <c r="J19" s="196"/>
    </row>
    <row r="20" spans="1:10" ht="15.75" x14ac:dyDescent="0.25">
      <c r="A20" s="196" t="s">
        <v>197</v>
      </c>
      <c r="B20" s="197" t="s">
        <v>198</v>
      </c>
      <c r="C20" s="198" t="s">
        <v>190</v>
      </c>
      <c r="D20" s="196" t="s">
        <v>35</v>
      </c>
      <c r="E20" s="199"/>
      <c r="F20" s="200"/>
      <c r="G20" s="200"/>
      <c r="H20" s="201"/>
      <c r="I20" s="202" t="s">
        <v>178</v>
      </c>
      <c r="J20" s="196"/>
    </row>
    <row r="21" spans="1:10" ht="15.75" x14ac:dyDescent="0.25">
      <c r="A21" s="190" t="s">
        <v>1515</v>
      </c>
      <c r="B21" s="190" t="s">
        <v>38</v>
      </c>
      <c r="C21" s="191" t="s">
        <v>39</v>
      </c>
      <c r="D21" s="196" t="s">
        <v>35</v>
      </c>
      <c r="E21" s="192">
        <f>+SUM(E22:E25)</f>
        <v>0</v>
      </c>
      <c r="F21" s="193"/>
      <c r="G21" s="193"/>
      <c r="H21" s="194"/>
      <c r="I21" s="195" t="s">
        <v>178</v>
      </c>
      <c r="J21" s="190"/>
    </row>
    <row r="22" spans="1:10" ht="15.75" x14ac:dyDescent="0.25">
      <c r="A22" s="196" t="s">
        <v>199</v>
      </c>
      <c r="B22" s="197" t="s">
        <v>200</v>
      </c>
      <c r="C22" s="198" t="s">
        <v>181</v>
      </c>
      <c r="D22" s="196" t="s">
        <v>35</v>
      </c>
      <c r="E22" s="199">
        <f>+SUM(F22:G22)</f>
        <v>0</v>
      </c>
      <c r="F22" s="200"/>
      <c r="G22" s="200"/>
      <c r="H22" s="201"/>
      <c r="I22" s="202" t="s">
        <v>178</v>
      </c>
      <c r="J22" s="196"/>
    </row>
    <row r="23" spans="1:10" ht="15.75" x14ac:dyDescent="0.25">
      <c r="A23" s="196" t="s">
        <v>201</v>
      </c>
      <c r="B23" s="197" t="s">
        <v>202</v>
      </c>
      <c r="C23" s="198" t="s">
        <v>184</v>
      </c>
      <c r="D23" s="196" t="s">
        <v>35</v>
      </c>
      <c r="E23" s="199">
        <f>+SUM(F23:G23)</f>
        <v>0</v>
      </c>
      <c r="F23" s="200"/>
      <c r="G23" s="200"/>
      <c r="H23" s="201"/>
      <c r="I23" s="202" t="s">
        <v>178</v>
      </c>
      <c r="J23" s="196"/>
    </row>
    <row r="24" spans="1:10" ht="15.75" x14ac:dyDescent="0.25">
      <c r="A24" s="196" t="s">
        <v>203</v>
      </c>
      <c r="B24" s="197" t="s">
        <v>204</v>
      </c>
      <c r="C24" s="198" t="s">
        <v>187</v>
      </c>
      <c r="D24" s="196" t="s">
        <v>35</v>
      </c>
      <c r="E24" s="199"/>
      <c r="F24" s="200"/>
      <c r="G24" s="200"/>
      <c r="H24" s="201"/>
      <c r="I24" s="202" t="s">
        <v>178</v>
      </c>
      <c r="J24" s="196"/>
    </row>
    <row r="25" spans="1:10" ht="15.75" x14ac:dyDescent="0.25">
      <c r="A25" s="196" t="s">
        <v>205</v>
      </c>
      <c r="B25" s="197" t="s">
        <v>206</v>
      </c>
      <c r="C25" s="198" t="s">
        <v>190</v>
      </c>
      <c r="D25" s="196" t="s">
        <v>35</v>
      </c>
      <c r="E25" s="199"/>
      <c r="F25" s="200"/>
      <c r="G25" s="200"/>
      <c r="H25" s="201"/>
      <c r="I25" s="202" t="s">
        <v>178</v>
      </c>
      <c r="J25" s="196"/>
    </row>
    <row r="26" spans="1:10" ht="15.75" x14ac:dyDescent="0.25">
      <c r="A26" s="190" t="s">
        <v>1516</v>
      </c>
      <c r="B26" s="190" t="s">
        <v>207</v>
      </c>
      <c r="C26" s="191" t="s">
        <v>208</v>
      </c>
      <c r="D26" s="190" t="s">
        <v>1517</v>
      </c>
      <c r="E26" s="192"/>
      <c r="F26" s="193"/>
      <c r="G26" s="193"/>
      <c r="H26" s="194"/>
      <c r="I26" s="195" t="s">
        <v>178</v>
      </c>
      <c r="J26" s="190"/>
    </row>
    <row r="27" spans="1:10" ht="15.75" x14ac:dyDescent="0.25">
      <c r="A27" s="190" t="s">
        <v>1518</v>
      </c>
      <c r="B27" s="190" t="s">
        <v>210</v>
      </c>
      <c r="C27" s="191" t="s">
        <v>211</v>
      </c>
      <c r="D27" s="190" t="s">
        <v>35</v>
      </c>
      <c r="E27" s="192"/>
      <c r="F27" s="193"/>
      <c r="G27" s="193"/>
      <c r="H27" s="194"/>
      <c r="I27" s="195" t="s">
        <v>178</v>
      </c>
      <c r="J27" s="190"/>
    </row>
    <row r="28" spans="1:10" ht="15.75" x14ac:dyDescent="0.25">
      <c r="A28" s="186">
        <v>2</v>
      </c>
      <c r="B28" s="186" t="s">
        <v>41</v>
      </c>
      <c r="C28" s="187" t="s">
        <v>42</v>
      </c>
      <c r="D28" s="186" t="s">
        <v>212</v>
      </c>
      <c r="E28" s="203" t="s">
        <v>178</v>
      </c>
      <c r="F28" s="193">
        <f>+F29+F34+F39+F44</f>
        <v>0</v>
      </c>
      <c r="G28" s="193"/>
      <c r="H28" s="194"/>
      <c r="I28" s="204">
        <f>+I29+I34+I39+I44+I49+I53+I54</f>
        <v>0</v>
      </c>
      <c r="J28" s="186"/>
    </row>
    <row r="29" spans="1:10" ht="15.75" x14ac:dyDescent="0.25">
      <c r="A29" s="190" t="s">
        <v>1015</v>
      </c>
      <c r="B29" s="190" t="s">
        <v>213</v>
      </c>
      <c r="C29" s="191" t="s">
        <v>126</v>
      </c>
      <c r="D29" s="190" t="s">
        <v>47</v>
      </c>
      <c r="E29" s="192">
        <f>+SUM(E30:E33)</f>
        <v>0</v>
      </c>
      <c r="F29" s="193">
        <f>+SUM(F30:F33)</f>
        <v>0</v>
      </c>
      <c r="G29" s="193">
        <f>+SUM(G30:G33)</f>
        <v>0</v>
      </c>
      <c r="H29" s="194"/>
      <c r="I29" s="192">
        <f>+SUM(I30:I33)</f>
        <v>0</v>
      </c>
      <c r="J29" s="205"/>
    </row>
    <row r="30" spans="1:10" ht="15.75" x14ac:dyDescent="0.25">
      <c r="A30" s="196" t="s">
        <v>214</v>
      </c>
      <c r="B30" s="197" t="s">
        <v>215</v>
      </c>
      <c r="C30" s="198" t="s">
        <v>216</v>
      </c>
      <c r="D30" s="196" t="s">
        <v>47</v>
      </c>
      <c r="E30" s="199">
        <f>+SUM(F30:G30)</f>
        <v>0</v>
      </c>
      <c r="F30" s="200"/>
      <c r="G30" s="200"/>
      <c r="H30" s="206">
        <v>20</v>
      </c>
      <c r="I30" s="199">
        <f>+H30*E30</f>
        <v>0</v>
      </c>
      <c r="J30" s="205"/>
    </row>
    <row r="31" spans="1:10" ht="15.75" x14ac:dyDescent="0.25">
      <c r="A31" s="196" t="s">
        <v>217</v>
      </c>
      <c r="B31" s="197" t="s">
        <v>218</v>
      </c>
      <c r="C31" s="198" t="s">
        <v>219</v>
      </c>
      <c r="D31" s="196" t="s">
        <v>47</v>
      </c>
      <c r="E31" s="199">
        <f>+SUM(F31:G31)</f>
        <v>0</v>
      </c>
      <c r="F31" s="200"/>
      <c r="G31" s="200"/>
      <c r="H31" s="206">
        <f>+H30*0.75</f>
        <v>15</v>
      </c>
      <c r="I31" s="199">
        <f>+H31*E31</f>
        <v>0</v>
      </c>
      <c r="J31" s="205"/>
    </row>
    <row r="32" spans="1:10" ht="15.75" x14ac:dyDescent="0.25">
      <c r="A32" s="196" t="s">
        <v>220</v>
      </c>
      <c r="B32" s="197" t="s">
        <v>221</v>
      </c>
      <c r="C32" s="198" t="s">
        <v>222</v>
      </c>
      <c r="D32" s="196" t="s">
        <v>47</v>
      </c>
      <c r="E32" s="199">
        <f>+SUM(F32:G32)</f>
        <v>0</v>
      </c>
      <c r="F32" s="200"/>
      <c r="G32" s="200"/>
      <c r="H32" s="206">
        <f>+H30*0.5</f>
        <v>10</v>
      </c>
      <c r="I32" s="199">
        <f>+H32*E32</f>
        <v>0</v>
      </c>
      <c r="J32" s="205"/>
    </row>
    <row r="33" spans="1:10" ht="15.75" x14ac:dyDescent="0.25">
      <c r="A33" s="196" t="s">
        <v>223</v>
      </c>
      <c r="B33" s="197" t="s">
        <v>224</v>
      </c>
      <c r="C33" s="198" t="s">
        <v>225</v>
      </c>
      <c r="D33" s="196" t="s">
        <v>47</v>
      </c>
      <c r="E33" s="199">
        <f>+SUM(F33:G33)</f>
        <v>0</v>
      </c>
      <c r="F33" s="200"/>
      <c r="G33" s="200"/>
      <c r="H33" s="206">
        <f>+H30*0.25</f>
        <v>5</v>
      </c>
      <c r="I33" s="199">
        <f>+H33*E33</f>
        <v>0</v>
      </c>
      <c r="J33" s="205"/>
    </row>
    <row r="34" spans="1:10" ht="15.75" x14ac:dyDescent="0.25">
      <c r="A34" s="190" t="s">
        <v>1018</v>
      </c>
      <c r="B34" s="190" t="s">
        <v>226</v>
      </c>
      <c r="C34" s="191" t="s">
        <v>348</v>
      </c>
      <c r="D34" s="190" t="s">
        <v>47</v>
      </c>
      <c r="E34" s="207">
        <f>+SUM(E35:E38)</f>
        <v>0</v>
      </c>
      <c r="F34" s="193">
        <f>+SUM(F35:F38)</f>
        <v>0</v>
      </c>
      <c r="G34" s="193"/>
      <c r="H34" s="208"/>
      <c r="I34" s="192">
        <f>+SUM(I35:I38)</f>
        <v>0</v>
      </c>
      <c r="J34" s="205"/>
    </row>
    <row r="35" spans="1:10" ht="15.75" x14ac:dyDescent="0.25">
      <c r="A35" s="196" t="s">
        <v>228</v>
      </c>
      <c r="B35" s="197" t="s">
        <v>229</v>
      </c>
      <c r="C35" s="198" t="s">
        <v>216</v>
      </c>
      <c r="D35" s="196" t="s">
        <v>47</v>
      </c>
      <c r="E35" s="199">
        <f>+SUM(F35:G35)</f>
        <v>0</v>
      </c>
      <c r="F35" s="200"/>
      <c r="G35" s="200"/>
      <c r="H35" s="206">
        <f>+H30*0.6</f>
        <v>12</v>
      </c>
      <c r="I35" s="199">
        <f>+H35*E35</f>
        <v>0</v>
      </c>
      <c r="J35" s="205"/>
    </row>
    <row r="36" spans="1:10" ht="15.75" x14ac:dyDescent="0.25">
      <c r="A36" s="196" t="s">
        <v>230</v>
      </c>
      <c r="B36" s="197" t="s">
        <v>231</v>
      </c>
      <c r="C36" s="198" t="s">
        <v>219</v>
      </c>
      <c r="D36" s="196" t="s">
        <v>47</v>
      </c>
      <c r="E36" s="199">
        <f>+SUM(F36:G36)</f>
        <v>0</v>
      </c>
      <c r="F36" s="200"/>
      <c r="G36" s="200"/>
      <c r="H36" s="206">
        <f>+H35*0.75</f>
        <v>9</v>
      </c>
      <c r="I36" s="199">
        <f>+H36*E36</f>
        <v>0</v>
      </c>
      <c r="J36" s="205"/>
    </row>
    <row r="37" spans="1:10" ht="15.75" x14ac:dyDescent="0.25">
      <c r="A37" s="196" t="s">
        <v>232</v>
      </c>
      <c r="B37" s="197" t="s">
        <v>233</v>
      </c>
      <c r="C37" s="198" t="s">
        <v>222</v>
      </c>
      <c r="D37" s="196" t="s">
        <v>47</v>
      </c>
      <c r="E37" s="199">
        <f>+SUM(F37:G37)</f>
        <v>0</v>
      </c>
      <c r="F37" s="200"/>
      <c r="G37" s="200"/>
      <c r="H37" s="206">
        <f>+H35*0.5</f>
        <v>6</v>
      </c>
      <c r="I37" s="199">
        <f>+H37*E37</f>
        <v>0</v>
      </c>
      <c r="J37" s="205"/>
    </row>
    <row r="38" spans="1:10" ht="15.75" x14ac:dyDescent="0.25">
      <c r="A38" s="196" t="s">
        <v>234</v>
      </c>
      <c r="B38" s="197" t="s">
        <v>235</v>
      </c>
      <c r="C38" s="198" t="s">
        <v>225</v>
      </c>
      <c r="D38" s="196" t="s">
        <v>47</v>
      </c>
      <c r="E38" s="199">
        <f>+SUM(F38:G38)</f>
        <v>0</v>
      </c>
      <c r="F38" s="200"/>
      <c r="G38" s="200"/>
      <c r="H38" s="206">
        <f>+H35*0.25</f>
        <v>3</v>
      </c>
      <c r="I38" s="199">
        <f>+H38*E38</f>
        <v>0</v>
      </c>
      <c r="J38" s="205"/>
    </row>
    <row r="39" spans="1:10" ht="15.75" x14ac:dyDescent="0.25">
      <c r="A39" s="190" t="s">
        <v>1020</v>
      </c>
      <c r="B39" s="190" t="s">
        <v>236</v>
      </c>
      <c r="C39" s="191" t="s">
        <v>130</v>
      </c>
      <c r="D39" s="190" t="s">
        <v>47</v>
      </c>
      <c r="E39" s="192">
        <f>+SUM(E40:E43)</f>
        <v>0</v>
      </c>
      <c r="F39" s="193">
        <f>+SUM(F40:F43)</f>
        <v>0</v>
      </c>
      <c r="G39" s="193">
        <f>+SUM(G40:G43)</f>
        <v>0</v>
      </c>
      <c r="H39" s="208"/>
      <c r="I39" s="192">
        <f>+SUM(I40:I43)</f>
        <v>0</v>
      </c>
      <c r="J39" s="205"/>
    </row>
    <row r="40" spans="1:10" ht="15.75" x14ac:dyDescent="0.25">
      <c r="A40" s="196" t="s">
        <v>238</v>
      </c>
      <c r="B40" s="197" t="s">
        <v>239</v>
      </c>
      <c r="C40" s="198" t="s">
        <v>216</v>
      </c>
      <c r="D40" s="196" t="s">
        <v>47</v>
      </c>
      <c r="E40" s="199">
        <f>+SUM(F40:G40)</f>
        <v>0</v>
      </c>
      <c r="F40" s="200"/>
      <c r="G40" s="200"/>
      <c r="H40" s="209">
        <f>+H30*0.4</f>
        <v>8</v>
      </c>
      <c r="I40" s="199">
        <f>+H40*E40</f>
        <v>0</v>
      </c>
      <c r="J40" s="205"/>
    </row>
    <row r="41" spans="1:10" ht="15.75" x14ac:dyDescent="0.25">
      <c r="A41" s="196" t="s">
        <v>240</v>
      </c>
      <c r="B41" s="197" t="s">
        <v>241</v>
      </c>
      <c r="C41" s="198" t="s">
        <v>219</v>
      </c>
      <c r="D41" s="196" t="s">
        <v>47</v>
      </c>
      <c r="E41" s="199">
        <f>+SUM(F41:G41)</f>
        <v>0</v>
      </c>
      <c r="F41" s="200"/>
      <c r="G41" s="200"/>
      <c r="H41" s="206">
        <f>+H40*0.75</f>
        <v>6</v>
      </c>
      <c r="I41" s="199">
        <f>+H41*E41</f>
        <v>0</v>
      </c>
      <c r="J41" s="205"/>
    </row>
    <row r="42" spans="1:10" ht="15.75" x14ac:dyDescent="0.25">
      <c r="A42" s="196" t="s">
        <v>242</v>
      </c>
      <c r="B42" s="197" t="s">
        <v>243</v>
      </c>
      <c r="C42" s="198" t="s">
        <v>222</v>
      </c>
      <c r="D42" s="196" t="s">
        <v>47</v>
      </c>
      <c r="E42" s="199">
        <f>+SUM(F42:G42)</f>
        <v>0</v>
      </c>
      <c r="F42" s="200"/>
      <c r="G42" s="200"/>
      <c r="H42" s="206">
        <f>+H40*0.5</f>
        <v>4</v>
      </c>
      <c r="I42" s="199">
        <f>+H42*E42</f>
        <v>0</v>
      </c>
      <c r="J42" s="205"/>
    </row>
    <row r="43" spans="1:10" ht="15.75" x14ac:dyDescent="0.25">
      <c r="A43" s="196" t="s">
        <v>244</v>
      </c>
      <c r="B43" s="197" t="s">
        <v>245</v>
      </c>
      <c r="C43" s="198" t="s">
        <v>225</v>
      </c>
      <c r="D43" s="196" t="s">
        <v>47</v>
      </c>
      <c r="E43" s="199">
        <f>+SUM(F43:G43)</f>
        <v>0</v>
      </c>
      <c r="F43" s="200"/>
      <c r="G43" s="200"/>
      <c r="H43" s="206">
        <f>+H40*0.25</f>
        <v>2</v>
      </c>
      <c r="I43" s="199">
        <f>+H43*E43</f>
        <v>0</v>
      </c>
      <c r="J43" s="205"/>
    </row>
    <row r="44" spans="1:10" ht="15.75" x14ac:dyDescent="0.25">
      <c r="A44" s="190" t="s">
        <v>1022</v>
      </c>
      <c r="B44" s="190" t="s">
        <v>246</v>
      </c>
      <c r="C44" s="191" t="s">
        <v>132</v>
      </c>
      <c r="D44" s="196"/>
      <c r="E44" s="192">
        <f>+SUM(E45:E48)</f>
        <v>0</v>
      </c>
      <c r="F44" s="193">
        <f>+SUM(F45:F48)</f>
        <v>0</v>
      </c>
      <c r="G44" s="193">
        <f>+SUM(G45:G48)</f>
        <v>0</v>
      </c>
      <c r="H44" s="208"/>
      <c r="I44" s="192">
        <f>+SUM(I45:I48)</f>
        <v>0</v>
      </c>
      <c r="J44" s="205"/>
    </row>
    <row r="45" spans="1:10" ht="15.75" x14ac:dyDescent="0.25">
      <c r="A45" s="196" t="s">
        <v>247</v>
      </c>
      <c r="B45" s="197" t="s">
        <v>248</v>
      </c>
      <c r="C45" s="198" t="s">
        <v>216</v>
      </c>
      <c r="D45" s="196" t="s">
        <v>47</v>
      </c>
      <c r="E45" s="199">
        <f>+SUM(F45:G45)</f>
        <v>0</v>
      </c>
      <c r="F45" s="200"/>
      <c r="G45" s="200"/>
      <c r="H45" s="206">
        <f>+H30*0.2</f>
        <v>4</v>
      </c>
      <c r="I45" s="199">
        <f>+H45*E45</f>
        <v>0</v>
      </c>
      <c r="J45" s="205"/>
    </row>
    <row r="46" spans="1:10" ht="15.75" x14ac:dyDescent="0.25">
      <c r="A46" s="196" t="s">
        <v>249</v>
      </c>
      <c r="B46" s="197" t="s">
        <v>250</v>
      </c>
      <c r="C46" s="198" t="s">
        <v>219</v>
      </c>
      <c r="D46" s="196" t="s">
        <v>47</v>
      </c>
      <c r="E46" s="199">
        <f>+SUM(F46:G46)</f>
        <v>0</v>
      </c>
      <c r="F46" s="200"/>
      <c r="G46" s="200"/>
      <c r="H46" s="206">
        <f>+H45*0.75</f>
        <v>3</v>
      </c>
      <c r="I46" s="199">
        <f>+H46*E46</f>
        <v>0</v>
      </c>
      <c r="J46" s="205"/>
    </row>
    <row r="47" spans="1:10" ht="15.75" x14ac:dyDescent="0.25">
      <c r="A47" s="196" t="s">
        <v>251</v>
      </c>
      <c r="B47" s="197" t="s">
        <v>252</v>
      </c>
      <c r="C47" s="198" t="s">
        <v>222</v>
      </c>
      <c r="D47" s="196" t="s">
        <v>47</v>
      </c>
      <c r="E47" s="199">
        <f>+SUM(F47:G47)</f>
        <v>0</v>
      </c>
      <c r="F47" s="200"/>
      <c r="G47" s="200"/>
      <c r="H47" s="206">
        <f>+H45*0.5</f>
        <v>2</v>
      </c>
      <c r="I47" s="199">
        <f>+H47*E47</f>
        <v>0</v>
      </c>
      <c r="J47" s="205"/>
    </row>
    <row r="48" spans="1:10" ht="15.75" x14ac:dyDescent="0.25">
      <c r="A48" s="196" t="s">
        <v>253</v>
      </c>
      <c r="B48" s="197" t="s">
        <v>254</v>
      </c>
      <c r="C48" s="198" t="s">
        <v>225</v>
      </c>
      <c r="D48" s="196" t="s">
        <v>47</v>
      </c>
      <c r="E48" s="199">
        <f>+SUM(F48:G48)</f>
        <v>0</v>
      </c>
      <c r="F48" s="200"/>
      <c r="G48" s="200"/>
      <c r="H48" s="206">
        <f>+H45*0.25</f>
        <v>1</v>
      </c>
      <c r="I48" s="199">
        <f>+H48*E48</f>
        <v>0</v>
      </c>
      <c r="J48" s="205"/>
    </row>
    <row r="49" spans="1:10" ht="15.75" x14ac:dyDescent="0.25">
      <c r="A49" s="190" t="s">
        <v>1024</v>
      </c>
      <c r="B49" s="190" t="s">
        <v>43</v>
      </c>
      <c r="C49" s="191" t="s">
        <v>44</v>
      </c>
      <c r="D49" s="190" t="s">
        <v>255</v>
      </c>
      <c r="E49" s="192">
        <f>+SUM(E50:E52)</f>
        <v>0</v>
      </c>
      <c r="F49" s="193"/>
      <c r="G49" s="193">
        <f>+SUM(G50:G52)</f>
        <v>0</v>
      </c>
      <c r="H49" s="210"/>
      <c r="I49" s="192"/>
      <c r="J49" s="205"/>
    </row>
    <row r="50" spans="1:10" ht="15.75" x14ac:dyDescent="0.25">
      <c r="A50" s="197" t="s">
        <v>256</v>
      </c>
      <c r="B50" s="197" t="s">
        <v>257</v>
      </c>
      <c r="C50" s="198" t="s">
        <v>258</v>
      </c>
      <c r="D50" s="197" t="s">
        <v>255</v>
      </c>
      <c r="E50" s="199">
        <f>+SUM(F50:G50)</f>
        <v>0</v>
      </c>
      <c r="F50" s="200"/>
      <c r="G50" s="200"/>
      <c r="H50" s="201"/>
      <c r="I50" s="192"/>
      <c r="J50" s="205"/>
    </row>
    <row r="51" spans="1:10" ht="15.75" x14ac:dyDescent="0.25">
      <c r="A51" s="197" t="s">
        <v>259</v>
      </c>
      <c r="B51" s="197" t="s">
        <v>260</v>
      </c>
      <c r="C51" s="198" t="s">
        <v>261</v>
      </c>
      <c r="D51" s="197" t="s">
        <v>255</v>
      </c>
      <c r="E51" s="199">
        <f>+SUM(F51:G51)</f>
        <v>0</v>
      </c>
      <c r="F51" s="200"/>
      <c r="G51" s="200"/>
      <c r="H51" s="201"/>
      <c r="I51" s="192"/>
      <c r="J51" s="205"/>
    </row>
    <row r="52" spans="1:10" ht="15.75" x14ac:dyDescent="0.25">
      <c r="A52" s="197" t="s">
        <v>262</v>
      </c>
      <c r="B52" s="197" t="s">
        <v>263</v>
      </c>
      <c r="C52" s="198" t="s">
        <v>264</v>
      </c>
      <c r="D52" s="197" t="s">
        <v>255</v>
      </c>
      <c r="E52" s="199"/>
      <c r="F52" s="200"/>
      <c r="G52" s="200"/>
      <c r="H52" s="201"/>
      <c r="I52" s="192"/>
      <c r="J52" s="205"/>
    </row>
    <row r="53" spans="1:10" ht="15.75" x14ac:dyDescent="0.25">
      <c r="A53" s="190" t="s">
        <v>1027</v>
      </c>
      <c r="B53" s="190" t="s">
        <v>45</v>
      </c>
      <c r="C53" s="191" t="s">
        <v>46</v>
      </c>
      <c r="D53" s="190" t="s">
        <v>47</v>
      </c>
      <c r="E53" s="192">
        <f>+SUM(F53:G53)</f>
        <v>0</v>
      </c>
      <c r="F53" s="200"/>
      <c r="G53" s="193"/>
      <c r="H53" s="201"/>
      <c r="I53" s="192"/>
      <c r="J53" s="205"/>
    </row>
    <row r="54" spans="1:10" ht="15.75" x14ac:dyDescent="0.25">
      <c r="A54" s="190" t="s">
        <v>1030</v>
      </c>
      <c r="B54" s="190" t="s">
        <v>48</v>
      </c>
      <c r="C54" s="191" t="s">
        <v>49</v>
      </c>
      <c r="D54" s="190" t="s">
        <v>212</v>
      </c>
      <c r="E54" s="195" t="s">
        <v>178</v>
      </c>
      <c r="F54" s="193">
        <f>+F55</f>
        <v>0</v>
      </c>
      <c r="G54" s="193"/>
      <c r="H54" s="194"/>
      <c r="I54" s="192">
        <f>+I55</f>
        <v>0</v>
      </c>
      <c r="J54" s="205"/>
    </row>
    <row r="55" spans="1:10" ht="15.75" x14ac:dyDescent="0.25">
      <c r="A55" s="190"/>
      <c r="B55" s="190"/>
      <c r="C55" s="198" t="s">
        <v>1519</v>
      </c>
      <c r="D55" s="197" t="s">
        <v>212</v>
      </c>
      <c r="E55" s="202" t="s">
        <v>178</v>
      </c>
      <c r="F55" s="200"/>
      <c r="G55" s="193"/>
      <c r="H55" s="194"/>
      <c r="I55" s="199">
        <f>+SUM(F55:G55)</f>
        <v>0</v>
      </c>
      <c r="J55" s="205"/>
    </row>
    <row r="56" spans="1:10" ht="15.75" x14ac:dyDescent="0.25">
      <c r="A56" s="186">
        <v>3</v>
      </c>
      <c r="B56" s="186" t="s">
        <v>265</v>
      </c>
      <c r="C56" s="187" t="s">
        <v>266</v>
      </c>
      <c r="D56" s="186" t="s">
        <v>212</v>
      </c>
      <c r="E56" s="203" t="s">
        <v>178</v>
      </c>
      <c r="F56" s="193"/>
      <c r="G56" s="193"/>
      <c r="H56" s="194"/>
      <c r="I56" s="204">
        <f>+I58+I63+I67+I68</f>
        <v>0</v>
      </c>
      <c r="J56" s="186"/>
    </row>
    <row r="57" spans="1:10" ht="15.75" x14ac:dyDescent="0.25">
      <c r="A57" s="190" t="s">
        <v>1050</v>
      </c>
      <c r="B57" s="190" t="s">
        <v>267</v>
      </c>
      <c r="C57" s="191" t="s">
        <v>268</v>
      </c>
      <c r="D57" s="190" t="s">
        <v>269</v>
      </c>
      <c r="E57" s="211">
        <f>+SUM(F57:G57)</f>
        <v>0</v>
      </c>
      <c r="F57" s="212"/>
      <c r="G57" s="213"/>
      <c r="H57" s="194"/>
      <c r="I57" s="195" t="s">
        <v>178</v>
      </c>
      <c r="J57" s="190"/>
    </row>
    <row r="58" spans="1:10" ht="31.5" x14ac:dyDescent="0.25">
      <c r="A58" s="190" t="s">
        <v>1052</v>
      </c>
      <c r="B58" s="214" t="s">
        <v>270</v>
      </c>
      <c r="C58" s="191" t="s">
        <v>271</v>
      </c>
      <c r="D58" s="190" t="s">
        <v>47</v>
      </c>
      <c r="E58" s="192">
        <f>+SUM(E59:E62)</f>
        <v>0</v>
      </c>
      <c r="F58" s="215">
        <f>+SUM(F59:F62)</f>
        <v>0</v>
      </c>
      <c r="G58" s="215">
        <f>+SUM(G59:G62)</f>
        <v>0</v>
      </c>
      <c r="H58" s="206"/>
      <c r="I58" s="192"/>
      <c r="J58" s="196"/>
    </row>
    <row r="59" spans="1:10" ht="15.75" x14ac:dyDescent="0.25">
      <c r="A59" s="196" t="s">
        <v>272</v>
      </c>
      <c r="B59" s="197" t="s">
        <v>273</v>
      </c>
      <c r="C59" s="198" t="s">
        <v>126</v>
      </c>
      <c r="D59" s="196" t="s">
        <v>47</v>
      </c>
      <c r="E59" s="199">
        <f>+SUM(F59:G59)</f>
        <v>0</v>
      </c>
      <c r="F59" s="200"/>
      <c r="G59" s="200"/>
      <c r="H59" s="206"/>
      <c r="I59" s="199"/>
      <c r="J59" s="196"/>
    </row>
    <row r="60" spans="1:10" ht="15.75" x14ac:dyDescent="0.25">
      <c r="A60" s="196" t="s">
        <v>274</v>
      </c>
      <c r="B60" s="197" t="s">
        <v>275</v>
      </c>
      <c r="C60" s="198" t="s">
        <v>128</v>
      </c>
      <c r="D60" s="196" t="s">
        <v>47</v>
      </c>
      <c r="E60" s="199">
        <f>+SUM(F60:G60)</f>
        <v>0</v>
      </c>
      <c r="F60" s="200"/>
      <c r="G60" s="200"/>
      <c r="H60" s="206"/>
      <c r="I60" s="199"/>
      <c r="J60" s="196"/>
    </row>
    <row r="61" spans="1:10" ht="15.75" x14ac:dyDescent="0.25">
      <c r="A61" s="196" t="s">
        <v>1520</v>
      </c>
      <c r="B61" s="197" t="s">
        <v>277</v>
      </c>
      <c r="C61" s="198" t="s">
        <v>130</v>
      </c>
      <c r="D61" s="196" t="s">
        <v>47</v>
      </c>
      <c r="E61" s="199">
        <f>+SUM(F61:G61)</f>
        <v>0</v>
      </c>
      <c r="F61" s="200"/>
      <c r="G61" s="200"/>
      <c r="H61" s="206"/>
      <c r="I61" s="199"/>
      <c r="J61" s="196"/>
    </row>
    <row r="62" spans="1:10" ht="15.75" x14ac:dyDescent="0.25">
      <c r="A62" s="196" t="s">
        <v>278</v>
      </c>
      <c r="B62" s="197" t="s">
        <v>279</v>
      </c>
      <c r="C62" s="198" t="s">
        <v>132</v>
      </c>
      <c r="D62" s="196" t="s">
        <v>47</v>
      </c>
      <c r="E62" s="199">
        <f>+SUM(F62:G62)</f>
        <v>0</v>
      </c>
      <c r="F62" s="200"/>
      <c r="G62" s="200"/>
      <c r="H62" s="216"/>
      <c r="I62" s="199"/>
      <c r="J62" s="196"/>
    </row>
    <row r="63" spans="1:10" ht="31.5" x14ac:dyDescent="0.25">
      <c r="A63" s="190" t="s">
        <v>1055</v>
      </c>
      <c r="B63" s="190" t="s">
        <v>280</v>
      </c>
      <c r="C63" s="191" t="s">
        <v>281</v>
      </c>
      <c r="D63" s="190" t="s">
        <v>47</v>
      </c>
      <c r="E63" s="192">
        <f>+SUM(E64:E66)</f>
        <v>0</v>
      </c>
      <c r="F63" s="200"/>
      <c r="G63" s="215">
        <f>+SUM(G64:G66)</f>
        <v>0</v>
      </c>
      <c r="H63" s="206"/>
      <c r="I63" s="192"/>
      <c r="J63" s="196"/>
    </row>
    <row r="64" spans="1:10" ht="15.75" x14ac:dyDescent="0.25">
      <c r="A64" s="196" t="s">
        <v>282</v>
      </c>
      <c r="B64" s="197" t="s">
        <v>283</v>
      </c>
      <c r="C64" s="198" t="s">
        <v>258</v>
      </c>
      <c r="D64" s="197" t="s">
        <v>47</v>
      </c>
      <c r="E64" s="199">
        <f>+SUM(F64:G64)</f>
        <v>0</v>
      </c>
      <c r="F64" s="200"/>
      <c r="G64" s="200"/>
      <c r="H64" s="206"/>
      <c r="I64" s="199"/>
      <c r="J64" s="196"/>
    </row>
    <row r="65" spans="1:10" ht="15.75" x14ac:dyDescent="0.25">
      <c r="A65" s="196" t="s">
        <v>284</v>
      </c>
      <c r="B65" s="197" t="s">
        <v>285</v>
      </c>
      <c r="C65" s="198" t="s">
        <v>261</v>
      </c>
      <c r="D65" s="197" t="s">
        <v>47</v>
      </c>
      <c r="E65" s="199"/>
      <c r="F65" s="200"/>
      <c r="G65" s="200"/>
      <c r="H65" s="206"/>
      <c r="I65" s="199"/>
      <c r="J65" s="196"/>
    </row>
    <row r="66" spans="1:10" ht="15.75" x14ac:dyDescent="0.25">
      <c r="A66" s="196" t="s">
        <v>286</v>
      </c>
      <c r="B66" s="197" t="s">
        <v>287</v>
      </c>
      <c r="C66" s="198" t="s">
        <v>264</v>
      </c>
      <c r="D66" s="197" t="s">
        <v>47</v>
      </c>
      <c r="E66" s="199"/>
      <c r="F66" s="200"/>
      <c r="G66" s="200"/>
      <c r="H66" s="206"/>
      <c r="I66" s="199"/>
      <c r="J66" s="196"/>
    </row>
    <row r="67" spans="1:10" ht="15.75" x14ac:dyDescent="0.25">
      <c r="A67" s="190" t="s">
        <v>1057</v>
      </c>
      <c r="B67" s="190" t="s">
        <v>288</v>
      </c>
      <c r="C67" s="191" t="s">
        <v>289</v>
      </c>
      <c r="D67" s="190" t="s">
        <v>212</v>
      </c>
      <c r="E67" s="195" t="s">
        <v>178</v>
      </c>
      <c r="F67" s="200"/>
      <c r="G67" s="200"/>
      <c r="H67" s="217"/>
      <c r="I67" s="192">
        <f>+SUM(F67:G67)</f>
        <v>0</v>
      </c>
      <c r="J67" s="190"/>
    </row>
    <row r="68" spans="1:10" ht="15.75" x14ac:dyDescent="0.25">
      <c r="A68" s="190" t="s">
        <v>1059</v>
      </c>
      <c r="B68" s="190" t="s">
        <v>290</v>
      </c>
      <c r="C68" s="191" t="s">
        <v>1521</v>
      </c>
      <c r="D68" s="190" t="s">
        <v>212</v>
      </c>
      <c r="E68" s="195" t="s">
        <v>178</v>
      </c>
      <c r="F68" s="200"/>
      <c r="G68" s="200"/>
      <c r="H68" s="194"/>
      <c r="I68" s="192"/>
      <c r="J68" s="190"/>
    </row>
    <row r="69" spans="1:10" ht="15.75" x14ac:dyDescent="0.25">
      <c r="A69" s="186">
        <v>4</v>
      </c>
      <c r="B69" s="186" t="s">
        <v>292</v>
      </c>
      <c r="C69" s="187" t="s">
        <v>293</v>
      </c>
      <c r="D69" s="186" t="s">
        <v>212</v>
      </c>
      <c r="E69" s="203" t="s">
        <v>178</v>
      </c>
      <c r="F69" s="193"/>
      <c r="G69" s="193"/>
      <c r="H69" s="194"/>
      <c r="I69" s="204">
        <f>+I70+I75+I79+I80+I81</f>
        <v>0</v>
      </c>
      <c r="J69" s="186"/>
    </row>
    <row r="70" spans="1:10" ht="15.75" x14ac:dyDescent="0.25">
      <c r="A70" s="190" t="s">
        <v>1522</v>
      </c>
      <c r="B70" s="190" t="s">
        <v>294</v>
      </c>
      <c r="C70" s="191" t="s">
        <v>295</v>
      </c>
      <c r="D70" s="190" t="s">
        <v>47</v>
      </c>
      <c r="E70" s="192"/>
      <c r="F70" s="193"/>
      <c r="G70" s="193"/>
      <c r="H70" s="194"/>
      <c r="I70" s="192"/>
      <c r="J70" s="190"/>
    </row>
    <row r="71" spans="1:10" ht="15.75" x14ac:dyDescent="0.25">
      <c r="A71" s="196" t="s">
        <v>296</v>
      </c>
      <c r="B71" s="197" t="s">
        <v>297</v>
      </c>
      <c r="C71" s="198" t="s">
        <v>126</v>
      </c>
      <c r="D71" s="196" t="s">
        <v>47</v>
      </c>
      <c r="E71" s="199"/>
      <c r="F71" s="200"/>
      <c r="G71" s="200"/>
      <c r="H71" s="201"/>
      <c r="I71" s="199"/>
      <c r="J71" s="196"/>
    </row>
    <row r="72" spans="1:10" ht="15.75" x14ac:dyDescent="0.25">
      <c r="A72" s="196" t="s">
        <v>298</v>
      </c>
      <c r="B72" s="197" t="s">
        <v>299</v>
      </c>
      <c r="C72" s="198" t="s">
        <v>324</v>
      </c>
      <c r="D72" s="196" t="s">
        <v>47</v>
      </c>
      <c r="E72" s="199"/>
      <c r="F72" s="200"/>
      <c r="G72" s="200"/>
      <c r="H72" s="201"/>
      <c r="I72" s="199"/>
      <c r="J72" s="196"/>
    </row>
    <row r="73" spans="1:10" ht="15.75" x14ac:dyDescent="0.25">
      <c r="A73" s="196" t="s">
        <v>300</v>
      </c>
      <c r="B73" s="197" t="s">
        <v>301</v>
      </c>
      <c r="C73" s="198" t="s">
        <v>130</v>
      </c>
      <c r="D73" s="196" t="s">
        <v>47</v>
      </c>
      <c r="E73" s="199"/>
      <c r="F73" s="200"/>
      <c r="G73" s="200"/>
      <c r="H73" s="201"/>
      <c r="I73" s="199"/>
      <c r="J73" s="196"/>
    </row>
    <row r="74" spans="1:10" ht="15.75" x14ac:dyDescent="0.25">
      <c r="A74" s="196" t="s">
        <v>302</v>
      </c>
      <c r="B74" s="197" t="s">
        <v>303</v>
      </c>
      <c r="C74" s="198" t="s">
        <v>132</v>
      </c>
      <c r="D74" s="196" t="s">
        <v>47</v>
      </c>
      <c r="E74" s="199"/>
      <c r="F74" s="200"/>
      <c r="G74" s="200"/>
      <c r="H74" s="206"/>
      <c r="I74" s="199"/>
      <c r="J74" s="196"/>
    </row>
    <row r="75" spans="1:10" ht="31.5" x14ac:dyDescent="0.25">
      <c r="A75" s="190" t="s">
        <v>1523</v>
      </c>
      <c r="B75" s="190" t="s">
        <v>299</v>
      </c>
      <c r="C75" s="191" t="s">
        <v>304</v>
      </c>
      <c r="D75" s="190" t="s">
        <v>47</v>
      </c>
      <c r="E75" s="199"/>
      <c r="F75" s="200"/>
      <c r="G75" s="200"/>
      <c r="H75" s="217"/>
      <c r="I75" s="199"/>
      <c r="J75" s="196"/>
    </row>
    <row r="76" spans="1:10" ht="15.75" x14ac:dyDescent="0.25">
      <c r="A76" s="196" t="s">
        <v>305</v>
      </c>
      <c r="B76" s="197" t="s">
        <v>306</v>
      </c>
      <c r="C76" s="198" t="s">
        <v>258</v>
      </c>
      <c r="D76" s="197" t="s">
        <v>47</v>
      </c>
      <c r="E76" s="199"/>
      <c r="F76" s="200"/>
      <c r="G76" s="200"/>
      <c r="H76" s="206"/>
      <c r="I76" s="199"/>
      <c r="J76" s="196"/>
    </row>
    <row r="77" spans="1:10" ht="15.75" x14ac:dyDescent="0.25">
      <c r="A77" s="196" t="s">
        <v>307</v>
      </c>
      <c r="B77" s="197" t="s">
        <v>308</v>
      </c>
      <c r="C77" s="198" t="s">
        <v>261</v>
      </c>
      <c r="D77" s="197" t="s">
        <v>47</v>
      </c>
      <c r="E77" s="199"/>
      <c r="F77" s="200"/>
      <c r="G77" s="200"/>
      <c r="H77" s="206"/>
      <c r="I77" s="199"/>
      <c r="J77" s="196"/>
    </row>
    <row r="78" spans="1:10" ht="15.75" x14ac:dyDescent="0.25">
      <c r="A78" s="196" t="s">
        <v>309</v>
      </c>
      <c r="B78" s="197" t="s">
        <v>310</v>
      </c>
      <c r="C78" s="198" t="s">
        <v>264</v>
      </c>
      <c r="D78" s="197" t="s">
        <v>47</v>
      </c>
      <c r="E78" s="199"/>
      <c r="F78" s="200"/>
      <c r="G78" s="200"/>
      <c r="H78" s="206"/>
      <c r="I78" s="199"/>
      <c r="J78" s="196"/>
    </row>
    <row r="79" spans="1:10" ht="15.75" x14ac:dyDescent="0.25">
      <c r="A79" s="190" t="s">
        <v>1524</v>
      </c>
      <c r="B79" s="190" t="s">
        <v>311</v>
      </c>
      <c r="C79" s="191" t="s">
        <v>312</v>
      </c>
      <c r="D79" s="190" t="s">
        <v>212</v>
      </c>
      <c r="E79" s="195" t="s">
        <v>178</v>
      </c>
      <c r="F79" s="193"/>
      <c r="G79" s="193"/>
      <c r="H79" s="217"/>
      <c r="I79" s="192"/>
      <c r="J79" s="190"/>
    </row>
    <row r="80" spans="1:10" ht="15.75" x14ac:dyDescent="0.25">
      <c r="A80" s="190" t="s">
        <v>1525</v>
      </c>
      <c r="B80" s="190" t="s">
        <v>313</v>
      </c>
      <c r="C80" s="191" t="s">
        <v>314</v>
      </c>
      <c r="D80" s="190" t="s">
        <v>212</v>
      </c>
      <c r="E80" s="195" t="s">
        <v>178</v>
      </c>
      <c r="F80" s="193"/>
      <c r="G80" s="193"/>
      <c r="H80" s="217"/>
      <c r="I80" s="192"/>
      <c r="J80" s="190"/>
    </row>
    <row r="81" spans="1:10" ht="15.75" x14ac:dyDescent="0.25">
      <c r="A81" s="190" t="s">
        <v>1526</v>
      </c>
      <c r="B81" s="190" t="s">
        <v>315</v>
      </c>
      <c r="C81" s="191" t="s">
        <v>967</v>
      </c>
      <c r="D81" s="190" t="s">
        <v>212</v>
      </c>
      <c r="E81" s="195" t="s">
        <v>178</v>
      </c>
      <c r="F81" s="193"/>
      <c r="G81" s="193"/>
      <c r="H81" s="194"/>
      <c r="I81" s="192"/>
      <c r="J81" s="190"/>
    </row>
    <row r="82" spans="1:10" ht="15.75" x14ac:dyDescent="0.25">
      <c r="A82" s="186">
        <v>5</v>
      </c>
      <c r="B82" s="186" t="s">
        <v>317</v>
      </c>
      <c r="C82" s="187" t="s">
        <v>318</v>
      </c>
      <c r="D82" s="186" t="s">
        <v>212</v>
      </c>
      <c r="E82" s="203" t="s">
        <v>178</v>
      </c>
      <c r="F82" s="193"/>
      <c r="G82" s="193"/>
      <c r="H82" s="194"/>
      <c r="I82" s="204">
        <f>+I83+I88+I93+I94</f>
        <v>0</v>
      </c>
      <c r="J82" s="186"/>
    </row>
    <row r="83" spans="1:10" ht="15.75" x14ac:dyDescent="0.25">
      <c r="A83" s="190" t="s">
        <v>1527</v>
      </c>
      <c r="B83" s="190" t="s">
        <v>319</v>
      </c>
      <c r="C83" s="191" t="s">
        <v>320</v>
      </c>
      <c r="D83" s="190" t="s">
        <v>47</v>
      </c>
      <c r="E83" s="192">
        <f>+SUM(E84:E87)</f>
        <v>0</v>
      </c>
      <c r="F83" s="215">
        <f>+SUM(F84:F87)</f>
        <v>0</v>
      </c>
      <c r="G83" s="200"/>
      <c r="H83" s="216"/>
      <c r="I83" s="192"/>
      <c r="J83" s="196"/>
    </row>
    <row r="84" spans="1:10" ht="15.75" x14ac:dyDescent="0.25">
      <c r="A84" s="196" t="s">
        <v>321</v>
      </c>
      <c r="B84" s="196" t="s">
        <v>319</v>
      </c>
      <c r="C84" s="198" t="s">
        <v>126</v>
      </c>
      <c r="D84" s="196" t="s">
        <v>47</v>
      </c>
      <c r="E84" s="199">
        <f>+SUM(F84:G84)</f>
        <v>0</v>
      </c>
      <c r="F84" s="200"/>
      <c r="G84" s="200"/>
      <c r="H84" s="206"/>
      <c r="I84" s="199"/>
      <c r="J84" s="196"/>
    </row>
    <row r="85" spans="1:10" ht="15.75" x14ac:dyDescent="0.25">
      <c r="A85" s="196" t="s">
        <v>322</v>
      </c>
      <c r="B85" s="196" t="s">
        <v>323</v>
      </c>
      <c r="C85" s="198" t="s">
        <v>128</v>
      </c>
      <c r="D85" s="196" t="s">
        <v>47</v>
      </c>
      <c r="E85" s="199">
        <f>+SUM(F85:G85)</f>
        <v>0</v>
      </c>
      <c r="F85" s="200"/>
      <c r="G85" s="200"/>
      <c r="H85" s="206"/>
      <c r="I85" s="199"/>
      <c r="J85" s="196"/>
    </row>
    <row r="86" spans="1:10" ht="15.75" x14ac:dyDescent="0.25">
      <c r="A86" s="196" t="s">
        <v>325</v>
      </c>
      <c r="B86" s="196" t="s">
        <v>326</v>
      </c>
      <c r="C86" s="198" t="s">
        <v>130</v>
      </c>
      <c r="D86" s="196" t="s">
        <v>47</v>
      </c>
      <c r="E86" s="199">
        <f>+SUM(F86:G86)</f>
        <v>0</v>
      </c>
      <c r="F86" s="200"/>
      <c r="G86" s="200"/>
      <c r="H86" s="206"/>
      <c r="I86" s="199"/>
      <c r="J86" s="196"/>
    </row>
    <row r="87" spans="1:10" ht="15.75" x14ac:dyDescent="0.25">
      <c r="A87" s="196" t="s">
        <v>327</v>
      </c>
      <c r="B87" s="196" t="s">
        <v>328</v>
      </c>
      <c r="C87" s="198" t="s">
        <v>132</v>
      </c>
      <c r="D87" s="196" t="s">
        <v>47</v>
      </c>
      <c r="E87" s="199">
        <f>+SUM(F87:G87)</f>
        <v>0</v>
      </c>
      <c r="F87" s="200"/>
      <c r="G87" s="200"/>
      <c r="H87" s="206"/>
      <c r="I87" s="199"/>
      <c r="J87" s="196"/>
    </row>
    <row r="88" spans="1:10" ht="15.75" x14ac:dyDescent="0.25">
      <c r="A88" s="190" t="s">
        <v>1528</v>
      </c>
      <c r="B88" s="190" t="s">
        <v>323</v>
      </c>
      <c r="C88" s="191" t="s">
        <v>329</v>
      </c>
      <c r="D88" s="196"/>
      <c r="E88" s="199"/>
      <c r="F88" s="200"/>
      <c r="G88" s="200"/>
      <c r="H88" s="201"/>
      <c r="I88" s="199"/>
      <c r="J88" s="196"/>
    </row>
    <row r="89" spans="1:10" ht="15.75" x14ac:dyDescent="0.25">
      <c r="A89" s="196" t="s">
        <v>330</v>
      </c>
      <c r="B89" s="196" t="s">
        <v>331</v>
      </c>
      <c r="C89" s="198" t="s">
        <v>126</v>
      </c>
      <c r="D89" s="196" t="s">
        <v>47</v>
      </c>
      <c r="E89" s="199">
        <f>+SUM(F89:G89)</f>
        <v>0</v>
      </c>
      <c r="F89" s="200"/>
      <c r="G89" s="200"/>
      <c r="H89" s="201"/>
      <c r="I89" s="199"/>
      <c r="J89" s="196"/>
    </row>
    <row r="90" spans="1:10" ht="15.75" x14ac:dyDescent="0.25">
      <c r="A90" s="196" t="s">
        <v>332</v>
      </c>
      <c r="B90" s="196" t="s">
        <v>333</v>
      </c>
      <c r="C90" s="198" t="s">
        <v>128</v>
      </c>
      <c r="D90" s="196" t="s">
        <v>47</v>
      </c>
      <c r="E90" s="199">
        <f>+SUM(F90:G90)</f>
        <v>0</v>
      </c>
      <c r="F90" s="200"/>
      <c r="G90" s="200"/>
      <c r="H90" s="201"/>
      <c r="I90" s="199"/>
      <c r="J90" s="196"/>
    </row>
    <row r="91" spans="1:10" ht="15.75" x14ac:dyDescent="0.25">
      <c r="A91" s="196" t="s">
        <v>334</v>
      </c>
      <c r="B91" s="196" t="s">
        <v>335</v>
      </c>
      <c r="C91" s="198" t="s">
        <v>130</v>
      </c>
      <c r="D91" s="196" t="s">
        <v>47</v>
      </c>
      <c r="E91" s="199">
        <f>+SUM(F91:G91)</f>
        <v>0</v>
      </c>
      <c r="F91" s="200"/>
      <c r="G91" s="200"/>
      <c r="H91" s="201"/>
      <c r="I91" s="199"/>
      <c r="J91" s="196"/>
    </row>
    <row r="92" spans="1:10" ht="15.75" x14ac:dyDescent="0.25">
      <c r="A92" s="196" t="s">
        <v>337</v>
      </c>
      <c r="B92" s="196" t="s">
        <v>338</v>
      </c>
      <c r="C92" s="198" t="s">
        <v>132</v>
      </c>
      <c r="D92" s="196" t="s">
        <v>47</v>
      </c>
      <c r="E92" s="199">
        <f>+SUM(F92:G92)</f>
        <v>0</v>
      </c>
      <c r="F92" s="200"/>
      <c r="G92" s="200"/>
      <c r="H92" s="201"/>
      <c r="I92" s="199"/>
      <c r="J92" s="196"/>
    </row>
    <row r="93" spans="1:10" ht="15.75" x14ac:dyDescent="0.25">
      <c r="A93" s="190" t="s">
        <v>1529</v>
      </c>
      <c r="B93" s="190" t="s">
        <v>326</v>
      </c>
      <c r="C93" s="191" t="s">
        <v>970</v>
      </c>
      <c r="D93" s="190" t="s">
        <v>212</v>
      </c>
      <c r="E93" s="195" t="s">
        <v>178</v>
      </c>
      <c r="F93" s="200"/>
      <c r="G93" s="200"/>
      <c r="H93" s="201"/>
      <c r="I93" s="199"/>
      <c r="J93" s="196"/>
    </row>
    <row r="94" spans="1:10" ht="15.75" x14ac:dyDescent="0.25">
      <c r="A94" s="190" t="s">
        <v>1530</v>
      </c>
      <c r="B94" s="190" t="s">
        <v>328</v>
      </c>
      <c r="C94" s="191" t="s">
        <v>340</v>
      </c>
      <c r="D94" s="190" t="s">
        <v>212</v>
      </c>
      <c r="E94" s="195" t="s">
        <v>178</v>
      </c>
      <c r="F94" s="200"/>
      <c r="G94" s="200"/>
      <c r="H94" s="201"/>
      <c r="I94" s="192"/>
      <c r="J94" s="196"/>
    </row>
    <row r="95" spans="1:10" ht="15.75" x14ac:dyDescent="0.25">
      <c r="A95" s="186">
        <v>6</v>
      </c>
      <c r="B95" s="186" t="s">
        <v>51</v>
      </c>
      <c r="C95" s="187" t="s">
        <v>1531</v>
      </c>
      <c r="D95" s="186" t="s">
        <v>212</v>
      </c>
      <c r="E95" s="203" t="s">
        <v>178</v>
      </c>
      <c r="F95" s="200"/>
      <c r="G95" s="200"/>
      <c r="H95" s="201"/>
      <c r="I95" s="204">
        <f>+I97+I102+I118+I123+I128+I133+I138+I143+I148+I149+I150+I151+I152+I153+I154+I155+I156</f>
        <v>570</v>
      </c>
      <c r="J95" s="218"/>
    </row>
    <row r="96" spans="1:10" ht="15.75" x14ac:dyDescent="0.25">
      <c r="A96" s="190" t="s">
        <v>1532</v>
      </c>
      <c r="B96" s="190" t="s">
        <v>53</v>
      </c>
      <c r="C96" s="191" t="s">
        <v>54</v>
      </c>
      <c r="D96" s="190" t="s">
        <v>55</v>
      </c>
      <c r="E96" s="199"/>
      <c r="F96" s="200"/>
      <c r="G96" s="200"/>
      <c r="H96" s="201"/>
      <c r="I96" s="199"/>
      <c r="J96" s="196"/>
    </row>
    <row r="97" spans="1:10" ht="15.75" x14ac:dyDescent="0.25">
      <c r="A97" s="214" t="s">
        <v>341</v>
      </c>
      <c r="B97" s="214" t="s">
        <v>342</v>
      </c>
      <c r="C97" s="219" t="s">
        <v>343</v>
      </c>
      <c r="D97" s="214" t="s">
        <v>55</v>
      </c>
      <c r="E97" s="192">
        <f>+SUM(E98:E101)</f>
        <v>95</v>
      </c>
      <c r="F97" s="193">
        <f>+SUM(F98:F101)</f>
        <v>95</v>
      </c>
      <c r="G97" s="193">
        <f>+SUM(G98:G101)</f>
        <v>0</v>
      </c>
      <c r="H97" s="194"/>
      <c r="I97" s="192">
        <f>+SUM(I98:I101)</f>
        <v>570</v>
      </c>
      <c r="J97" s="190"/>
    </row>
    <row r="98" spans="1:10" ht="15.75" x14ac:dyDescent="0.25">
      <c r="A98" s="197" t="s">
        <v>344</v>
      </c>
      <c r="B98" s="197" t="s">
        <v>345</v>
      </c>
      <c r="C98" s="198" t="s">
        <v>126</v>
      </c>
      <c r="D98" s="197" t="s">
        <v>55</v>
      </c>
      <c r="E98" s="199">
        <f>+SUM(F98:G98)</f>
        <v>0</v>
      </c>
      <c r="F98" s="200"/>
      <c r="G98" s="200"/>
      <c r="H98" s="206">
        <v>30</v>
      </c>
      <c r="I98" s="199"/>
      <c r="J98" s="196"/>
    </row>
    <row r="99" spans="1:10" ht="15.75" x14ac:dyDescent="0.25">
      <c r="A99" s="197" t="s">
        <v>346</v>
      </c>
      <c r="B99" s="197" t="s">
        <v>347</v>
      </c>
      <c r="C99" s="198" t="s">
        <v>348</v>
      </c>
      <c r="D99" s="197" t="s">
        <v>55</v>
      </c>
      <c r="E99" s="199">
        <f>+SUM(F99:G99)</f>
        <v>0</v>
      </c>
      <c r="F99" s="200"/>
      <c r="G99" s="200"/>
      <c r="H99" s="206">
        <f>+H98*0.6</f>
        <v>18</v>
      </c>
      <c r="I99" s="199"/>
      <c r="J99" s="196"/>
    </row>
    <row r="100" spans="1:10" ht="15.75" x14ac:dyDescent="0.25">
      <c r="A100" s="197" t="s">
        <v>349</v>
      </c>
      <c r="B100" s="197" t="s">
        <v>350</v>
      </c>
      <c r="C100" s="198" t="s">
        <v>336</v>
      </c>
      <c r="D100" s="197" t="s">
        <v>55</v>
      </c>
      <c r="E100" s="199">
        <f>+SUM(F100:G100)</f>
        <v>0</v>
      </c>
      <c r="F100" s="200"/>
      <c r="G100" s="200"/>
      <c r="H100" s="206">
        <v>8</v>
      </c>
      <c r="I100" s="199">
        <f>+H100*E100</f>
        <v>0</v>
      </c>
      <c r="J100" s="196"/>
    </row>
    <row r="101" spans="1:10" ht="15.75" x14ac:dyDescent="0.25">
      <c r="A101" s="197" t="s">
        <v>351</v>
      </c>
      <c r="B101" s="197" t="s">
        <v>352</v>
      </c>
      <c r="C101" s="198" t="s">
        <v>132</v>
      </c>
      <c r="D101" s="197" t="s">
        <v>55</v>
      </c>
      <c r="E101" s="199">
        <f>+SUM(F101:G101)</f>
        <v>95</v>
      </c>
      <c r="F101" s="200">
        <v>95</v>
      </c>
      <c r="G101" s="200"/>
      <c r="H101" s="206">
        <f>+H98*0.2</f>
        <v>6</v>
      </c>
      <c r="I101" s="199">
        <f>+H101*E101</f>
        <v>570</v>
      </c>
      <c r="J101" s="196"/>
    </row>
    <row r="102" spans="1:10" ht="15.75" x14ac:dyDescent="0.25">
      <c r="A102" s="214" t="s">
        <v>353</v>
      </c>
      <c r="B102" s="214" t="s">
        <v>354</v>
      </c>
      <c r="C102" s="219" t="s">
        <v>355</v>
      </c>
      <c r="D102" s="214" t="s">
        <v>55</v>
      </c>
      <c r="E102" s="192"/>
      <c r="F102" s="193"/>
      <c r="G102" s="193"/>
      <c r="H102" s="194"/>
      <c r="I102" s="192"/>
      <c r="J102" s="190"/>
    </row>
    <row r="103" spans="1:10" ht="15.75" x14ac:dyDescent="0.25">
      <c r="A103" s="197" t="s">
        <v>356</v>
      </c>
      <c r="B103" s="197" t="s">
        <v>357</v>
      </c>
      <c r="C103" s="198" t="s">
        <v>126</v>
      </c>
      <c r="D103" s="197" t="s">
        <v>55</v>
      </c>
      <c r="E103" s="199"/>
      <c r="F103" s="200"/>
      <c r="G103" s="200"/>
      <c r="H103" s="201"/>
      <c r="I103" s="199"/>
      <c r="J103" s="196"/>
    </row>
    <row r="104" spans="1:10" ht="15.75" x14ac:dyDescent="0.25">
      <c r="A104" s="197" t="s">
        <v>358</v>
      </c>
      <c r="B104" s="197" t="s">
        <v>359</v>
      </c>
      <c r="C104" s="198" t="s">
        <v>128</v>
      </c>
      <c r="D104" s="197" t="s">
        <v>55</v>
      </c>
      <c r="E104" s="199"/>
      <c r="F104" s="200"/>
      <c r="G104" s="200"/>
      <c r="H104" s="201"/>
      <c r="I104" s="199"/>
      <c r="J104" s="196"/>
    </row>
    <row r="105" spans="1:10" ht="15.75" x14ac:dyDescent="0.25">
      <c r="A105" s="197" t="s">
        <v>360</v>
      </c>
      <c r="B105" s="197" t="s">
        <v>361</v>
      </c>
      <c r="C105" s="198" t="s">
        <v>336</v>
      </c>
      <c r="D105" s="197" t="s">
        <v>55</v>
      </c>
      <c r="E105" s="199"/>
      <c r="F105" s="200"/>
      <c r="G105" s="200"/>
      <c r="H105" s="201"/>
      <c r="I105" s="199"/>
      <c r="J105" s="196"/>
    </row>
    <row r="106" spans="1:10" ht="15.75" x14ac:dyDescent="0.25">
      <c r="A106" s="197" t="s">
        <v>362</v>
      </c>
      <c r="B106" s="197" t="s">
        <v>363</v>
      </c>
      <c r="C106" s="198" t="s">
        <v>132</v>
      </c>
      <c r="D106" s="197" t="s">
        <v>55</v>
      </c>
      <c r="E106" s="199"/>
      <c r="F106" s="200"/>
      <c r="G106" s="200"/>
      <c r="H106" s="201"/>
      <c r="I106" s="199"/>
      <c r="J106" s="196"/>
    </row>
    <row r="107" spans="1:10" ht="15.75" x14ac:dyDescent="0.25">
      <c r="A107" s="190" t="s">
        <v>1533</v>
      </c>
      <c r="B107" s="190" t="s">
        <v>364</v>
      </c>
      <c r="C107" s="191" t="s">
        <v>365</v>
      </c>
      <c r="D107" s="197" t="s">
        <v>55</v>
      </c>
      <c r="E107" s="199"/>
      <c r="F107" s="200"/>
      <c r="G107" s="200"/>
      <c r="H107" s="201"/>
      <c r="I107" s="199"/>
      <c r="J107" s="196"/>
    </row>
    <row r="108" spans="1:10" ht="15.75" x14ac:dyDescent="0.25">
      <c r="A108" s="214" t="s">
        <v>366</v>
      </c>
      <c r="B108" s="214" t="s">
        <v>367</v>
      </c>
      <c r="C108" s="219" t="s">
        <v>368</v>
      </c>
      <c r="D108" s="214" t="s">
        <v>55</v>
      </c>
      <c r="E108" s="199"/>
      <c r="F108" s="200"/>
      <c r="G108" s="200"/>
      <c r="H108" s="201"/>
      <c r="I108" s="199"/>
      <c r="J108" s="196"/>
    </row>
    <row r="109" spans="1:10" ht="15.75" x14ac:dyDescent="0.25">
      <c r="A109" s="197" t="s">
        <v>369</v>
      </c>
      <c r="B109" s="197" t="s">
        <v>370</v>
      </c>
      <c r="C109" s="198" t="s">
        <v>126</v>
      </c>
      <c r="D109" s="197" t="s">
        <v>55</v>
      </c>
      <c r="E109" s="220"/>
      <c r="F109" s="200"/>
      <c r="G109" s="200"/>
      <c r="H109" s="221"/>
      <c r="I109" s="220"/>
      <c r="J109" s="197"/>
    </row>
    <row r="110" spans="1:10" ht="15.75" x14ac:dyDescent="0.25">
      <c r="A110" s="197" t="s">
        <v>371</v>
      </c>
      <c r="B110" s="197" t="s">
        <v>372</v>
      </c>
      <c r="C110" s="198" t="s">
        <v>128</v>
      </c>
      <c r="D110" s="197" t="s">
        <v>55</v>
      </c>
      <c r="E110" s="220"/>
      <c r="F110" s="200"/>
      <c r="G110" s="200"/>
      <c r="H110" s="221"/>
      <c r="I110" s="220"/>
      <c r="J110" s="197"/>
    </row>
    <row r="111" spans="1:10" ht="15.75" x14ac:dyDescent="0.25">
      <c r="A111" s="197" t="s">
        <v>349</v>
      </c>
      <c r="B111" s="197" t="s">
        <v>374</v>
      </c>
      <c r="C111" s="198" t="s">
        <v>130</v>
      </c>
      <c r="D111" s="197" t="s">
        <v>55</v>
      </c>
      <c r="E111" s="220"/>
      <c r="F111" s="200"/>
      <c r="G111" s="200"/>
      <c r="H111" s="221"/>
      <c r="I111" s="220"/>
      <c r="J111" s="197"/>
    </row>
    <row r="112" spans="1:10" ht="15.75" x14ac:dyDescent="0.25">
      <c r="A112" s="197" t="s">
        <v>351</v>
      </c>
      <c r="B112" s="197" t="s">
        <v>376</v>
      </c>
      <c r="C112" s="198" t="s">
        <v>132</v>
      </c>
      <c r="D112" s="197" t="s">
        <v>55</v>
      </c>
      <c r="E112" s="220"/>
      <c r="F112" s="200"/>
      <c r="G112" s="200"/>
      <c r="H112" s="221"/>
      <c r="I112" s="220"/>
      <c r="J112" s="197"/>
    </row>
    <row r="113" spans="1:12" ht="15.75" x14ac:dyDescent="0.25">
      <c r="A113" s="214" t="s">
        <v>377</v>
      </c>
      <c r="B113" s="214" t="s">
        <v>378</v>
      </c>
      <c r="C113" s="219" t="s">
        <v>379</v>
      </c>
      <c r="D113" s="214" t="s">
        <v>55</v>
      </c>
      <c r="E113" s="199"/>
      <c r="F113" s="200"/>
      <c r="G113" s="200"/>
      <c r="H113" s="201"/>
      <c r="I113" s="199"/>
      <c r="J113" s="196"/>
    </row>
    <row r="114" spans="1:12" ht="15.75" x14ac:dyDescent="0.25">
      <c r="A114" s="197" t="s">
        <v>380</v>
      </c>
      <c r="B114" s="197" t="s">
        <v>381</v>
      </c>
      <c r="C114" s="198" t="s">
        <v>126</v>
      </c>
      <c r="D114" s="197" t="s">
        <v>55</v>
      </c>
      <c r="E114" s="199"/>
      <c r="F114" s="200"/>
      <c r="G114" s="200"/>
      <c r="H114" s="201"/>
      <c r="I114" s="199"/>
      <c r="J114" s="196"/>
    </row>
    <row r="115" spans="1:12" ht="15.75" x14ac:dyDescent="0.25">
      <c r="A115" s="197" t="s">
        <v>382</v>
      </c>
      <c r="B115" s="197" t="s">
        <v>383</v>
      </c>
      <c r="C115" s="198" t="s">
        <v>128</v>
      </c>
      <c r="D115" s="197" t="s">
        <v>55</v>
      </c>
      <c r="E115" s="199"/>
      <c r="F115" s="200"/>
      <c r="G115" s="200"/>
      <c r="H115" s="201"/>
      <c r="I115" s="199"/>
      <c r="J115" s="196"/>
    </row>
    <row r="116" spans="1:12" ht="15.75" x14ac:dyDescent="0.25">
      <c r="A116" s="197" t="s">
        <v>384</v>
      </c>
      <c r="B116" s="197" t="s">
        <v>385</v>
      </c>
      <c r="C116" s="198" t="s">
        <v>130</v>
      </c>
      <c r="D116" s="197" t="s">
        <v>55</v>
      </c>
      <c r="E116" s="199"/>
      <c r="F116" s="200"/>
      <c r="G116" s="200"/>
      <c r="H116" s="201"/>
      <c r="I116" s="199"/>
      <c r="J116" s="196"/>
    </row>
    <row r="117" spans="1:12" ht="15.75" x14ac:dyDescent="0.25">
      <c r="A117" s="197" t="s">
        <v>386</v>
      </c>
      <c r="B117" s="197" t="s">
        <v>387</v>
      </c>
      <c r="C117" s="198" t="s">
        <v>132</v>
      </c>
      <c r="D117" s="197" t="s">
        <v>55</v>
      </c>
      <c r="E117" s="199"/>
      <c r="F117" s="200"/>
      <c r="G117" s="200"/>
      <c r="H117" s="201"/>
      <c r="I117" s="199"/>
      <c r="J117" s="196"/>
    </row>
    <row r="118" spans="1:12" ht="15.75" x14ac:dyDescent="0.25">
      <c r="A118" s="190" t="s">
        <v>1534</v>
      </c>
      <c r="B118" s="190" t="s">
        <v>56</v>
      </c>
      <c r="C118" s="191" t="s">
        <v>57</v>
      </c>
      <c r="D118" s="190" t="s">
        <v>55</v>
      </c>
      <c r="E118" s="192">
        <f>+SUM(E119:E122)</f>
        <v>0</v>
      </c>
      <c r="F118" s="215">
        <f>+SUM(F119:F122)</f>
        <v>0</v>
      </c>
      <c r="G118" s="215">
        <f>+SUM(G119:G122)</f>
        <v>0</v>
      </c>
      <c r="I118" s="192">
        <f>+SUM(I119:I122)</f>
        <v>0</v>
      </c>
      <c r="J118" s="196"/>
    </row>
    <row r="119" spans="1:12" ht="15.75" x14ac:dyDescent="0.25">
      <c r="A119" s="196" t="s">
        <v>388</v>
      </c>
      <c r="B119" s="197" t="s">
        <v>389</v>
      </c>
      <c r="C119" s="198" t="s">
        <v>126</v>
      </c>
      <c r="D119" s="197" t="s">
        <v>55</v>
      </c>
      <c r="E119" s="199">
        <f>+SUM(F119:G119)</f>
        <v>0</v>
      </c>
      <c r="F119" s="200"/>
      <c r="G119" s="200"/>
      <c r="H119" s="206">
        <v>30</v>
      </c>
      <c r="I119" s="199">
        <f>+H119*E119</f>
        <v>0</v>
      </c>
      <c r="J119" s="222"/>
    </row>
    <row r="120" spans="1:12" ht="15.75" x14ac:dyDescent="0.25">
      <c r="A120" s="196" t="s">
        <v>390</v>
      </c>
      <c r="B120" s="197" t="s">
        <v>391</v>
      </c>
      <c r="C120" s="198" t="s">
        <v>128</v>
      </c>
      <c r="D120" s="197" t="s">
        <v>55</v>
      </c>
      <c r="E120" s="199">
        <f>+SUM(F120:G120)</f>
        <v>0</v>
      </c>
      <c r="F120" s="200"/>
      <c r="G120" s="200"/>
      <c r="H120" s="206">
        <f>+H119*0.6</f>
        <v>18</v>
      </c>
      <c r="I120" s="199">
        <f>+H120*E120</f>
        <v>0</v>
      </c>
      <c r="J120" s="222"/>
      <c r="L120" s="223"/>
    </row>
    <row r="121" spans="1:12" ht="15.75" x14ac:dyDescent="0.25">
      <c r="A121" s="196" t="s">
        <v>392</v>
      </c>
      <c r="B121" s="197" t="s">
        <v>393</v>
      </c>
      <c r="C121" s="198" t="s">
        <v>130</v>
      </c>
      <c r="D121" s="197" t="s">
        <v>55</v>
      </c>
      <c r="E121" s="199">
        <f>+SUM(F121:G121)</f>
        <v>0</v>
      </c>
      <c r="F121" s="200"/>
      <c r="G121" s="200"/>
      <c r="H121" s="206">
        <f>+H119*0.4</f>
        <v>12</v>
      </c>
      <c r="I121" s="199">
        <f>+H121*E121</f>
        <v>0</v>
      </c>
      <c r="J121" s="222"/>
    </row>
    <row r="122" spans="1:12" ht="15.75" x14ac:dyDescent="0.25">
      <c r="A122" s="196" t="s">
        <v>394</v>
      </c>
      <c r="B122" s="197" t="s">
        <v>395</v>
      </c>
      <c r="C122" s="198" t="s">
        <v>132</v>
      </c>
      <c r="D122" s="197" t="s">
        <v>55</v>
      </c>
      <c r="E122" s="199">
        <f>+SUM(F122:G122)</f>
        <v>0</v>
      </c>
      <c r="F122" s="200"/>
      <c r="G122" s="200"/>
      <c r="H122" s="206"/>
      <c r="I122" s="199">
        <f>+H122*E122</f>
        <v>0</v>
      </c>
      <c r="J122" s="222"/>
    </row>
    <row r="123" spans="1:12" ht="15.75" x14ac:dyDescent="0.25">
      <c r="A123" s="190" t="s">
        <v>1535</v>
      </c>
      <c r="B123" s="214" t="s">
        <v>396</v>
      </c>
      <c r="C123" s="191" t="s">
        <v>397</v>
      </c>
      <c r="D123" s="190" t="s">
        <v>398</v>
      </c>
      <c r="E123" s="192">
        <f>+SUM(E124:E127)</f>
        <v>0</v>
      </c>
      <c r="F123" s="200"/>
      <c r="G123" s="215"/>
      <c r="H123" s="217"/>
      <c r="I123" s="192"/>
      <c r="J123" s="196"/>
    </row>
    <row r="124" spans="1:12" ht="15.75" x14ac:dyDescent="0.25">
      <c r="A124" s="196" t="s">
        <v>399</v>
      </c>
      <c r="B124" s="197" t="s">
        <v>400</v>
      </c>
      <c r="C124" s="198" t="s">
        <v>126</v>
      </c>
      <c r="D124" s="197" t="s">
        <v>398</v>
      </c>
      <c r="E124" s="199">
        <f>+SUM(F124:G124)</f>
        <v>0</v>
      </c>
      <c r="F124" s="200"/>
      <c r="G124" s="200"/>
      <c r="H124" s="206"/>
      <c r="I124" s="199"/>
      <c r="J124" s="196"/>
    </row>
    <row r="125" spans="1:12" ht="15.75" x14ac:dyDescent="0.25">
      <c r="A125" s="196" t="s">
        <v>401</v>
      </c>
      <c r="B125" s="197" t="s">
        <v>402</v>
      </c>
      <c r="C125" s="198" t="s">
        <v>128</v>
      </c>
      <c r="D125" s="197" t="s">
        <v>398</v>
      </c>
      <c r="E125" s="199">
        <f>+SUM(F125:G125)</f>
        <v>0</v>
      </c>
      <c r="F125" s="200"/>
      <c r="G125" s="200"/>
      <c r="H125" s="201"/>
      <c r="I125" s="199"/>
      <c r="J125" s="196"/>
    </row>
    <row r="126" spans="1:12" ht="15.75" x14ac:dyDescent="0.25">
      <c r="A126" s="196" t="s">
        <v>403</v>
      </c>
      <c r="B126" s="197" t="s">
        <v>404</v>
      </c>
      <c r="C126" s="198" t="s">
        <v>336</v>
      </c>
      <c r="D126" s="197" t="s">
        <v>398</v>
      </c>
      <c r="E126" s="199">
        <f>+SUM(F126:G126)</f>
        <v>0</v>
      </c>
      <c r="F126" s="200"/>
      <c r="G126" s="200"/>
      <c r="H126" s="201"/>
      <c r="I126" s="199"/>
      <c r="J126" s="196"/>
    </row>
    <row r="127" spans="1:12" ht="15.75" x14ac:dyDescent="0.25">
      <c r="A127" s="196" t="s">
        <v>405</v>
      </c>
      <c r="B127" s="197" t="s">
        <v>406</v>
      </c>
      <c r="C127" s="198" t="s">
        <v>132</v>
      </c>
      <c r="D127" s="197" t="s">
        <v>398</v>
      </c>
      <c r="E127" s="199">
        <f>+SUM(F127:G127)</f>
        <v>0</v>
      </c>
      <c r="F127" s="200"/>
      <c r="G127" s="200"/>
      <c r="H127" s="201"/>
      <c r="I127" s="199"/>
      <c r="J127" s="196"/>
    </row>
    <row r="128" spans="1:12" ht="15.75" x14ac:dyDescent="0.25">
      <c r="A128" s="190" t="s">
        <v>1536</v>
      </c>
      <c r="B128" s="190" t="s">
        <v>58</v>
      </c>
      <c r="C128" s="191" t="s">
        <v>59</v>
      </c>
      <c r="D128" s="190" t="s">
        <v>55</v>
      </c>
      <c r="E128" s="192">
        <f>+SUM(E129:E132)</f>
        <v>0</v>
      </c>
      <c r="F128" s="215">
        <f>+SUM(F129:F132)</f>
        <v>0</v>
      </c>
      <c r="G128" s="215">
        <f>+SUM(G129:G132)</f>
        <v>0</v>
      </c>
      <c r="H128" s="201"/>
      <c r="I128" s="192">
        <f>+SUM(I129:I132)</f>
        <v>0</v>
      </c>
      <c r="J128" s="196"/>
    </row>
    <row r="129" spans="1:10" ht="15.75" x14ac:dyDescent="0.25">
      <c r="A129" s="196" t="s">
        <v>407</v>
      </c>
      <c r="B129" s="197" t="s">
        <v>408</v>
      </c>
      <c r="C129" s="198" t="s">
        <v>126</v>
      </c>
      <c r="D129" s="197" t="s">
        <v>55</v>
      </c>
      <c r="E129" s="199">
        <f>+SUM(F129:G129)</f>
        <v>0</v>
      </c>
      <c r="F129" s="200"/>
      <c r="G129" s="200"/>
      <c r="H129" s="206"/>
      <c r="I129" s="199">
        <f>+H129*E129</f>
        <v>0</v>
      </c>
      <c r="J129" s="196"/>
    </row>
    <row r="130" spans="1:10" ht="15.75" x14ac:dyDescent="0.25">
      <c r="A130" s="196" t="s">
        <v>409</v>
      </c>
      <c r="B130" s="197" t="s">
        <v>410</v>
      </c>
      <c r="C130" s="198" t="s">
        <v>128</v>
      </c>
      <c r="D130" s="197" t="s">
        <v>55</v>
      </c>
      <c r="E130" s="199">
        <f>+SUM(F130:G130)</f>
        <v>0</v>
      </c>
      <c r="F130" s="200"/>
      <c r="G130" s="200"/>
      <c r="H130" s="206">
        <f>+H129*0.6</f>
        <v>0</v>
      </c>
      <c r="I130" s="199">
        <f>+H130*E130</f>
        <v>0</v>
      </c>
      <c r="J130" s="196"/>
    </row>
    <row r="131" spans="1:10" ht="15.75" x14ac:dyDescent="0.25">
      <c r="A131" s="196" t="s">
        <v>411</v>
      </c>
      <c r="B131" s="197" t="s">
        <v>412</v>
      </c>
      <c r="C131" s="198" t="s">
        <v>130</v>
      </c>
      <c r="D131" s="197" t="s">
        <v>55</v>
      </c>
      <c r="E131" s="199">
        <f>+SUM(F131:G131)</f>
        <v>0</v>
      </c>
      <c r="F131" s="200"/>
      <c r="G131" s="200"/>
      <c r="H131" s="206">
        <v>2</v>
      </c>
      <c r="I131" s="199">
        <f>+H131*E131</f>
        <v>0</v>
      </c>
      <c r="J131" s="196"/>
    </row>
    <row r="132" spans="1:10" ht="15.75" x14ac:dyDescent="0.25">
      <c r="A132" s="196" t="s">
        <v>413</v>
      </c>
      <c r="B132" s="197" t="s">
        <v>414</v>
      </c>
      <c r="C132" s="198" t="s">
        <v>132</v>
      </c>
      <c r="D132" s="197" t="s">
        <v>55</v>
      </c>
      <c r="E132" s="199">
        <f>+SUM(F132:G132)</f>
        <v>0</v>
      </c>
      <c r="F132" s="200"/>
      <c r="G132" s="200"/>
      <c r="H132" s="206"/>
      <c r="I132" s="199">
        <f>+H132*E132</f>
        <v>0</v>
      </c>
      <c r="J132" s="196"/>
    </row>
    <row r="133" spans="1:10" ht="15.75" x14ac:dyDescent="0.25">
      <c r="A133" s="190" t="s">
        <v>1537</v>
      </c>
      <c r="B133" s="190" t="s">
        <v>60</v>
      </c>
      <c r="C133" s="191" t="s">
        <v>61</v>
      </c>
      <c r="D133" s="190" t="s">
        <v>55</v>
      </c>
      <c r="E133" s="192">
        <f>+SUM(E134:E137)</f>
        <v>0</v>
      </c>
      <c r="F133" s="215">
        <f>+SUM(F134:F137)</f>
        <v>0</v>
      </c>
      <c r="G133" s="200"/>
      <c r="H133" s="217"/>
      <c r="I133" s="192">
        <f>+SUM(I134:I137)</f>
        <v>0</v>
      </c>
      <c r="J133" s="196"/>
    </row>
    <row r="134" spans="1:10" ht="15.75" x14ac:dyDescent="0.25">
      <c r="A134" s="196" t="s">
        <v>415</v>
      </c>
      <c r="B134" s="197" t="s">
        <v>416</v>
      </c>
      <c r="C134" s="198" t="s">
        <v>126</v>
      </c>
      <c r="D134" s="197" t="s">
        <v>55</v>
      </c>
      <c r="E134" s="199">
        <f>+SUM(F134:G134)</f>
        <v>0</v>
      </c>
      <c r="F134" s="200"/>
      <c r="G134" s="200"/>
      <c r="H134" s="206">
        <v>30</v>
      </c>
      <c r="I134" s="199">
        <f>+H134*E134</f>
        <v>0</v>
      </c>
      <c r="J134" s="196"/>
    </row>
    <row r="135" spans="1:10" ht="15.75" x14ac:dyDescent="0.25">
      <c r="A135" s="196" t="s">
        <v>417</v>
      </c>
      <c r="B135" s="197" t="s">
        <v>418</v>
      </c>
      <c r="C135" s="198" t="s">
        <v>324</v>
      </c>
      <c r="D135" s="197" t="s">
        <v>55</v>
      </c>
      <c r="E135" s="199">
        <f>+SUM(F135:G135)</f>
        <v>0</v>
      </c>
      <c r="F135" s="200"/>
      <c r="G135" s="200"/>
      <c r="H135" s="206"/>
      <c r="I135" s="199">
        <f>+H135*E135</f>
        <v>0</v>
      </c>
      <c r="J135" s="196"/>
    </row>
    <row r="136" spans="1:10" ht="15.75" x14ac:dyDescent="0.25">
      <c r="A136" s="196" t="s">
        <v>419</v>
      </c>
      <c r="B136" s="197" t="s">
        <v>420</v>
      </c>
      <c r="C136" s="198" t="s">
        <v>130</v>
      </c>
      <c r="D136" s="197" t="s">
        <v>55</v>
      </c>
      <c r="E136" s="199">
        <f>+SUM(F136:G136)</f>
        <v>0</v>
      </c>
      <c r="F136" s="200"/>
      <c r="G136" s="200"/>
      <c r="H136" s="206">
        <v>12</v>
      </c>
      <c r="I136" s="199">
        <f>+H136*E136</f>
        <v>0</v>
      </c>
      <c r="J136" s="196"/>
    </row>
    <row r="137" spans="1:10" ht="15.75" x14ac:dyDescent="0.25">
      <c r="A137" s="196" t="s">
        <v>1538</v>
      </c>
      <c r="B137" s="197" t="s">
        <v>422</v>
      </c>
      <c r="C137" s="198" t="s">
        <v>132</v>
      </c>
      <c r="D137" s="197" t="s">
        <v>55</v>
      </c>
      <c r="E137" s="199">
        <f>+SUM(F137:G137)</f>
        <v>0</v>
      </c>
      <c r="F137" s="200"/>
      <c r="G137" s="200"/>
      <c r="H137" s="206"/>
      <c r="I137" s="199">
        <f>+H137*E137</f>
        <v>0</v>
      </c>
      <c r="J137" s="196"/>
    </row>
    <row r="138" spans="1:10" ht="15.75" x14ac:dyDescent="0.25">
      <c r="A138" s="190" t="s">
        <v>1539</v>
      </c>
      <c r="B138" s="190" t="s">
        <v>62</v>
      </c>
      <c r="C138" s="191" t="s">
        <v>63</v>
      </c>
      <c r="D138" s="190" t="s">
        <v>55</v>
      </c>
      <c r="E138" s="192">
        <f>+SUM(E139:E142)</f>
        <v>0</v>
      </c>
      <c r="F138" s="215">
        <f>+SUM(F139:F142)</f>
        <v>0</v>
      </c>
      <c r="G138" s="215">
        <f>+SUM(G139:G142)</f>
        <v>0</v>
      </c>
      <c r="H138" s="217"/>
      <c r="I138" s="192">
        <f>+SUM(I139:I142)</f>
        <v>0</v>
      </c>
      <c r="J138" s="196"/>
    </row>
    <row r="139" spans="1:10" ht="15.75" x14ac:dyDescent="0.25">
      <c r="A139" s="196" t="s">
        <v>423</v>
      </c>
      <c r="B139" s="197" t="s">
        <v>424</v>
      </c>
      <c r="C139" s="198" t="s">
        <v>126</v>
      </c>
      <c r="D139" s="196" t="s">
        <v>55</v>
      </c>
      <c r="E139" s="199">
        <f>+SUM(F139:G139)</f>
        <v>0</v>
      </c>
      <c r="F139" s="200"/>
      <c r="G139" s="200"/>
      <c r="H139" s="206"/>
      <c r="I139" s="199">
        <f>+H139*E139</f>
        <v>0</v>
      </c>
      <c r="J139" s="196"/>
    </row>
    <row r="140" spans="1:10" ht="15.75" x14ac:dyDescent="0.25">
      <c r="A140" s="196" t="s">
        <v>425</v>
      </c>
      <c r="B140" s="197" t="s">
        <v>426</v>
      </c>
      <c r="C140" s="198" t="s">
        <v>128</v>
      </c>
      <c r="D140" s="196" t="s">
        <v>55</v>
      </c>
      <c r="E140" s="199">
        <f>+SUM(F140:G140)</f>
        <v>0</v>
      </c>
      <c r="F140" s="200"/>
      <c r="G140" s="200"/>
      <c r="H140" s="206"/>
      <c r="I140" s="199">
        <f>+H140*E140</f>
        <v>0</v>
      </c>
      <c r="J140" s="196"/>
    </row>
    <row r="141" spans="1:10" ht="15.75" x14ac:dyDescent="0.25">
      <c r="A141" s="196" t="s">
        <v>427</v>
      </c>
      <c r="B141" s="197" t="s">
        <v>428</v>
      </c>
      <c r="C141" s="198" t="s">
        <v>130</v>
      </c>
      <c r="D141" s="196" t="s">
        <v>55</v>
      </c>
      <c r="E141" s="199">
        <f>+SUM(F141:G141)</f>
        <v>0</v>
      </c>
      <c r="F141" s="200"/>
      <c r="G141" s="200"/>
      <c r="H141" s="206">
        <v>2</v>
      </c>
      <c r="I141" s="199">
        <f>+H141*E141</f>
        <v>0</v>
      </c>
      <c r="J141" s="196"/>
    </row>
    <row r="142" spans="1:10" ht="15.75" x14ac:dyDescent="0.25">
      <c r="A142" s="196" t="s">
        <v>429</v>
      </c>
      <c r="B142" s="197" t="s">
        <v>430</v>
      </c>
      <c r="C142" s="198" t="s">
        <v>132</v>
      </c>
      <c r="D142" s="196" t="s">
        <v>55</v>
      </c>
      <c r="E142" s="199">
        <f>+SUM(F142:G142)</f>
        <v>0</v>
      </c>
      <c r="F142" s="200"/>
      <c r="G142" s="200"/>
      <c r="H142" s="206"/>
      <c r="I142" s="199">
        <f>+H142*E142</f>
        <v>0</v>
      </c>
      <c r="J142" s="196"/>
    </row>
    <row r="143" spans="1:10" ht="15.75" x14ac:dyDescent="0.25">
      <c r="A143" s="190" t="s">
        <v>1540</v>
      </c>
      <c r="B143" s="190" t="s">
        <v>64</v>
      </c>
      <c r="C143" s="191" t="s">
        <v>65</v>
      </c>
      <c r="D143" s="190" t="s">
        <v>55</v>
      </c>
      <c r="E143" s="192">
        <f>+SUM(E144:E147)</f>
        <v>0</v>
      </c>
      <c r="F143" s="215">
        <f>+SUM(F144:F147)</f>
        <v>0</v>
      </c>
      <c r="G143" s="200"/>
      <c r="H143" s="217"/>
      <c r="I143" s="192">
        <f>+SUM(I144:I147)</f>
        <v>0</v>
      </c>
      <c r="J143" s="196"/>
    </row>
    <row r="144" spans="1:10" ht="15.75" x14ac:dyDescent="0.25">
      <c r="A144" s="196" t="s">
        <v>431</v>
      </c>
      <c r="B144" s="197" t="s">
        <v>432</v>
      </c>
      <c r="C144" s="198" t="s">
        <v>126</v>
      </c>
      <c r="D144" s="197" t="s">
        <v>55</v>
      </c>
      <c r="E144" s="199">
        <f t="shared" ref="E144:E149" si="0">+SUM(F144:G144)</f>
        <v>0</v>
      </c>
      <c r="F144" s="200"/>
      <c r="G144" s="200"/>
      <c r="H144" s="206">
        <v>100</v>
      </c>
      <c r="I144" s="199">
        <f>+H144*E144</f>
        <v>0</v>
      </c>
      <c r="J144" s="196"/>
    </row>
    <row r="145" spans="1:10" ht="15.75" x14ac:dyDescent="0.25">
      <c r="A145" s="196" t="s">
        <v>433</v>
      </c>
      <c r="B145" s="197" t="s">
        <v>434</v>
      </c>
      <c r="C145" s="198" t="s">
        <v>128</v>
      </c>
      <c r="D145" s="197" t="s">
        <v>55</v>
      </c>
      <c r="E145" s="199">
        <f t="shared" si="0"/>
        <v>0</v>
      </c>
      <c r="F145" s="200"/>
      <c r="G145" s="200"/>
      <c r="H145" s="206"/>
      <c r="I145" s="199"/>
      <c r="J145" s="196"/>
    </row>
    <row r="146" spans="1:10" ht="15.75" x14ac:dyDescent="0.25">
      <c r="A146" s="196" t="s">
        <v>435</v>
      </c>
      <c r="B146" s="197" t="s">
        <v>436</v>
      </c>
      <c r="C146" s="198" t="s">
        <v>130</v>
      </c>
      <c r="D146" s="197" t="s">
        <v>55</v>
      </c>
      <c r="E146" s="199">
        <f t="shared" si="0"/>
        <v>0</v>
      </c>
      <c r="F146" s="200"/>
      <c r="G146" s="200"/>
      <c r="H146" s="206"/>
      <c r="I146" s="199"/>
      <c r="J146" s="196"/>
    </row>
    <row r="147" spans="1:10" ht="15.75" x14ac:dyDescent="0.25">
      <c r="A147" s="196" t="s">
        <v>437</v>
      </c>
      <c r="B147" s="197" t="s">
        <v>438</v>
      </c>
      <c r="C147" s="198" t="s">
        <v>132</v>
      </c>
      <c r="D147" s="197" t="s">
        <v>55</v>
      </c>
      <c r="E147" s="199">
        <f t="shared" si="0"/>
        <v>0</v>
      </c>
      <c r="F147" s="200"/>
      <c r="G147" s="200"/>
      <c r="H147" s="206">
        <v>30</v>
      </c>
      <c r="I147" s="199"/>
      <c r="J147" s="196"/>
    </row>
    <row r="148" spans="1:10" ht="15.75" x14ac:dyDescent="0.25">
      <c r="A148" s="190" t="s">
        <v>1541</v>
      </c>
      <c r="B148" s="190" t="s">
        <v>66</v>
      </c>
      <c r="C148" s="191" t="s">
        <v>67</v>
      </c>
      <c r="D148" s="190" t="s">
        <v>68</v>
      </c>
      <c r="E148" s="192">
        <f t="shared" si="0"/>
        <v>0</v>
      </c>
      <c r="F148" s="193"/>
      <c r="G148" s="200"/>
      <c r="H148" s="206">
        <v>1.3</v>
      </c>
      <c r="I148" s="192">
        <f>+H148*E148</f>
        <v>0</v>
      </c>
      <c r="J148" s="196"/>
    </row>
    <row r="149" spans="1:10" ht="15.75" x14ac:dyDescent="0.25">
      <c r="A149" s="190" t="s">
        <v>1542</v>
      </c>
      <c r="B149" s="190" t="s">
        <v>69</v>
      </c>
      <c r="C149" s="191" t="s">
        <v>70</v>
      </c>
      <c r="D149" s="190" t="s">
        <v>55</v>
      </c>
      <c r="E149" s="192">
        <f t="shared" si="0"/>
        <v>0</v>
      </c>
      <c r="F149" s="193"/>
      <c r="G149" s="193"/>
      <c r="H149" s="206"/>
      <c r="I149" s="192"/>
      <c r="J149" s="196"/>
    </row>
    <row r="150" spans="1:10" ht="15.75" x14ac:dyDescent="0.25">
      <c r="A150" s="190" t="s">
        <v>1543</v>
      </c>
      <c r="B150" s="190" t="s">
        <v>71</v>
      </c>
      <c r="C150" s="191" t="s">
        <v>72</v>
      </c>
      <c r="D150" s="190" t="s">
        <v>73</v>
      </c>
      <c r="E150" s="199"/>
      <c r="F150" s="200"/>
      <c r="G150" s="200"/>
      <c r="H150" s="206"/>
      <c r="I150" s="199"/>
      <c r="J150" s="196"/>
    </row>
    <row r="151" spans="1:10" ht="15.75" x14ac:dyDescent="0.25">
      <c r="A151" s="190" t="s">
        <v>1544</v>
      </c>
      <c r="B151" s="190" t="s">
        <v>74</v>
      </c>
      <c r="C151" s="191" t="s">
        <v>75</v>
      </c>
      <c r="D151" s="190" t="s">
        <v>73</v>
      </c>
      <c r="E151" s="192">
        <f>+SUM(F151:G151)</f>
        <v>0</v>
      </c>
      <c r="F151" s="193"/>
      <c r="G151" s="193"/>
      <c r="H151" s="206"/>
      <c r="I151" s="192"/>
      <c r="J151" s="196"/>
    </row>
    <row r="152" spans="1:10" ht="15.75" x14ac:dyDescent="0.25">
      <c r="A152" s="190" t="s">
        <v>1545</v>
      </c>
      <c r="B152" s="190" t="s">
        <v>76</v>
      </c>
      <c r="C152" s="191" t="s">
        <v>77</v>
      </c>
      <c r="D152" s="190" t="s">
        <v>55</v>
      </c>
      <c r="E152" s="199"/>
      <c r="F152" s="200"/>
      <c r="G152" s="200"/>
      <c r="H152" s="206"/>
      <c r="I152" s="199"/>
      <c r="J152" s="196"/>
    </row>
    <row r="153" spans="1:10" ht="15.75" x14ac:dyDescent="0.25">
      <c r="A153" s="190" t="s">
        <v>1546</v>
      </c>
      <c r="B153" s="190" t="s">
        <v>78</v>
      </c>
      <c r="C153" s="191" t="s">
        <v>440</v>
      </c>
      <c r="D153" s="190" t="s">
        <v>55</v>
      </c>
      <c r="E153" s="199"/>
      <c r="F153" s="200"/>
      <c r="G153" s="200"/>
      <c r="H153" s="206"/>
      <c r="I153" s="199"/>
      <c r="J153" s="196"/>
    </row>
    <row r="154" spans="1:10" ht="15.75" x14ac:dyDescent="0.25">
      <c r="A154" s="190" t="s">
        <v>1547</v>
      </c>
      <c r="B154" s="190" t="s">
        <v>441</v>
      </c>
      <c r="C154" s="191" t="s">
        <v>442</v>
      </c>
      <c r="D154" s="190" t="s">
        <v>73</v>
      </c>
      <c r="E154" s="199"/>
      <c r="F154" s="200"/>
      <c r="G154" s="200"/>
      <c r="H154" s="224"/>
      <c r="I154" s="199"/>
      <c r="J154" s="196"/>
    </row>
    <row r="155" spans="1:10" ht="15.75" x14ac:dyDescent="0.25">
      <c r="A155" s="190" t="s">
        <v>1548</v>
      </c>
      <c r="B155" s="190" t="s">
        <v>443</v>
      </c>
      <c r="C155" s="191" t="s">
        <v>444</v>
      </c>
      <c r="D155" s="190" t="s">
        <v>55</v>
      </c>
      <c r="E155" s="199"/>
      <c r="F155" s="200"/>
      <c r="G155" s="200"/>
      <c r="H155" s="206"/>
      <c r="I155" s="199"/>
      <c r="J155" s="196"/>
    </row>
    <row r="156" spans="1:10" ht="15.75" x14ac:dyDescent="0.25">
      <c r="A156" s="190" t="s">
        <v>1549</v>
      </c>
      <c r="B156" s="190" t="s">
        <v>1550</v>
      </c>
      <c r="C156" s="191" t="s">
        <v>446</v>
      </c>
      <c r="D156" s="190" t="s">
        <v>212</v>
      </c>
      <c r="E156" s="195" t="s">
        <v>178</v>
      </c>
      <c r="F156" s="193"/>
      <c r="G156" s="193"/>
      <c r="H156" s="217"/>
      <c r="I156" s="192"/>
      <c r="J156" s="196"/>
    </row>
    <row r="157" spans="1:10" ht="15.75" x14ac:dyDescent="0.25">
      <c r="A157" s="190"/>
      <c r="B157" s="190"/>
      <c r="C157" s="225" t="s">
        <v>1551</v>
      </c>
      <c r="D157" s="196" t="s">
        <v>212</v>
      </c>
      <c r="E157" s="202" t="s">
        <v>178</v>
      </c>
      <c r="F157" s="193"/>
      <c r="G157" s="193"/>
      <c r="H157" s="217"/>
      <c r="I157" s="199"/>
      <c r="J157" s="196"/>
    </row>
    <row r="158" spans="1:10" ht="15.75" x14ac:dyDescent="0.25">
      <c r="A158" s="186">
        <v>7</v>
      </c>
      <c r="B158" s="186" t="s">
        <v>81</v>
      </c>
      <c r="C158" s="187" t="s">
        <v>82</v>
      </c>
      <c r="D158" s="186" t="s">
        <v>212</v>
      </c>
      <c r="E158" s="203" t="s">
        <v>178</v>
      </c>
      <c r="F158" s="193"/>
      <c r="G158" s="193"/>
      <c r="H158" s="217"/>
      <c r="I158" s="204">
        <f>+I159+I164+I167+I168+I169+I170+I171+I172</f>
        <v>25</v>
      </c>
      <c r="J158" s="186"/>
    </row>
    <row r="159" spans="1:10" ht="15.75" x14ac:dyDescent="0.25">
      <c r="A159" s="190" t="s">
        <v>1552</v>
      </c>
      <c r="B159" s="190" t="s">
        <v>83</v>
      </c>
      <c r="C159" s="191" t="s">
        <v>84</v>
      </c>
      <c r="D159" s="190" t="s">
        <v>85</v>
      </c>
      <c r="E159" s="211">
        <f>+SUM(E160:E163)</f>
        <v>1</v>
      </c>
      <c r="F159" s="226">
        <f>+SUM(F160:F163)</f>
        <v>1</v>
      </c>
      <c r="G159" s="226">
        <f>+SUM(G160:G163)</f>
        <v>0</v>
      </c>
      <c r="H159" s="217"/>
      <c r="I159" s="192">
        <f>+SUM(I160:I163)</f>
        <v>25</v>
      </c>
      <c r="J159" s="190"/>
    </row>
    <row r="160" spans="1:10" ht="15.75" x14ac:dyDescent="0.25">
      <c r="A160" s="197" t="s">
        <v>447</v>
      </c>
      <c r="B160" s="197" t="s">
        <v>448</v>
      </c>
      <c r="C160" s="198" t="s">
        <v>449</v>
      </c>
      <c r="D160" s="197" t="s">
        <v>85</v>
      </c>
      <c r="E160" s="227">
        <f>+SUM(F160:G160)</f>
        <v>1</v>
      </c>
      <c r="F160" s="261">
        <v>1</v>
      </c>
      <c r="G160" s="200"/>
      <c r="H160" s="206">
        <v>25</v>
      </c>
      <c r="I160" s="199">
        <f>+H160*E160</f>
        <v>25</v>
      </c>
      <c r="J160" s="196"/>
    </row>
    <row r="161" spans="1:10" ht="15.75" x14ac:dyDescent="0.25">
      <c r="A161" s="197" t="s">
        <v>450</v>
      </c>
      <c r="B161" s="197" t="s">
        <v>86</v>
      </c>
      <c r="C161" s="198" t="s">
        <v>451</v>
      </c>
      <c r="D161" s="197" t="s">
        <v>85</v>
      </c>
      <c r="E161" s="227">
        <f>+SUM(F161:G161)</f>
        <v>0</v>
      </c>
      <c r="F161" s="200"/>
      <c r="G161" s="200"/>
      <c r="H161" s="206">
        <v>10</v>
      </c>
      <c r="I161" s="199">
        <f>+H161*E161</f>
        <v>0</v>
      </c>
      <c r="J161" s="196"/>
    </row>
    <row r="162" spans="1:10" ht="15.75" x14ac:dyDescent="0.25">
      <c r="A162" s="197" t="s">
        <v>452</v>
      </c>
      <c r="B162" s="197" t="s">
        <v>88</v>
      </c>
      <c r="C162" s="198" t="s">
        <v>453</v>
      </c>
      <c r="D162" s="197" t="s">
        <v>85</v>
      </c>
      <c r="E162" s="227">
        <f>+SUM(F162:G162)</f>
        <v>0</v>
      </c>
      <c r="F162" s="200"/>
      <c r="G162" s="200"/>
      <c r="H162" s="206"/>
      <c r="I162" s="199">
        <f>+H162*E162</f>
        <v>0</v>
      </c>
      <c r="J162" s="196"/>
    </row>
    <row r="163" spans="1:10" ht="15.75" x14ac:dyDescent="0.25">
      <c r="A163" s="197" t="s">
        <v>454</v>
      </c>
      <c r="B163" s="197" t="s">
        <v>90</v>
      </c>
      <c r="C163" s="198" t="s">
        <v>455</v>
      </c>
      <c r="D163" s="197" t="s">
        <v>85</v>
      </c>
      <c r="E163" s="227">
        <f>+SUM(F163:G163)</f>
        <v>0</v>
      </c>
      <c r="F163" s="200"/>
      <c r="G163" s="200"/>
      <c r="H163" s="206"/>
      <c r="I163" s="199">
        <f>+H163*E163</f>
        <v>0</v>
      </c>
      <c r="J163" s="196"/>
    </row>
    <row r="164" spans="1:10" ht="15.75" x14ac:dyDescent="0.25">
      <c r="A164" s="190" t="s">
        <v>1553</v>
      </c>
      <c r="B164" s="190" t="s">
        <v>86</v>
      </c>
      <c r="C164" s="191" t="s">
        <v>87</v>
      </c>
      <c r="D164" s="190" t="s">
        <v>85</v>
      </c>
      <c r="E164" s="211">
        <f>+SUM(E165:E166)</f>
        <v>0</v>
      </c>
      <c r="F164" s="226">
        <f>+SUM(F165:F166)</f>
        <v>0</v>
      </c>
      <c r="G164" s="226">
        <f>+SUM(G165:G166)</f>
        <v>0</v>
      </c>
      <c r="H164" s="217"/>
      <c r="I164" s="192">
        <f>+SUM(I165:I166)</f>
        <v>0</v>
      </c>
      <c r="J164" s="196"/>
    </row>
    <row r="165" spans="1:10" ht="15.75" x14ac:dyDescent="0.25">
      <c r="A165" s="197" t="s">
        <v>456</v>
      </c>
      <c r="B165" s="197" t="s">
        <v>457</v>
      </c>
      <c r="C165" s="198" t="s">
        <v>458</v>
      </c>
      <c r="D165" s="197" t="s">
        <v>85</v>
      </c>
      <c r="E165" s="227">
        <f>+SUM(F165:G165)</f>
        <v>0</v>
      </c>
      <c r="F165" s="200"/>
      <c r="G165" s="200"/>
      <c r="H165" s="206">
        <v>0.1</v>
      </c>
      <c r="I165" s="199">
        <f>+H165*E165</f>
        <v>0</v>
      </c>
      <c r="J165" s="196"/>
    </row>
    <row r="166" spans="1:10" ht="15.75" x14ac:dyDescent="0.25">
      <c r="A166" s="197" t="s">
        <v>459</v>
      </c>
      <c r="B166" s="197" t="s">
        <v>460</v>
      </c>
      <c r="C166" s="198" t="s">
        <v>461</v>
      </c>
      <c r="D166" s="197" t="s">
        <v>85</v>
      </c>
      <c r="E166" s="227">
        <f>+SUM(F166:G166)</f>
        <v>0</v>
      </c>
      <c r="F166" s="200"/>
      <c r="G166" s="200"/>
      <c r="H166" s="206"/>
      <c r="I166" s="199">
        <f>+H166*E166</f>
        <v>0</v>
      </c>
      <c r="J166" s="196"/>
    </row>
    <row r="167" spans="1:10" ht="15.75" x14ac:dyDescent="0.25">
      <c r="A167" s="190" t="s">
        <v>1554</v>
      </c>
      <c r="B167" s="190" t="s">
        <v>88</v>
      </c>
      <c r="C167" s="191" t="s">
        <v>89</v>
      </c>
      <c r="D167" s="190" t="s">
        <v>85</v>
      </c>
      <c r="E167" s="199"/>
      <c r="F167" s="200"/>
      <c r="G167" s="200"/>
      <c r="H167" s="206"/>
      <c r="I167" s="199"/>
      <c r="J167" s="196"/>
    </row>
    <row r="168" spans="1:10" ht="15.75" x14ac:dyDescent="0.25">
      <c r="A168" s="190" t="s">
        <v>1555</v>
      </c>
      <c r="B168" s="190" t="s">
        <v>90</v>
      </c>
      <c r="C168" s="191" t="s">
        <v>91</v>
      </c>
      <c r="D168" s="190" t="s">
        <v>73</v>
      </c>
      <c r="E168" s="199"/>
      <c r="F168" s="200"/>
      <c r="G168" s="200"/>
      <c r="H168" s="206"/>
      <c r="I168" s="199"/>
      <c r="J168" s="196"/>
    </row>
    <row r="169" spans="1:10" ht="15.75" x14ac:dyDescent="0.25">
      <c r="A169" s="190" t="s">
        <v>1556</v>
      </c>
      <c r="B169" s="190" t="s">
        <v>463</v>
      </c>
      <c r="C169" s="191" t="s">
        <v>464</v>
      </c>
      <c r="D169" s="190" t="s">
        <v>212</v>
      </c>
      <c r="E169" s="195" t="s">
        <v>178</v>
      </c>
      <c r="F169" s="200"/>
      <c r="G169" s="200"/>
      <c r="H169" s="206"/>
      <c r="I169" s="199"/>
      <c r="J169" s="196"/>
    </row>
    <row r="170" spans="1:10" ht="15.75" x14ac:dyDescent="0.25">
      <c r="A170" s="190" t="s">
        <v>1557</v>
      </c>
      <c r="B170" s="190" t="s">
        <v>465</v>
      </c>
      <c r="C170" s="191" t="s">
        <v>466</v>
      </c>
      <c r="D170" s="190" t="s">
        <v>212</v>
      </c>
      <c r="E170" s="195" t="s">
        <v>178</v>
      </c>
      <c r="F170" s="193"/>
      <c r="G170" s="200"/>
      <c r="H170" s="206"/>
      <c r="I170" s="192">
        <f>+SUM(F170:G170)</f>
        <v>0</v>
      </c>
      <c r="J170" s="196"/>
    </row>
    <row r="171" spans="1:10" ht="15.75" x14ac:dyDescent="0.25">
      <c r="A171" s="190" t="s">
        <v>1558</v>
      </c>
      <c r="B171" s="190" t="s">
        <v>467</v>
      </c>
      <c r="C171" s="191" t="s">
        <v>468</v>
      </c>
      <c r="D171" s="190" t="s">
        <v>1213</v>
      </c>
      <c r="E171" s="195"/>
      <c r="F171" s="200"/>
      <c r="G171" s="200"/>
      <c r="H171" s="217"/>
      <c r="I171" s="199"/>
      <c r="J171" s="196"/>
    </row>
    <row r="172" spans="1:10" ht="15.75" x14ac:dyDescent="0.25">
      <c r="A172" s="190" t="s">
        <v>1559</v>
      </c>
      <c r="B172" s="190" t="s">
        <v>467</v>
      </c>
      <c r="C172" s="191" t="s">
        <v>470</v>
      </c>
      <c r="D172" s="190" t="s">
        <v>212</v>
      </c>
      <c r="E172" s="195" t="s">
        <v>178</v>
      </c>
      <c r="F172" s="200"/>
      <c r="G172" s="200"/>
      <c r="H172" s="201"/>
      <c r="I172" s="199"/>
      <c r="J172" s="196"/>
    </row>
    <row r="173" spans="1:10" ht="15.75" x14ac:dyDescent="0.25">
      <c r="A173" s="186">
        <v>8</v>
      </c>
      <c r="B173" s="186" t="s">
        <v>93</v>
      </c>
      <c r="C173" s="187" t="s">
        <v>94</v>
      </c>
      <c r="D173" s="186" t="s">
        <v>212</v>
      </c>
      <c r="E173" s="203" t="s">
        <v>178</v>
      </c>
      <c r="F173" s="200"/>
      <c r="G173" s="200"/>
      <c r="H173" s="201"/>
      <c r="I173" s="204">
        <f>+I178+I182+I187+I191+I195+I198+I201+I202+I205</f>
        <v>0</v>
      </c>
      <c r="J173" s="218"/>
    </row>
    <row r="174" spans="1:10" ht="15.75" x14ac:dyDescent="0.25">
      <c r="A174" s="190" t="s">
        <v>1560</v>
      </c>
      <c r="B174" s="190" t="s">
        <v>471</v>
      </c>
      <c r="C174" s="191" t="s">
        <v>472</v>
      </c>
      <c r="D174" s="196"/>
      <c r="E174" s="199"/>
      <c r="F174" s="200"/>
      <c r="G174" s="200"/>
      <c r="H174" s="201"/>
      <c r="I174" s="199"/>
      <c r="J174" s="196"/>
    </row>
    <row r="175" spans="1:10" ht="15.75" x14ac:dyDescent="0.25">
      <c r="A175" s="197" t="s">
        <v>473</v>
      </c>
      <c r="B175" s="197" t="s">
        <v>474</v>
      </c>
      <c r="C175" s="198" t="s">
        <v>475</v>
      </c>
      <c r="D175" s="197" t="s">
        <v>97</v>
      </c>
      <c r="E175" s="199"/>
      <c r="F175" s="200"/>
      <c r="G175" s="200"/>
      <c r="H175" s="201"/>
      <c r="I175" s="199"/>
      <c r="J175" s="196"/>
    </row>
    <row r="176" spans="1:10" ht="15.75" x14ac:dyDescent="0.25">
      <c r="A176" s="197" t="s">
        <v>476</v>
      </c>
      <c r="B176" s="197" t="s">
        <v>477</v>
      </c>
      <c r="C176" s="198" t="s">
        <v>478</v>
      </c>
      <c r="D176" s="197" t="s">
        <v>47</v>
      </c>
      <c r="E176" s="199"/>
      <c r="F176" s="200"/>
      <c r="G176" s="200"/>
      <c r="H176" s="201"/>
      <c r="I176" s="199"/>
      <c r="J176" s="196"/>
    </row>
    <row r="177" spans="1:10" ht="15.75" x14ac:dyDescent="0.25">
      <c r="A177" s="197" t="s">
        <v>479</v>
      </c>
      <c r="B177" s="197" t="s">
        <v>480</v>
      </c>
      <c r="C177" s="198" t="s">
        <v>481</v>
      </c>
      <c r="D177" s="197" t="s">
        <v>482</v>
      </c>
      <c r="E177" s="199"/>
      <c r="F177" s="200"/>
      <c r="G177" s="200"/>
      <c r="H177" s="201"/>
      <c r="I177" s="199"/>
      <c r="J177" s="196"/>
    </row>
    <row r="178" spans="1:10" ht="15.75" x14ac:dyDescent="0.25">
      <c r="A178" s="190" t="s">
        <v>1561</v>
      </c>
      <c r="B178" s="190" t="s">
        <v>95</v>
      </c>
      <c r="C178" s="191" t="s">
        <v>96</v>
      </c>
      <c r="D178" s="196"/>
      <c r="E178" s="199"/>
      <c r="F178" s="200"/>
      <c r="G178" s="200"/>
      <c r="H178" s="201"/>
      <c r="I178" s="228"/>
      <c r="J178" s="196"/>
    </row>
    <row r="179" spans="1:10" ht="15.75" x14ac:dyDescent="0.25">
      <c r="A179" s="197" t="s">
        <v>483</v>
      </c>
      <c r="B179" s="197" t="s">
        <v>484</v>
      </c>
      <c r="C179" s="198" t="s">
        <v>475</v>
      </c>
      <c r="D179" s="197" t="s">
        <v>97</v>
      </c>
      <c r="E179" s="199">
        <f>+SUM(F179:G179)</f>
        <v>0</v>
      </c>
      <c r="F179" s="200"/>
      <c r="G179" s="200"/>
      <c r="H179" s="206"/>
      <c r="I179" s="199"/>
      <c r="J179" s="196"/>
    </row>
    <row r="180" spans="1:10" ht="15.75" x14ac:dyDescent="0.25">
      <c r="A180" s="197" t="s">
        <v>485</v>
      </c>
      <c r="B180" s="197" t="s">
        <v>486</v>
      </c>
      <c r="C180" s="198" t="s">
        <v>478</v>
      </c>
      <c r="D180" s="197" t="s">
        <v>47</v>
      </c>
      <c r="E180" s="199"/>
      <c r="F180" s="200"/>
      <c r="G180" s="200"/>
      <c r="H180" s="201"/>
      <c r="I180" s="199"/>
      <c r="J180" s="196"/>
    </row>
    <row r="181" spans="1:10" ht="15.75" x14ac:dyDescent="0.25">
      <c r="A181" s="197" t="s">
        <v>487</v>
      </c>
      <c r="B181" s="197" t="s">
        <v>488</v>
      </c>
      <c r="C181" s="198" t="s">
        <v>481</v>
      </c>
      <c r="D181" s="197" t="s">
        <v>482</v>
      </c>
      <c r="E181" s="45">
        <f>+SUM(F181:G181)</f>
        <v>0</v>
      </c>
      <c r="F181" s="229"/>
      <c r="G181" s="229"/>
      <c r="H181" s="201"/>
      <c r="I181" s="199"/>
      <c r="J181" s="196"/>
    </row>
    <row r="182" spans="1:10" ht="15.75" x14ac:dyDescent="0.25">
      <c r="A182" s="190" t="s">
        <v>1562</v>
      </c>
      <c r="B182" s="190" t="s">
        <v>98</v>
      </c>
      <c r="C182" s="191" t="s">
        <v>99</v>
      </c>
      <c r="D182" s="196"/>
      <c r="E182" s="45"/>
      <c r="F182" s="229"/>
      <c r="G182" s="229"/>
      <c r="H182" s="201"/>
      <c r="I182" s="230"/>
      <c r="J182" s="196"/>
    </row>
    <row r="183" spans="1:10" ht="15.75" x14ac:dyDescent="0.25">
      <c r="A183" s="197" t="s">
        <v>489</v>
      </c>
      <c r="B183" s="197" t="s">
        <v>490</v>
      </c>
      <c r="C183" s="198" t="s">
        <v>491</v>
      </c>
      <c r="D183" s="197" t="s">
        <v>97</v>
      </c>
      <c r="E183" s="45">
        <f>+SUM(F183:G183)</f>
        <v>0</v>
      </c>
      <c r="F183" s="229"/>
      <c r="G183" s="229"/>
      <c r="H183" s="206"/>
      <c r="I183" s="231" t="s">
        <v>178</v>
      </c>
      <c r="J183" s="196"/>
    </row>
    <row r="184" spans="1:10" ht="15.75" x14ac:dyDescent="0.25">
      <c r="A184" s="197" t="s">
        <v>492</v>
      </c>
      <c r="B184" s="197" t="s">
        <v>493</v>
      </c>
      <c r="C184" s="198" t="s">
        <v>494</v>
      </c>
      <c r="D184" s="197" t="s">
        <v>482</v>
      </c>
      <c r="E184" s="45">
        <f>+SUM(F184:G184)</f>
        <v>0</v>
      </c>
      <c r="F184" s="229"/>
      <c r="G184" s="229"/>
      <c r="H184" s="201"/>
      <c r="I184" s="231" t="s">
        <v>178</v>
      </c>
      <c r="J184" s="196"/>
    </row>
    <row r="185" spans="1:10" ht="15.75" x14ac:dyDescent="0.25">
      <c r="A185" s="232" t="s">
        <v>492</v>
      </c>
      <c r="B185" s="232" t="s">
        <v>493</v>
      </c>
      <c r="C185" s="233" t="s">
        <v>495</v>
      </c>
      <c r="D185" s="232" t="s">
        <v>496</v>
      </c>
      <c r="E185" s="45">
        <f>+SUM(F185:G185)</f>
        <v>0</v>
      </c>
      <c r="F185" s="229"/>
      <c r="G185" s="229"/>
      <c r="H185" s="201"/>
      <c r="I185" s="231" t="s">
        <v>178</v>
      </c>
      <c r="J185" s="196"/>
    </row>
    <row r="186" spans="1:10" ht="15.75" x14ac:dyDescent="0.25">
      <c r="A186" s="232" t="s">
        <v>497</v>
      </c>
      <c r="B186" s="232" t="s">
        <v>498</v>
      </c>
      <c r="C186" s="233" t="s">
        <v>499</v>
      </c>
      <c r="D186" s="232" t="s">
        <v>496</v>
      </c>
      <c r="E186" s="45">
        <f>+SUM(F186:G186)</f>
        <v>0</v>
      </c>
      <c r="F186" s="229"/>
      <c r="G186" s="229"/>
      <c r="H186" s="201"/>
      <c r="I186" s="231"/>
      <c r="J186" s="196"/>
    </row>
    <row r="187" spans="1:10" ht="15.75" x14ac:dyDescent="0.25">
      <c r="A187" s="190" t="s">
        <v>1563</v>
      </c>
      <c r="B187" s="190" t="s">
        <v>100</v>
      </c>
      <c r="C187" s="191" t="s">
        <v>101</v>
      </c>
      <c r="D187" s="196"/>
      <c r="E187" s="45"/>
      <c r="F187" s="229"/>
      <c r="G187" s="229"/>
      <c r="H187" s="201"/>
      <c r="I187" s="230"/>
      <c r="J187" s="196"/>
    </row>
    <row r="188" spans="1:10" ht="15.75" x14ac:dyDescent="0.25">
      <c r="A188" s="197" t="s">
        <v>500</v>
      </c>
      <c r="B188" s="197" t="s">
        <v>501</v>
      </c>
      <c r="C188" s="198" t="s">
        <v>1564</v>
      </c>
      <c r="D188" s="197" t="s">
        <v>97</v>
      </c>
      <c r="E188" s="45">
        <f>+SUM(F188:G188)</f>
        <v>0</v>
      </c>
      <c r="F188" s="229"/>
      <c r="G188" s="229"/>
      <c r="H188" s="206"/>
      <c r="I188" s="45"/>
      <c r="J188" s="196"/>
    </row>
    <row r="189" spans="1:10" ht="15.75" x14ac:dyDescent="0.25">
      <c r="A189" s="197" t="s">
        <v>503</v>
      </c>
      <c r="B189" s="197" t="s">
        <v>504</v>
      </c>
      <c r="C189" s="198" t="s">
        <v>1565</v>
      </c>
      <c r="D189" s="197" t="s">
        <v>469</v>
      </c>
      <c r="E189" s="45">
        <f>+SUM(F189:G189)</f>
        <v>0</v>
      </c>
      <c r="F189" s="229"/>
      <c r="G189" s="229"/>
      <c r="H189" s="201"/>
      <c r="I189" s="234" t="s">
        <v>178</v>
      </c>
      <c r="J189" s="196"/>
    </row>
    <row r="190" spans="1:10" ht="15.75" x14ac:dyDescent="0.25">
      <c r="A190" s="197" t="s">
        <v>505</v>
      </c>
      <c r="B190" s="197" t="s">
        <v>506</v>
      </c>
      <c r="C190" s="198" t="s">
        <v>1566</v>
      </c>
      <c r="D190" s="197" t="s">
        <v>469</v>
      </c>
      <c r="E190" s="45">
        <f>+SUM(F190:G190)</f>
        <v>0</v>
      </c>
      <c r="F190" s="229"/>
      <c r="G190" s="229"/>
      <c r="H190" s="201"/>
      <c r="I190" s="234" t="s">
        <v>178</v>
      </c>
      <c r="J190" s="196"/>
    </row>
    <row r="191" spans="1:10" ht="15.75" x14ac:dyDescent="0.25">
      <c r="A191" s="190" t="s">
        <v>1563</v>
      </c>
      <c r="B191" s="190" t="s">
        <v>100</v>
      </c>
      <c r="C191" s="191" t="s">
        <v>102</v>
      </c>
      <c r="D191" s="196"/>
      <c r="E191" s="230">
        <f>+SUM(E192:E194)</f>
        <v>0</v>
      </c>
      <c r="F191" s="229"/>
      <c r="G191" s="235">
        <f>+SUM(G192:G194)</f>
        <v>0</v>
      </c>
      <c r="H191" s="201"/>
      <c r="I191" s="235"/>
      <c r="J191" s="196"/>
    </row>
    <row r="192" spans="1:10" ht="15.75" x14ac:dyDescent="0.25">
      <c r="A192" s="197" t="s">
        <v>500</v>
      </c>
      <c r="B192" s="197" t="s">
        <v>501</v>
      </c>
      <c r="C192" s="198" t="s">
        <v>507</v>
      </c>
      <c r="D192" s="197" t="s">
        <v>47</v>
      </c>
      <c r="E192" s="45">
        <f>+SUM(F192:G192)</f>
        <v>0</v>
      </c>
      <c r="F192" s="229"/>
      <c r="G192" s="229"/>
      <c r="H192" s="206"/>
      <c r="I192" s="45"/>
      <c r="J192" s="196"/>
    </row>
    <row r="193" spans="1:10" ht="15.75" x14ac:dyDescent="0.25">
      <c r="A193" s="197" t="s">
        <v>503</v>
      </c>
      <c r="B193" s="197" t="s">
        <v>504</v>
      </c>
      <c r="C193" s="198" t="s">
        <v>508</v>
      </c>
      <c r="D193" s="197" t="s">
        <v>47</v>
      </c>
      <c r="E193" s="45"/>
      <c r="F193" s="229"/>
      <c r="G193" s="229"/>
      <c r="H193" s="201"/>
      <c r="I193" s="45"/>
      <c r="J193" s="196"/>
    </row>
    <row r="194" spans="1:10" ht="15.75" x14ac:dyDescent="0.25">
      <c r="A194" s="197" t="s">
        <v>505</v>
      </c>
      <c r="B194" s="197" t="s">
        <v>506</v>
      </c>
      <c r="C194" s="198" t="s">
        <v>509</v>
      </c>
      <c r="D194" s="197" t="s">
        <v>47</v>
      </c>
      <c r="E194" s="199">
        <f>+SUM(F194:G194)</f>
        <v>0</v>
      </c>
      <c r="F194" s="200"/>
      <c r="G194" s="200"/>
      <c r="H194" s="201"/>
      <c r="I194" s="45"/>
      <c r="J194" s="196"/>
    </row>
    <row r="195" spans="1:10" ht="15.75" x14ac:dyDescent="0.25">
      <c r="A195" s="83" t="s">
        <v>1567</v>
      </c>
      <c r="B195" s="83" t="s">
        <v>510</v>
      </c>
      <c r="C195" s="84" t="s">
        <v>511</v>
      </c>
      <c r="D195" s="44"/>
      <c r="E195" s="230">
        <f>+SUM(E196:E197)</f>
        <v>0</v>
      </c>
      <c r="F195" s="229"/>
      <c r="G195" s="235">
        <f>+SUM(G196:G197)</f>
        <v>0</v>
      </c>
      <c r="H195" s="201"/>
      <c r="I195" s="228"/>
      <c r="J195" s="44"/>
    </row>
    <row r="196" spans="1:10" ht="15.75" x14ac:dyDescent="0.25">
      <c r="A196" s="197" t="s">
        <v>512</v>
      </c>
      <c r="B196" s="197" t="s">
        <v>513</v>
      </c>
      <c r="C196" s="198" t="s">
        <v>517</v>
      </c>
      <c r="D196" s="197" t="s">
        <v>47</v>
      </c>
      <c r="E196" s="199">
        <f>+SUM(F196:G196)</f>
        <v>0</v>
      </c>
      <c r="F196" s="200"/>
      <c r="G196" s="200"/>
      <c r="H196" s="201"/>
      <c r="I196" s="45"/>
      <c r="J196" s="196"/>
    </row>
    <row r="197" spans="1:10" ht="15.75" x14ac:dyDescent="0.25">
      <c r="A197" s="197" t="s">
        <v>515</v>
      </c>
      <c r="B197" s="197" t="s">
        <v>516</v>
      </c>
      <c r="C197" s="198" t="s">
        <v>514</v>
      </c>
      <c r="D197" s="197" t="s">
        <v>47</v>
      </c>
      <c r="E197" s="199">
        <f>+SUM(F197:G197)</f>
        <v>0</v>
      </c>
      <c r="F197" s="200"/>
      <c r="G197" s="200"/>
      <c r="H197" s="206"/>
      <c r="I197" s="45"/>
      <c r="J197" s="196"/>
    </row>
    <row r="198" spans="1:10" ht="15.75" x14ac:dyDescent="0.25">
      <c r="A198" s="190" t="s">
        <v>1568</v>
      </c>
      <c r="B198" s="190" t="s">
        <v>518</v>
      </c>
      <c r="C198" s="191" t="s">
        <v>519</v>
      </c>
      <c r="D198" s="196" t="s">
        <v>47</v>
      </c>
      <c r="E198" s="192">
        <f>+SUM(E199:E200)</f>
        <v>0</v>
      </c>
      <c r="F198" s="200"/>
      <c r="G198" s="215">
        <f>+SUM(G199:G200)</f>
        <v>0</v>
      </c>
      <c r="H198" s="201"/>
      <c r="I198" s="228"/>
      <c r="J198" s="196"/>
    </row>
    <row r="199" spans="1:10" ht="15.75" x14ac:dyDescent="0.25">
      <c r="A199" s="197" t="s">
        <v>520</v>
      </c>
      <c r="B199" s="197" t="s">
        <v>521</v>
      </c>
      <c r="C199" s="198" t="s">
        <v>522</v>
      </c>
      <c r="D199" s="197" t="s">
        <v>47</v>
      </c>
      <c r="E199" s="199">
        <f>+SUM(F199:G199)</f>
        <v>0</v>
      </c>
      <c r="F199" s="200"/>
      <c r="G199" s="200"/>
      <c r="H199" s="206"/>
      <c r="I199" s="45"/>
      <c r="J199" s="196"/>
    </row>
    <row r="200" spans="1:10" ht="15.75" x14ac:dyDescent="0.25">
      <c r="A200" s="197" t="s">
        <v>523</v>
      </c>
      <c r="B200" s="197" t="s">
        <v>524</v>
      </c>
      <c r="C200" s="198" t="s">
        <v>1569</v>
      </c>
      <c r="D200" s="197" t="s">
        <v>47</v>
      </c>
      <c r="E200" s="199">
        <f>+SUM(F200:G200)</f>
        <v>0</v>
      </c>
      <c r="F200" s="200"/>
      <c r="G200" s="200"/>
      <c r="H200" s="201"/>
      <c r="I200" s="45"/>
      <c r="J200" s="196"/>
    </row>
    <row r="201" spans="1:10" ht="15.75" x14ac:dyDescent="0.25">
      <c r="A201" s="190" t="s">
        <v>1570</v>
      </c>
      <c r="B201" s="190" t="s">
        <v>526</v>
      </c>
      <c r="C201" s="191" t="s">
        <v>527</v>
      </c>
      <c r="D201" s="190" t="s">
        <v>47</v>
      </c>
      <c r="E201" s="199"/>
      <c r="F201" s="200"/>
      <c r="G201" s="200"/>
      <c r="H201" s="201"/>
      <c r="I201" s="199"/>
      <c r="J201" s="196"/>
    </row>
    <row r="202" spans="1:10" ht="15.75" x14ac:dyDescent="0.25">
      <c r="A202" s="190" t="s">
        <v>1571</v>
      </c>
      <c r="B202" s="190" t="s">
        <v>103</v>
      </c>
      <c r="C202" s="191" t="s">
        <v>104</v>
      </c>
      <c r="D202" s="196"/>
      <c r="E202" s="199"/>
      <c r="F202" s="200"/>
      <c r="G202" s="200"/>
      <c r="H202" s="201"/>
      <c r="I202" s="192"/>
      <c r="J202" s="196"/>
    </row>
    <row r="203" spans="1:10" ht="15.75" x14ac:dyDescent="0.25">
      <c r="A203" s="196" t="s">
        <v>528</v>
      </c>
      <c r="B203" s="197" t="s">
        <v>529</v>
      </c>
      <c r="C203" s="198" t="s">
        <v>502</v>
      </c>
      <c r="D203" s="197" t="s">
        <v>97</v>
      </c>
      <c r="E203" s="199">
        <f>+SUM(F203:G203)</f>
        <v>0</v>
      </c>
      <c r="F203" s="200"/>
      <c r="G203" s="200"/>
      <c r="H203" s="206"/>
      <c r="I203" s="45"/>
      <c r="J203" s="196"/>
    </row>
    <row r="204" spans="1:10" ht="15.75" x14ac:dyDescent="0.25">
      <c r="A204" s="196" t="s">
        <v>1572</v>
      </c>
      <c r="B204" s="197" t="s">
        <v>1573</v>
      </c>
      <c r="C204" s="198" t="s">
        <v>533</v>
      </c>
      <c r="D204" s="197" t="s">
        <v>534</v>
      </c>
      <c r="E204" s="199">
        <f>+SUM(F204:G204)</f>
        <v>0</v>
      </c>
      <c r="F204" s="200"/>
      <c r="G204" s="200"/>
      <c r="H204" s="206"/>
      <c r="I204" s="202" t="s">
        <v>178</v>
      </c>
      <c r="J204" s="196"/>
    </row>
    <row r="205" spans="1:10" ht="15.75" x14ac:dyDescent="0.25">
      <c r="A205" s="190" t="s">
        <v>1574</v>
      </c>
      <c r="B205" s="190" t="s">
        <v>105</v>
      </c>
      <c r="C205" s="191" t="s">
        <v>106</v>
      </c>
      <c r="D205" s="190" t="s">
        <v>212</v>
      </c>
      <c r="E205" s="195" t="s">
        <v>178</v>
      </c>
      <c r="F205" s="200"/>
      <c r="G205" s="200"/>
      <c r="H205" s="201"/>
      <c r="I205" s="192"/>
      <c r="J205" s="196"/>
    </row>
    <row r="206" spans="1:10" ht="15.75" x14ac:dyDescent="0.25">
      <c r="A206" s="190"/>
      <c r="B206" s="190"/>
      <c r="C206" s="225" t="s">
        <v>1575</v>
      </c>
      <c r="D206" s="196" t="s">
        <v>212</v>
      </c>
      <c r="E206" s="202" t="s">
        <v>178</v>
      </c>
      <c r="F206" s="200"/>
      <c r="G206" s="200"/>
      <c r="H206" s="201"/>
      <c r="I206" s="45"/>
      <c r="J206" s="196"/>
    </row>
    <row r="207" spans="1:10" ht="15.75" x14ac:dyDescent="0.25">
      <c r="A207" s="190"/>
      <c r="B207" s="190"/>
      <c r="C207" s="225" t="s">
        <v>1576</v>
      </c>
      <c r="D207" s="196" t="s">
        <v>212</v>
      </c>
      <c r="E207" s="202" t="s">
        <v>178</v>
      </c>
      <c r="F207" s="200"/>
      <c r="G207" s="200"/>
      <c r="H207" s="201"/>
      <c r="I207" s="45"/>
      <c r="J207" s="196"/>
    </row>
    <row r="208" spans="1:10" ht="15.75" x14ac:dyDescent="0.25">
      <c r="A208" s="186">
        <v>9</v>
      </c>
      <c r="B208" s="186" t="s">
        <v>108</v>
      </c>
      <c r="C208" s="187" t="s">
        <v>109</v>
      </c>
      <c r="D208" s="186" t="s">
        <v>212</v>
      </c>
      <c r="E208" s="203" t="s">
        <v>178</v>
      </c>
      <c r="F208" s="200"/>
      <c r="G208" s="200"/>
      <c r="H208" s="201"/>
      <c r="I208" s="204">
        <f>+I209+I219+I263</f>
        <v>0</v>
      </c>
      <c r="J208" s="218"/>
    </row>
    <row r="209" spans="1:10" ht="15.75" x14ac:dyDescent="0.25">
      <c r="A209" s="190" t="s">
        <v>1577</v>
      </c>
      <c r="B209" s="190" t="s">
        <v>110</v>
      </c>
      <c r="C209" s="191" t="s">
        <v>111</v>
      </c>
      <c r="D209" s="196"/>
      <c r="E209" s="199"/>
      <c r="F209" s="200"/>
      <c r="G209" s="200"/>
      <c r="H209" s="201"/>
      <c r="I209" s="192"/>
      <c r="J209" s="196"/>
    </row>
    <row r="210" spans="1:10" ht="15.75" x14ac:dyDescent="0.25">
      <c r="A210" s="197" t="s">
        <v>535</v>
      </c>
      <c r="B210" s="197" t="s">
        <v>536</v>
      </c>
      <c r="C210" s="198" t="s">
        <v>491</v>
      </c>
      <c r="D210" s="197" t="s">
        <v>97</v>
      </c>
      <c r="E210" s="45">
        <f>+SUM(F210:G210)</f>
        <v>0</v>
      </c>
      <c r="F210" s="200"/>
      <c r="G210" s="200"/>
      <c r="H210" s="201"/>
      <c r="I210" s="45"/>
      <c r="J210" s="196"/>
    </row>
    <row r="211" spans="1:10" ht="15.75" x14ac:dyDescent="0.25">
      <c r="A211" s="197" t="s">
        <v>537</v>
      </c>
      <c r="B211" s="197" t="s">
        <v>538</v>
      </c>
      <c r="C211" s="198" t="s">
        <v>539</v>
      </c>
      <c r="D211" s="197" t="s">
        <v>97</v>
      </c>
      <c r="E211" s="199"/>
      <c r="F211" s="200"/>
      <c r="G211" s="200"/>
      <c r="H211" s="201"/>
      <c r="I211" s="45"/>
      <c r="J211" s="196"/>
    </row>
    <row r="212" spans="1:10" ht="15.75" x14ac:dyDescent="0.25">
      <c r="A212" s="197" t="s">
        <v>540</v>
      </c>
      <c r="B212" s="197" t="s">
        <v>541</v>
      </c>
      <c r="C212" s="198" t="s">
        <v>1578</v>
      </c>
      <c r="D212" s="197" t="s">
        <v>496</v>
      </c>
      <c r="E212" s="45">
        <f>+SUM(F212:G212)</f>
        <v>0</v>
      </c>
      <c r="F212" s="200"/>
      <c r="G212" s="200"/>
      <c r="H212" s="201"/>
      <c r="I212" s="202" t="s">
        <v>178</v>
      </c>
      <c r="J212" s="196"/>
    </row>
    <row r="213" spans="1:10" ht="15.75" x14ac:dyDescent="0.25">
      <c r="A213" s="197" t="s">
        <v>542</v>
      </c>
      <c r="B213" s="197" t="s">
        <v>543</v>
      </c>
      <c r="C213" s="198" t="s">
        <v>1579</v>
      </c>
      <c r="D213" s="197" t="s">
        <v>496</v>
      </c>
      <c r="E213" s="199"/>
      <c r="F213" s="200"/>
      <c r="G213" s="200"/>
      <c r="H213" s="201"/>
      <c r="I213" s="202" t="s">
        <v>178</v>
      </c>
      <c r="J213" s="196"/>
    </row>
    <row r="214" spans="1:10" ht="15.75" x14ac:dyDescent="0.25">
      <c r="A214" s="197" t="s">
        <v>545</v>
      </c>
      <c r="B214" s="197" t="s">
        <v>546</v>
      </c>
      <c r="C214" s="198" t="s">
        <v>547</v>
      </c>
      <c r="D214" s="197" t="s">
        <v>47</v>
      </c>
      <c r="E214" s="199"/>
      <c r="F214" s="200"/>
      <c r="G214" s="200"/>
      <c r="H214" s="201"/>
      <c r="I214" s="199"/>
      <c r="J214" s="196"/>
    </row>
    <row r="215" spans="1:10" ht="15.75" x14ac:dyDescent="0.25">
      <c r="A215" s="197" t="s">
        <v>548</v>
      </c>
      <c r="B215" s="197" t="s">
        <v>549</v>
      </c>
      <c r="C215" s="198" t="s">
        <v>550</v>
      </c>
      <c r="D215" s="197" t="s">
        <v>47</v>
      </c>
      <c r="E215" s="45">
        <f>+SUM(F215:G215)</f>
        <v>0</v>
      </c>
      <c r="F215" s="200"/>
      <c r="G215" s="200"/>
      <c r="H215" s="201"/>
      <c r="I215" s="45"/>
      <c r="J215" s="196"/>
    </row>
    <row r="216" spans="1:10" ht="15.75" x14ac:dyDescent="0.25">
      <c r="A216" s="197" t="s">
        <v>551</v>
      </c>
      <c r="B216" s="197" t="s">
        <v>552</v>
      </c>
      <c r="C216" s="198" t="s">
        <v>553</v>
      </c>
      <c r="D216" s="197" t="s">
        <v>269</v>
      </c>
      <c r="E216" s="199"/>
      <c r="F216" s="200"/>
      <c r="G216" s="200"/>
      <c r="H216" s="201"/>
      <c r="I216" s="202" t="s">
        <v>178</v>
      </c>
      <c r="J216" s="196"/>
    </row>
    <row r="217" spans="1:10" ht="15.75" x14ac:dyDescent="0.25">
      <c r="A217" s="197" t="s">
        <v>554</v>
      </c>
      <c r="B217" s="197" t="s">
        <v>555</v>
      </c>
      <c r="C217" s="198" t="s">
        <v>556</v>
      </c>
      <c r="D217" s="197" t="s">
        <v>212</v>
      </c>
      <c r="E217" s="202" t="s">
        <v>178</v>
      </c>
      <c r="F217" s="200"/>
      <c r="G217" s="200"/>
      <c r="H217" s="201"/>
      <c r="I217" s="199"/>
      <c r="J217" s="196"/>
    </row>
    <row r="218" spans="1:10" ht="15.75" x14ac:dyDescent="0.25">
      <c r="A218" s="197" t="s">
        <v>557</v>
      </c>
      <c r="B218" s="197" t="s">
        <v>558</v>
      </c>
      <c r="C218" s="198" t="s">
        <v>559</v>
      </c>
      <c r="D218" s="197" t="s">
        <v>47</v>
      </c>
      <c r="E218" s="199"/>
      <c r="F218" s="200"/>
      <c r="G218" s="200"/>
      <c r="H218" s="201"/>
      <c r="I218" s="199"/>
      <c r="J218" s="196"/>
    </row>
    <row r="219" spans="1:10" ht="31.5" x14ac:dyDescent="0.25">
      <c r="A219" s="190" t="s">
        <v>1580</v>
      </c>
      <c r="B219" s="190" t="s">
        <v>112</v>
      </c>
      <c r="C219" s="191" t="s">
        <v>113</v>
      </c>
      <c r="D219" s="196"/>
      <c r="E219" s="199"/>
      <c r="F219" s="200"/>
      <c r="G219" s="200"/>
      <c r="H219" s="201"/>
      <c r="I219" s="192"/>
      <c r="J219" s="196"/>
    </row>
    <row r="220" spans="1:10" ht="15.75" x14ac:dyDescent="0.25">
      <c r="A220" s="197" t="s">
        <v>560</v>
      </c>
      <c r="B220" s="197" t="s">
        <v>561</v>
      </c>
      <c r="C220" s="198" t="s">
        <v>491</v>
      </c>
      <c r="D220" s="197" t="s">
        <v>97</v>
      </c>
      <c r="E220" s="45">
        <f t="shared" ref="E220:E225" si="1">+SUM(F220:G220)</f>
        <v>0</v>
      </c>
      <c r="F220" s="229"/>
      <c r="G220" s="229"/>
      <c r="H220" s="206"/>
      <c r="I220" s="45"/>
      <c r="J220" s="196"/>
    </row>
    <row r="221" spans="1:10" ht="15.75" x14ac:dyDescent="0.25">
      <c r="A221" s="197" t="s">
        <v>562</v>
      </c>
      <c r="B221" s="197" t="s">
        <v>563</v>
      </c>
      <c r="C221" s="198" t="s">
        <v>539</v>
      </c>
      <c r="D221" s="197" t="s">
        <v>97</v>
      </c>
      <c r="E221" s="45">
        <f t="shared" si="1"/>
        <v>0</v>
      </c>
      <c r="F221" s="229"/>
      <c r="G221" s="229"/>
      <c r="H221" s="206"/>
      <c r="I221" s="234" t="s">
        <v>178</v>
      </c>
      <c r="J221" s="196"/>
    </row>
    <row r="222" spans="1:10" ht="15.75" x14ac:dyDescent="0.25">
      <c r="A222" s="197" t="s">
        <v>564</v>
      </c>
      <c r="B222" s="197" t="s">
        <v>565</v>
      </c>
      <c r="C222" s="198" t="s">
        <v>1578</v>
      </c>
      <c r="D222" s="197" t="s">
        <v>496</v>
      </c>
      <c r="E222" s="45">
        <f t="shared" si="1"/>
        <v>0</v>
      </c>
      <c r="F222" s="229"/>
      <c r="G222" s="229"/>
      <c r="H222" s="206"/>
      <c r="I222" s="234" t="s">
        <v>178</v>
      </c>
      <c r="J222" s="196"/>
    </row>
    <row r="223" spans="1:10" ht="15.75" x14ac:dyDescent="0.25">
      <c r="A223" s="197" t="s">
        <v>566</v>
      </c>
      <c r="B223" s="197" t="s">
        <v>567</v>
      </c>
      <c r="C223" s="198" t="s">
        <v>1579</v>
      </c>
      <c r="D223" s="197" t="s">
        <v>496</v>
      </c>
      <c r="E223" s="45">
        <f t="shared" si="1"/>
        <v>0</v>
      </c>
      <c r="F223" s="229"/>
      <c r="G223" s="229"/>
      <c r="H223" s="201"/>
      <c r="I223" s="234" t="s">
        <v>178</v>
      </c>
      <c r="J223" s="196"/>
    </row>
    <row r="224" spans="1:10" ht="15.75" x14ac:dyDescent="0.25">
      <c r="A224" s="197" t="s">
        <v>568</v>
      </c>
      <c r="B224" s="197" t="s">
        <v>569</v>
      </c>
      <c r="C224" s="198" t="s">
        <v>547</v>
      </c>
      <c r="D224" s="197" t="s">
        <v>47</v>
      </c>
      <c r="E224" s="199">
        <f t="shared" si="1"/>
        <v>0</v>
      </c>
      <c r="F224" s="200"/>
      <c r="G224" s="200"/>
      <c r="H224" s="206"/>
      <c r="I224" s="45"/>
      <c r="J224" s="196"/>
    </row>
    <row r="225" spans="1:10" ht="15.75" x14ac:dyDescent="0.25">
      <c r="A225" s="197" t="s">
        <v>570</v>
      </c>
      <c r="B225" s="197" t="s">
        <v>571</v>
      </c>
      <c r="C225" s="198" t="s">
        <v>550</v>
      </c>
      <c r="D225" s="197" t="s">
        <v>47</v>
      </c>
      <c r="E225" s="199">
        <f t="shared" si="1"/>
        <v>0</v>
      </c>
      <c r="F225" s="200"/>
      <c r="G225" s="200"/>
      <c r="H225" s="206"/>
      <c r="I225" s="45"/>
      <c r="J225" s="196"/>
    </row>
    <row r="226" spans="1:10" ht="15.75" x14ac:dyDescent="0.25">
      <c r="A226" s="197" t="s">
        <v>572</v>
      </c>
      <c r="B226" s="197" t="s">
        <v>573</v>
      </c>
      <c r="C226" s="198" t="s">
        <v>553</v>
      </c>
      <c r="D226" s="197" t="s">
        <v>269</v>
      </c>
      <c r="E226" s="199"/>
      <c r="F226" s="200"/>
      <c r="G226" s="200"/>
      <c r="H226" s="206"/>
      <c r="I226" s="202" t="s">
        <v>178</v>
      </c>
      <c r="J226" s="196"/>
    </row>
    <row r="227" spans="1:10" ht="15.75" x14ac:dyDescent="0.25">
      <c r="A227" s="197" t="s">
        <v>574</v>
      </c>
      <c r="B227" s="197" t="s">
        <v>575</v>
      </c>
      <c r="C227" s="198" t="s">
        <v>556</v>
      </c>
      <c r="D227" s="197" t="s">
        <v>212</v>
      </c>
      <c r="E227" s="202" t="s">
        <v>178</v>
      </c>
      <c r="F227" s="200"/>
      <c r="G227" s="200" t="s">
        <v>178</v>
      </c>
      <c r="H227" s="201"/>
      <c r="I227" s="199"/>
      <c r="J227" s="196"/>
    </row>
    <row r="228" spans="1:10" ht="15.75" x14ac:dyDescent="0.25">
      <c r="A228" s="197" t="s">
        <v>576</v>
      </c>
      <c r="B228" s="197" t="s">
        <v>577</v>
      </c>
      <c r="C228" s="198" t="s">
        <v>559</v>
      </c>
      <c r="D228" s="197" t="s">
        <v>47</v>
      </c>
      <c r="E228" s="199"/>
      <c r="F228" s="200"/>
      <c r="G228" s="200"/>
      <c r="H228" s="201"/>
      <c r="I228" s="199"/>
      <c r="J228" s="196"/>
    </row>
    <row r="229" spans="1:10" ht="15.75" x14ac:dyDescent="0.25">
      <c r="A229" s="190" t="s">
        <v>1581</v>
      </c>
      <c r="B229" s="190" t="s">
        <v>578</v>
      </c>
      <c r="C229" s="191" t="s">
        <v>579</v>
      </c>
      <c r="D229" s="196"/>
      <c r="E229" s="199"/>
      <c r="F229" s="200"/>
      <c r="G229" s="200"/>
      <c r="H229" s="201"/>
      <c r="I229" s="199"/>
      <c r="J229" s="196"/>
    </row>
    <row r="230" spans="1:10" ht="15.75" x14ac:dyDescent="0.25">
      <c r="A230" s="197" t="s">
        <v>580</v>
      </c>
      <c r="B230" s="197" t="s">
        <v>581</v>
      </c>
      <c r="C230" s="198" t="s">
        <v>582</v>
      </c>
      <c r="D230" s="197" t="s">
        <v>97</v>
      </c>
      <c r="E230" s="199"/>
      <c r="F230" s="200"/>
      <c r="G230" s="200"/>
      <c r="H230" s="201"/>
      <c r="I230" s="199"/>
      <c r="J230" s="196"/>
    </row>
    <row r="231" spans="1:10" ht="15.75" x14ac:dyDescent="0.25">
      <c r="A231" s="197" t="s">
        <v>583</v>
      </c>
      <c r="B231" s="197" t="s">
        <v>584</v>
      </c>
      <c r="C231" s="198" t="s">
        <v>585</v>
      </c>
      <c r="D231" s="197" t="s">
        <v>97</v>
      </c>
      <c r="E231" s="199"/>
      <c r="F231" s="200"/>
      <c r="G231" s="200"/>
      <c r="H231" s="201"/>
      <c r="I231" s="202"/>
      <c r="J231" s="196"/>
    </row>
    <row r="232" spans="1:10" ht="15.75" x14ac:dyDescent="0.25">
      <c r="A232" s="197" t="s">
        <v>586</v>
      </c>
      <c r="B232" s="197" t="s">
        <v>587</v>
      </c>
      <c r="C232" s="198" t="s">
        <v>588</v>
      </c>
      <c r="D232" s="197" t="s">
        <v>469</v>
      </c>
      <c r="E232" s="199"/>
      <c r="F232" s="200"/>
      <c r="G232" s="200"/>
      <c r="H232" s="201"/>
      <c r="I232" s="199"/>
      <c r="J232" s="196"/>
    </row>
    <row r="233" spans="1:10" ht="15.75" x14ac:dyDescent="0.25">
      <c r="A233" s="197" t="s">
        <v>589</v>
      </c>
      <c r="B233" s="197" t="s">
        <v>590</v>
      </c>
      <c r="C233" s="198" t="s">
        <v>591</v>
      </c>
      <c r="D233" s="197" t="s">
        <v>469</v>
      </c>
      <c r="E233" s="199"/>
      <c r="F233" s="200"/>
      <c r="G233" s="200"/>
      <c r="H233" s="201"/>
      <c r="I233" s="199"/>
      <c r="J233" s="196"/>
    </row>
    <row r="234" spans="1:10" ht="15.75" x14ac:dyDescent="0.25">
      <c r="A234" s="197" t="s">
        <v>592</v>
      </c>
      <c r="B234" s="197" t="s">
        <v>593</v>
      </c>
      <c r="C234" s="198" t="s">
        <v>594</v>
      </c>
      <c r="D234" s="197" t="s">
        <v>47</v>
      </c>
      <c r="E234" s="199"/>
      <c r="F234" s="200"/>
      <c r="G234" s="200"/>
      <c r="H234" s="201"/>
      <c r="I234" s="199"/>
      <c r="J234" s="196"/>
    </row>
    <row r="235" spans="1:10" ht="15.75" x14ac:dyDescent="0.25">
      <c r="A235" s="197" t="s">
        <v>595</v>
      </c>
      <c r="B235" s="197" t="s">
        <v>596</v>
      </c>
      <c r="C235" s="198" t="s">
        <v>597</v>
      </c>
      <c r="D235" s="197" t="s">
        <v>47</v>
      </c>
      <c r="E235" s="199"/>
      <c r="F235" s="200"/>
      <c r="G235" s="200"/>
      <c r="H235" s="201"/>
      <c r="I235" s="199"/>
      <c r="J235" s="196"/>
    </row>
    <row r="236" spans="1:10" ht="15.75" x14ac:dyDescent="0.25">
      <c r="A236" s="197" t="s">
        <v>598</v>
      </c>
      <c r="B236" s="197" t="s">
        <v>599</v>
      </c>
      <c r="C236" s="198" t="s">
        <v>600</v>
      </c>
      <c r="D236" s="197" t="s">
        <v>212</v>
      </c>
      <c r="E236" s="202" t="s">
        <v>178</v>
      </c>
      <c r="F236" s="200"/>
      <c r="G236" s="200"/>
      <c r="H236" s="201"/>
      <c r="I236" s="199"/>
      <c r="J236" s="196"/>
    </row>
    <row r="237" spans="1:10" ht="15.75" x14ac:dyDescent="0.25">
      <c r="A237" s="197" t="s">
        <v>601</v>
      </c>
      <c r="B237" s="197" t="s">
        <v>602</v>
      </c>
      <c r="C237" s="198" t="s">
        <v>603</v>
      </c>
      <c r="D237" s="197" t="s">
        <v>269</v>
      </c>
      <c r="E237" s="199"/>
      <c r="F237" s="200"/>
      <c r="G237" s="200"/>
      <c r="H237" s="201"/>
      <c r="I237" s="202"/>
      <c r="J237" s="196"/>
    </row>
    <row r="238" spans="1:10" ht="15.75" x14ac:dyDescent="0.25">
      <c r="A238" s="197" t="s">
        <v>604</v>
      </c>
      <c r="B238" s="197" t="s">
        <v>605</v>
      </c>
      <c r="C238" s="198" t="s">
        <v>559</v>
      </c>
      <c r="D238" s="197" t="s">
        <v>47</v>
      </c>
      <c r="E238" s="199"/>
      <c r="F238" s="200"/>
      <c r="G238" s="200"/>
      <c r="H238" s="201"/>
      <c r="I238" s="199"/>
      <c r="J238" s="196"/>
    </row>
    <row r="239" spans="1:10" ht="15.75" x14ac:dyDescent="0.25">
      <c r="A239" s="190" t="s">
        <v>1582</v>
      </c>
      <c r="B239" s="190" t="s">
        <v>606</v>
      </c>
      <c r="C239" s="191" t="s">
        <v>607</v>
      </c>
      <c r="D239" s="196"/>
      <c r="E239" s="199"/>
      <c r="F239" s="200"/>
      <c r="G239" s="200"/>
      <c r="H239" s="201"/>
      <c r="I239" s="199"/>
      <c r="J239" s="196"/>
    </row>
    <row r="240" spans="1:10" ht="15.75" x14ac:dyDescent="0.25">
      <c r="A240" s="197" t="s">
        <v>608</v>
      </c>
      <c r="B240" s="197" t="s">
        <v>609</v>
      </c>
      <c r="C240" s="198" t="s">
        <v>610</v>
      </c>
      <c r="D240" s="197" t="s">
        <v>47</v>
      </c>
      <c r="E240" s="199"/>
      <c r="F240" s="200"/>
      <c r="G240" s="200"/>
      <c r="H240" s="201"/>
      <c r="I240" s="199"/>
      <c r="J240" s="196"/>
    </row>
    <row r="241" spans="1:10" ht="15.75" x14ac:dyDescent="0.25">
      <c r="A241" s="197" t="s">
        <v>611</v>
      </c>
      <c r="B241" s="197" t="s">
        <v>612</v>
      </c>
      <c r="C241" s="198" t="s">
        <v>613</v>
      </c>
      <c r="D241" s="197" t="s">
        <v>47</v>
      </c>
      <c r="E241" s="199"/>
      <c r="F241" s="200"/>
      <c r="G241" s="200"/>
      <c r="H241" s="201"/>
      <c r="I241" s="199"/>
      <c r="J241" s="196"/>
    </row>
    <row r="242" spans="1:10" ht="15.75" x14ac:dyDescent="0.25">
      <c r="A242" s="197" t="s">
        <v>614</v>
      </c>
      <c r="B242" s="197" t="s">
        <v>615</v>
      </c>
      <c r="C242" s="198" t="s">
        <v>556</v>
      </c>
      <c r="D242" s="197" t="s">
        <v>212</v>
      </c>
      <c r="E242" s="199"/>
      <c r="F242" s="200"/>
      <c r="G242" s="200"/>
      <c r="H242" s="201"/>
      <c r="I242" s="199"/>
      <c r="J242" s="196"/>
    </row>
    <row r="243" spans="1:10" ht="15.75" x14ac:dyDescent="0.25">
      <c r="A243" s="197" t="s">
        <v>616</v>
      </c>
      <c r="B243" s="197" t="s">
        <v>617</v>
      </c>
      <c r="C243" s="198" t="s">
        <v>618</v>
      </c>
      <c r="D243" s="197" t="s">
        <v>47</v>
      </c>
      <c r="E243" s="199"/>
      <c r="F243" s="200"/>
      <c r="G243" s="200"/>
      <c r="H243" s="201"/>
      <c r="I243" s="199"/>
      <c r="J243" s="196"/>
    </row>
    <row r="244" spans="1:10" ht="15.75" x14ac:dyDescent="0.25">
      <c r="A244" s="197" t="s">
        <v>619</v>
      </c>
      <c r="B244" s="197" t="s">
        <v>620</v>
      </c>
      <c r="C244" s="198" t="s">
        <v>621</v>
      </c>
      <c r="D244" s="197" t="s">
        <v>469</v>
      </c>
      <c r="E244" s="199"/>
      <c r="F244" s="200"/>
      <c r="G244" s="200"/>
      <c r="H244" s="201"/>
      <c r="I244" s="199"/>
      <c r="J244" s="196"/>
    </row>
    <row r="245" spans="1:10" ht="15.75" x14ac:dyDescent="0.25">
      <c r="A245" s="197" t="s">
        <v>622</v>
      </c>
      <c r="B245" s="197" t="s">
        <v>623</v>
      </c>
      <c r="C245" s="198" t="s">
        <v>559</v>
      </c>
      <c r="D245" s="197" t="s">
        <v>47</v>
      </c>
      <c r="E245" s="199"/>
      <c r="F245" s="200"/>
      <c r="G245" s="200"/>
      <c r="H245" s="201"/>
      <c r="I245" s="199"/>
      <c r="J245" s="196"/>
    </row>
    <row r="246" spans="1:10" ht="15.75" x14ac:dyDescent="0.25">
      <c r="A246" s="190" t="s">
        <v>1583</v>
      </c>
      <c r="B246" s="190" t="s">
        <v>624</v>
      </c>
      <c r="C246" s="191" t="s">
        <v>625</v>
      </c>
      <c r="D246" s="196"/>
      <c r="E246" s="199"/>
      <c r="F246" s="200"/>
      <c r="G246" s="200"/>
      <c r="H246" s="201"/>
      <c r="I246" s="199"/>
      <c r="J246" s="196"/>
    </row>
    <row r="247" spans="1:10" ht="15.75" x14ac:dyDescent="0.25">
      <c r="A247" s="197" t="s">
        <v>626</v>
      </c>
      <c r="B247" s="197" t="s">
        <v>627</v>
      </c>
      <c r="C247" s="198" t="s">
        <v>610</v>
      </c>
      <c r="D247" s="197" t="s">
        <v>47</v>
      </c>
      <c r="E247" s="199"/>
      <c r="F247" s="200"/>
      <c r="G247" s="200"/>
      <c r="H247" s="201"/>
      <c r="I247" s="199"/>
      <c r="J247" s="196"/>
    </row>
    <row r="248" spans="1:10" ht="15.75" x14ac:dyDescent="0.25">
      <c r="A248" s="197" t="s">
        <v>628</v>
      </c>
      <c r="B248" s="197" t="s">
        <v>629</v>
      </c>
      <c r="C248" s="198" t="s">
        <v>556</v>
      </c>
      <c r="D248" s="197" t="s">
        <v>212</v>
      </c>
      <c r="E248" s="202" t="s">
        <v>178</v>
      </c>
      <c r="F248" s="200"/>
      <c r="G248" s="200"/>
      <c r="H248" s="201"/>
      <c r="I248" s="199"/>
      <c r="J248" s="196"/>
    </row>
    <row r="249" spans="1:10" ht="15.75" x14ac:dyDescent="0.25">
      <c r="A249" s="197" t="s">
        <v>630</v>
      </c>
      <c r="B249" s="197" t="s">
        <v>631</v>
      </c>
      <c r="C249" s="198" t="s">
        <v>618</v>
      </c>
      <c r="D249" s="197" t="s">
        <v>47</v>
      </c>
      <c r="E249" s="199"/>
      <c r="F249" s="200"/>
      <c r="G249" s="200"/>
      <c r="H249" s="206"/>
      <c r="I249" s="199"/>
      <c r="J249" s="196"/>
    </row>
    <row r="250" spans="1:10" ht="15.75" x14ac:dyDescent="0.25">
      <c r="A250" s="197" t="s">
        <v>632</v>
      </c>
      <c r="B250" s="197" t="s">
        <v>633</v>
      </c>
      <c r="C250" s="198" t="s">
        <v>621</v>
      </c>
      <c r="D250" s="197" t="s">
        <v>496</v>
      </c>
      <c r="E250" s="199"/>
      <c r="F250" s="200"/>
      <c r="G250" s="200"/>
      <c r="H250" s="201"/>
      <c r="I250" s="199"/>
      <c r="J250" s="196"/>
    </row>
    <row r="251" spans="1:10" ht="15.75" x14ac:dyDescent="0.25">
      <c r="A251" s="197" t="s">
        <v>634</v>
      </c>
      <c r="B251" s="197" t="s">
        <v>635</v>
      </c>
      <c r="C251" s="198" t="s">
        <v>559</v>
      </c>
      <c r="D251" s="197" t="s">
        <v>47</v>
      </c>
      <c r="E251" s="199"/>
      <c r="F251" s="200"/>
      <c r="G251" s="200"/>
      <c r="H251" s="201"/>
      <c r="I251" s="199"/>
      <c r="J251" s="196"/>
    </row>
    <row r="252" spans="1:10" ht="15.75" x14ac:dyDescent="0.25">
      <c r="A252" s="190" t="s">
        <v>1584</v>
      </c>
      <c r="B252" s="190" t="s">
        <v>636</v>
      </c>
      <c r="C252" s="191" t="s">
        <v>637</v>
      </c>
      <c r="D252" s="196"/>
      <c r="E252" s="199"/>
      <c r="F252" s="200"/>
      <c r="G252" s="200"/>
      <c r="H252" s="201"/>
      <c r="I252" s="199"/>
      <c r="J252" s="196"/>
    </row>
    <row r="253" spans="1:10" ht="15.75" x14ac:dyDescent="0.25">
      <c r="A253" s="197" t="s">
        <v>638</v>
      </c>
      <c r="B253" s="197" t="s">
        <v>639</v>
      </c>
      <c r="C253" s="198" t="s">
        <v>640</v>
      </c>
      <c r="D253" s="197" t="s">
        <v>47</v>
      </c>
      <c r="E253" s="199"/>
      <c r="F253" s="200"/>
      <c r="G253" s="200"/>
      <c r="H253" s="206"/>
      <c r="I253" s="199"/>
      <c r="J253" s="196"/>
    </row>
    <row r="254" spans="1:10" ht="15.75" x14ac:dyDescent="0.25">
      <c r="A254" s="197" t="s">
        <v>641</v>
      </c>
      <c r="B254" s="197" t="s">
        <v>642</v>
      </c>
      <c r="C254" s="198" t="s">
        <v>618</v>
      </c>
      <c r="D254" s="197" t="s">
        <v>47</v>
      </c>
      <c r="E254" s="199"/>
      <c r="F254" s="200"/>
      <c r="G254" s="200"/>
      <c r="H254" s="206"/>
      <c r="I254" s="199"/>
      <c r="J254" s="196"/>
    </row>
    <row r="255" spans="1:10" ht="15.75" x14ac:dyDescent="0.25">
      <c r="A255" s="197" t="s">
        <v>643</v>
      </c>
      <c r="B255" s="197" t="s">
        <v>644</v>
      </c>
      <c r="C255" s="198" t="s">
        <v>645</v>
      </c>
      <c r="D255" s="197" t="s">
        <v>212</v>
      </c>
      <c r="E255" s="202" t="s">
        <v>178</v>
      </c>
      <c r="F255" s="200"/>
      <c r="G255" s="200"/>
      <c r="H255" s="206"/>
      <c r="I255" s="199"/>
      <c r="J255" s="196"/>
    </row>
    <row r="256" spans="1:10" ht="15.75" x14ac:dyDescent="0.25">
      <c r="A256" s="197" t="s">
        <v>646</v>
      </c>
      <c r="B256" s="197" t="s">
        <v>647</v>
      </c>
      <c r="C256" s="198" t="s">
        <v>1585</v>
      </c>
      <c r="D256" s="197" t="s">
        <v>469</v>
      </c>
      <c r="E256" s="199"/>
      <c r="F256" s="200"/>
      <c r="G256" s="200"/>
      <c r="H256" s="201"/>
      <c r="I256" s="199"/>
      <c r="J256" s="196"/>
    </row>
    <row r="257" spans="1:12" ht="15.75" x14ac:dyDescent="0.25">
      <c r="A257" s="197" t="s">
        <v>649</v>
      </c>
      <c r="B257" s="197" t="s">
        <v>650</v>
      </c>
      <c r="C257" s="198" t="s">
        <v>559</v>
      </c>
      <c r="D257" s="197" t="s">
        <v>47</v>
      </c>
      <c r="E257" s="199"/>
      <c r="F257" s="200"/>
      <c r="G257" s="200"/>
      <c r="H257" s="201"/>
      <c r="I257" s="199"/>
      <c r="J257" s="196"/>
    </row>
    <row r="258" spans="1:12" ht="15.75" x14ac:dyDescent="0.25">
      <c r="A258" s="190" t="s">
        <v>1586</v>
      </c>
      <c r="B258" s="190" t="s">
        <v>651</v>
      </c>
      <c r="C258" s="191" t="s">
        <v>652</v>
      </c>
      <c r="D258" s="196"/>
      <c r="E258" s="199"/>
      <c r="F258" s="200"/>
      <c r="G258" s="200"/>
      <c r="H258" s="201"/>
      <c r="I258" s="199"/>
      <c r="J258" s="196"/>
    </row>
    <row r="259" spans="1:12" ht="15.75" x14ac:dyDescent="0.25">
      <c r="A259" s="197" t="s">
        <v>653</v>
      </c>
      <c r="B259" s="197" t="s">
        <v>654</v>
      </c>
      <c r="C259" s="198" t="s">
        <v>655</v>
      </c>
      <c r="D259" s="197" t="s">
        <v>47</v>
      </c>
      <c r="E259" s="199"/>
      <c r="F259" s="200"/>
      <c r="G259" s="200"/>
      <c r="H259" s="201"/>
      <c r="I259" s="199"/>
      <c r="J259" s="196"/>
    </row>
    <row r="260" spans="1:12" ht="15.75" x14ac:dyDescent="0.25">
      <c r="A260" s="197" t="s">
        <v>656</v>
      </c>
      <c r="B260" s="197" t="s">
        <v>657</v>
      </c>
      <c r="C260" s="198" t="s">
        <v>658</v>
      </c>
      <c r="D260" s="197" t="s">
        <v>212</v>
      </c>
      <c r="E260" s="202" t="s">
        <v>178</v>
      </c>
      <c r="F260" s="200"/>
      <c r="G260" s="200"/>
      <c r="H260" s="201"/>
      <c r="I260" s="199"/>
      <c r="J260" s="196"/>
    </row>
    <row r="261" spans="1:12" ht="15.75" x14ac:dyDescent="0.25">
      <c r="A261" s="197" t="s">
        <v>659</v>
      </c>
      <c r="B261" s="197" t="s">
        <v>660</v>
      </c>
      <c r="C261" s="198" t="s">
        <v>618</v>
      </c>
      <c r="D261" s="197" t="s">
        <v>47</v>
      </c>
      <c r="E261" s="199"/>
      <c r="F261" s="200"/>
      <c r="G261" s="200"/>
      <c r="H261" s="201"/>
      <c r="I261" s="199"/>
      <c r="J261" s="196"/>
    </row>
    <row r="262" spans="1:12" ht="15.75" x14ac:dyDescent="0.25">
      <c r="A262" s="197" t="s">
        <v>661</v>
      </c>
      <c r="B262" s="197" t="s">
        <v>662</v>
      </c>
      <c r="C262" s="198" t="s">
        <v>559</v>
      </c>
      <c r="D262" s="197" t="s">
        <v>47</v>
      </c>
      <c r="E262" s="199"/>
      <c r="F262" s="200"/>
      <c r="G262" s="200"/>
      <c r="H262" s="201"/>
      <c r="I262" s="199"/>
      <c r="J262" s="196"/>
    </row>
    <row r="263" spans="1:12" ht="15.75" x14ac:dyDescent="0.25">
      <c r="A263" s="190" t="s">
        <v>1587</v>
      </c>
      <c r="B263" s="190" t="s">
        <v>114</v>
      </c>
      <c r="C263" s="191" t="s">
        <v>115</v>
      </c>
      <c r="D263" s="190" t="s">
        <v>212</v>
      </c>
      <c r="E263" s="195" t="s">
        <v>178</v>
      </c>
      <c r="F263" s="200"/>
      <c r="G263" s="200"/>
      <c r="H263" s="201"/>
      <c r="I263" s="199"/>
      <c r="J263" s="196"/>
    </row>
    <row r="264" spans="1:12" ht="15.75" x14ac:dyDescent="0.25">
      <c r="A264" s="186">
        <v>10</v>
      </c>
      <c r="B264" s="186" t="s">
        <v>117</v>
      </c>
      <c r="C264" s="187" t="s">
        <v>118</v>
      </c>
      <c r="D264" s="186" t="s">
        <v>212</v>
      </c>
      <c r="E264" s="203" t="s">
        <v>178</v>
      </c>
      <c r="F264" s="200"/>
      <c r="G264" s="200"/>
      <c r="H264" s="201"/>
      <c r="I264" s="204">
        <f>+I266+I271+I313+I318+I323+I328+I333+I334+I307</f>
        <v>0</v>
      </c>
      <c r="J264" s="218"/>
    </row>
    <row r="265" spans="1:12" ht="15.75" x14ac:dyDescent="0.25">
      <c r="A265" s="190" t="s">
        <v>1588</v>
      </c>
      <c r="B265" s="190" t="s">
        <v>663</v>
      </c>
      <c r="C265" s="191" t="s">
        <v>664</v>
      </c>
      <c r="D265" s="190"/>
      <c r="E265" s="199"/>
      <c r="F265" s="200"/>
      <c r="G265" s="200"/>
      <c r="H265" s="201"/>
      <c r="I265" s="199"/>
      <c r="J265" s="196"/>
    </row>
    <row r="266" spans="1:12" ht="15.75" x14ac:dyDescent="0.25">
      <c r="A266" s="214" t="s">
        <v>665</v>
      </c>
      <c r="B266" s="214" t="s">
        <v>119</v>
      </c>
      <c r="C266" s="219" t="s">
        <v>120</v>
      </c>
      <c r="D266" s="214" t="s">
        <v>55</v>
      </c>
      <c r="E266" s="192">
        <f>+SUM(E267:E270)</f>
        <v>0</v>
      </c>
      <c r="F266" s="215">
        <f>+SUM(F267:F270)</f>
        <v>0</v>
      </c>
      <c r="G266" s="215">
        <f>+SUM(G267:G270)</f>
        <v>0</v>
      </c>
      <c r="H266" s="194"/>
      <c r="I266" s="192">
        <f>+SUM(I267:I270)</f>
        <v>0</v>
      </c>
      <c r="J266" s="190"/>
    </row>
    <row r="267" spans="1:12" ht="18.75" x14ac:dyDescent="0.25">
      <c r="A267" s="197" t="s">
        <v>666</v>
      </c>
      <c r="B267" s="197" t="s">
        <v>667</v>
      </c>
      <c r="C267" s="198" t="s">
        <v>126</v>
      </c>
      <c r="D267" s="197" t="s">
        <v>55</v>
      </c>
      <c r="E267" s="236">
        <f>+SUM(F267:G267)</f>
        <v>0</v>
      </c>
      <c r="F267" s="200"/>
      <c r="G267" s="200"/>
      <c r="H267" s="206">
        <v>150</v>
      </c>
      <c r="I267" s="199">
        <f>+H267*E267</f>
        <v>0</v>
      </c>
      <c r="J267" s="196"/>
    </row>
    <row r="268" spans="1:12" ht="18.75" x14ac:dyDescent="0.25">
      <c r="A268" s="197" t="s">
        <v>668</v>
      </c>
      <c r="B268" s="197" t="s">
        <v>669</v>
      </c>
      <c r="C268" s="198" t="s">
        <v>128</v>
      </c>
      <c r="D268" s="197" t="s">
        <v>55</v>
      </c>
      <c r="E268" s="236">
        <f>+SUM(F268:G268)</f>
        <v>0</v>
      </c>
      <c r="F268" s="200"/>
      <c r="G268" s="200"/>
      <c r="H268" s="206"/>
      <c r="I268" s="199">
        <f>+H268*E268</f>
        <v>0</v>
      </c>
      <c r="J268" s="196"/>
      <c r="L268" s="223"/>
    </row>
    <row r="269" spans="1:12" ht="18.75" x14ac:dyDescent="0.25">
      <c r="A269" s="197" t="s">
        <v>670</v>
      </c>
      <c r="B269" s="197" t="s">
        <v>671</v>
      </c>
      <c r="C269" s="198" t="s">
        <v>130</v>
      </c>
      <c r="D269" s="197" t="s">
        <v>55</v>
      </c>
      <c r="E269" s="236">
        <f>+SUM(F269:G269)</f>
        <v>0</v>
      </c>
      <c r="F269" s="200"/>
      <c r="G269" s="200"/>
      <c r="H269" s="206"/>
      <c r="I269" s="199">
        <f>+H269*E269</f>
        <v>0</v>
      </c>
      <c r="J269" s="196"/>
    </row>
    <row r="270" spans="1:12" ht="18.75" x14ac:dyDescent="0.25">
      <c r="A270" s="197" t="s">
        <v>672</v>
      </c>
      <c r="B270" s="197" t="s">
        <v>673</v>
      </c>
      <c r="C270" s="198" t="s">
        <v>132</v>
      </c>
      <c r="D270" s="197" t="s">
        <v>55</v>
      </c>
      <c r="E270" s="236">
        <f>+SUM(F270:G270)</f>
        <v>0</v>
      </c>
      <c r="F270" s="200"/>
      <c r="G270" s="200"/>
      <c r="H270" s="206"/>
      <c r="I270" s="199">
        <f>+H270*E270</f>
        <v>0</v>
      </c>
      <c r="J270" s="196"/>
    </row>
    <row r="271" spans="1:12" ht="15.75" x14ac:dyDescent="0.25">
      <c r="A271" s="214" t="s">
        <v>674</v>
      </c>
      <c r="B271" s="214" t="s">
        <v>121</v>
      </c>
      <c r="C271" s="219" t="s">
        <v>122</v>
      </c>
      <c r="D271" s="214" t="s">
        <v>55</v>
      </c>
      <c r="E271" s="199"/>
      <c r="F271" s="200"/>
      <c r="G271" s="200"/>
      <c r="H271" s="201"/>
      <c r="I271" s="199"/>
      <c r="J271" s="196"/>
    </row>
    <row r="272" spans="1:12" ht="15.75" x14ac:dyDescent="0.25">
      <c r="A272" s="197" t="s">
        <v>675</v>
      </c>
      <c r="B272" s="197" t="s">
        <v>676</v>
      </c>
      <c r="C272" s="198" t="s">
        <v>126</v>
      </c>
      <c r="D272" s="197" t="s">
        <v>55</v>
      </c>
      <c r="E272" s="199"/>
      <c r="F272" s="200"/>
      <c r="G272" s="200"/>
      <c r="H272" s="206"/>
      <c r="I272" s="199"/>
      <c r="J272" s="196"/>
    </row>
    <row r="273" spans="1:10" ht="15.75" x14ac:dyDescent="0.25">
      <c r="A273" s="197" t="s">
        <v>677</v>
      </c>
      <c r="B273" s="197" t="s">
        <v>678</v>
      </c>
      <c r="C273" s="198" t="s">
        <v>128</v>
      </c>
      <c r="D273" s="197" t="s">
        <v>55</v>
      </c>
      <c r="E273" s="199"/>
      <c r="F273" s="200"/>
      <c r="G273" s="200"/>
      <c r="H273" s="201"/>
      <c r="I273" s="199"/>
      <c r="J273" s="196"/>
    </row>
    <row r="274" spans="1:10" ht="15.75" x14ac:dyDescent="0.25">
      <c r="A274" s="197" t="s">
        <v>679</v>
      </c>
      <c r="B274" s="197" t="s">
        <v>680</v>
      </c>
      <c r="C274" s="198" t="s">
        <v>130</v>
      </c>
      <c r="D274" s="197" t="s">
        <v>55</v>
      </c>
      <c r="E274" s="199"/>
      <c r="F274" s="200"/>
      <c r="G274" s="200"/>
      <c r="H274" s="201"/>
      <c r="I274" s="199"/>
      <c r="J274" s="225"/>
    </row>
    <row r="275" spans="1:10" ht="15.75" x14ac:dyDescent="0.25">
      <c r="A275" s="197" t="s">
        <v>681</v>
      </c>
      <c r="B275" s="197" t="s">
        <v>682</v>
      </c>
      <c r="C275" s="198" t="s">
        <v>132</v>
      </c>
      <c r="D275" s="197" t="s">
        <v>55</v>
      </c>
      <c r="E275" s="199"/>
      <c r="F275" s="200"/>
      <c r="G275" s="200"/>
      <c r="H275" s="201"/>
      <c r="I275" s="199"/>
      <c r="J275" s="225"/>
    </row>
    <row r="276" spans="1:10" ht="15.75" x14ac:dyDescent="0.25">
      <c r="A276" s="214" t="s">
        <v>1589</v>
      </c>
      <c r="B276" s="190" t="s">
        <v>123</v>
      </c>
      <c r="C276" s="191" t="s">
        <v>124</v>
      </c>
      <c r="D276" s="214" t="s">
        <v>55</v>
      </c>
      <c r="E276" s="199"/>
      <c r="F276" s="200"/>
      <c r="G276" s="200"/>
      <c r="H276" s="201"/>
      <c r="I276" s="199"/>
      <c r="J276" s="225"/>
    </row>
    <row r="277" spans="1:10" ht="15.75" x14ac:dyDescent="0.25">
      <c r="A277" s="197" t="s">
        <v>684</v>
      </c>
      <c r="B277" s="197" t="s">
        <v>125</v>
      </c>
      <c r="C277" s="198" t="s">
        <v>126</v>
      </c>
      <c r="D277" s="197" t="s">
        <v>55</v>
      </c>
      <c r="E277" s="199"/>
      <c r="F277" s="200"/>
      <c r="G277" s="200"/>
      <c r="H277" s="201"/>
      <c r="I277" s="199"/>
      <c r="J277" s="225"/>
    </row>
    <row r="278" spans="1:10" ht="15.75" x14ac:dyDescent="0.25">
      <c r="A278" s="197" t="s">
        <v>685</v>
      </c>
      <c r="B278" s="197" t="s">
        <v>127</v>
      </c>
      <c r="C278" s="198" t="s">
        <v>128</v>
      </c>
      <c r="D278" s="197" t="s">
        <v>55</v>
      </c>
      <c r="E278" s="199"/>
      <c r="F278" s="200"/>
      <c r="G278" s="200"/>
      <c r="H278" s="201"/>
      <c r="I278" s="199"/>
      <c r="J278" s="225"/>
    </row>
    <row r="279" spans="1:10" ht="15.75" x14ac:dyDescent="0.25">
      <c r="A279" s="197" t="s">
        <v>686</v>
      </c>
      <c r="B279" s="197" t="s">
        <v>129</v>
      </c>
      <c r="C279" s="198" t="s">
        <v>130</v>
      </c>
      <c r="D279" s="197" t="s">
        <v>55</v>
      </c>
      <c r="E279" s="199"/>
      <c r="F279" s="200"/>
      <c r="G279" s="200"/>
      <c r="H279" s="201"/>
      <c r="I279" s="199"/>
      <c r="J279" s="225"/>
    </row>
    <row r="280" spans="1:10" ht="15.75" x14ac:dyDescent="0.25">
      <c r="A280" s="197" t="s">
        <v>687</v>
      </c>
      <c r="B280" s="197" t="s">
        <v>131</v>
      </c>
      <c r="C280" s="198" t="s">
        <v>132</v>
      </c>
      <c r="D280" s="197" t="s">
        <v>55</v>
      </c>
      <c r="E280" s="199"/>
      <c r="F280" s="200"/>
      <c r="G280" s="200"/>
      <c r="H280" s="201"/>
      <c r="I280" s="199"/>
      <c r="J280" s="225"/>
    </row>
    <row r="281" spans="1:10" ht="15.75" x14ac:dyDescent="0.25">
      <c r="A281" s="190" t="s">
        <v>1590</v>
      </c>
      <c r="B281" s="190" t="s">
        <v>688</v>
      </c>
      <c r="C281" s="191" t="s">
        <v>689</v>
      </c>
      <c r="D281" s="190" t="s">
        <v>55</v>
      </c>
      <c r="E281" s="199"/>
      <c r="F281" s="200"/>
      <c r="G281" s="200"/>
      <c r="H281" s="201"/>
      <c r="I281" s="199"/>
      <c r="J281" s="225"/>
    </row>
    <row r="282" spans="1:10" ht="15.75" x14ac:dyDescent="0.25">
      <c r="A282" s="214" t="s">
        <v>690</v>
      </c>
      <c r="B282" s="214" t="s">
        <v>133</v>
      </c>
      <c r="C282" s="219" t="s">
        <v>134</v>
      </c>
      <c r="D282" s="214" t="s">
        <v>55</v>
      </c>
      <c r="E282" s="199"/>
      <c r="F282" s="200"/>
      <c r="G282" s="200"/>
      <c r="H282" s="201"/>
      <c r="I282" s="199"/>
      <c r="J282" s="225"/>
    </row>
    <row r="283" spans="1:10" ht="15.75" x14ac:dyDescent="0.25">
      <c r="A283" s="197" t="s">
        <v>691</v>
      </c>
      <c r="B283" s="197" t="s">
        <v>692</v>
      </c>
      <c r="C283" s="198" t="s">
        <v>126</v>
      </c>
      <c r="D283" s="197" t="s">
        <v>55</v>
      </c>
      <c r="E283" s="199"/>
      <c r="F283" s="200"/>
      <c r="G283" s="200"/>
      <c r="H283" s="206"/>
      <c r="I283" s="199"/>
      <c r="J283" s="225"/>
    </row>
    <row r="284" spans="1:10" ht="15.75" x14ac:dyDescent="0.25">
      <c r="A284" s="197" t="s">
        <v>693</v>
      </c>
      <c r="B284" s="197" t="s">
        <v>694</v>
      </c>
      <c r="C284" s="198" t="s">
        <v>348</v>
      </c>
      <c r="D284" s="197" t="s">
        <v>55</v>
      </c>
      <c r="E284" s="199"/>
      <c r="F284" s="200"/>
      <c r="G284" s="200"/>
      <c r="H284" s="206"/>
      <c r="I284" s="199"/>
      <c r="J284" s="225"/>
    </row>
    <row r="285" spans="1:10" ht="15.75" x14ac:dyDescent="0.25">
      <c r="A285" s="197" t="s">
        <v>695</v>
      </c>
      <c r="B285" s="197" t="s">
        <v>696</v>
      </c>
      <c r="C285" s="198" t="s">
        <v>336</v>
      </c>
      <c r="D285" s="197" t="s">
        <v>55</v>
      </c>
      <c r="E285" s="199"/>
      <c r="F285" s="200"/>
      <c r="G285" s="200"/>
      <c r="H285" s="206"/>
      <c r="I285" s="199"/>
      <c r="J285" s="225"/>
    </row>
    <row r="286" spans="1:10" ht="15.75" x14ac:dyDescent="0.25">
      <c r="A286" s="197" t="s">
        <v>697</v>
      </c>
      <c r="B286" s="197" t="s">
        <v>698</v>
      </c>
      <c r="C286" s="198" t="s">
        <v>132</v>
      </c>
      <c r="D286" s="197" t="s">
        <v>55</v>
      </c>
      <c r="E286" s="199"/>
      <c r="F286" s="200"/>
      <c r="G286" s="200"/>
      <c r="H286" s="206"/>
      <c r="I286" s="199"/>
      <c r="J286" s="225"/>
    </row>
    <row r="287" spans="1:10" ht="15.75" x14ac:dyDescent="0.25">
      <c r="A287" s="190" t="s">
        <v>699</v>
      </c>
      <c r="B287" s="190" t="s">
        <v>135</v>
      </c>
      <c r="C287" s="219" t="s">
        <v>136</v>
      </c>
      <c r="D287" s="190" t="s">
        <v>55</v>
      </c>
      <c r="E287" s="199"/>
      <c r="F287" s="200"/>
      <c r="G287" s="200"/>
      <c r="H287" s="206"/>
      <c r="I287" s="199"/>
      <c r="J287" s="225"/>
    </row>
    <row r="288" spans="1:10" ht="15.75" x14ac:dyDescent="0.25">
      <c r="A288" s="197" t="s">
        <v>700</v>
      </c>
      <c r="B288" s="197" t="s">
        <v>701</v>
      </c>
      <c r="C288" s="198" t="s">
        <v>126</v>
      </c>
      <c r="D288" s="197" t="s">
        <v>55</v>
      </c>
      <c r="E288" s="199"/>
      <c r="F288" s="200"/>
      <c r="G288" s="200"/>
      <c r="H288" s="206"/>
      <c r="I288" s="199"/>
      <c r="J288" s="225"/>
    </row>
    <row r="289" spans="1:10" ht="15.75" x14ac:dyDescent="0.25">
      <c r="A289" s="197" t="s">
        <v>702</v>
      </c>
      <c r="B289" s="197" t="s">
        <v>703</v>
      </c>
      <c r="C289" s="198" t="s">
        <v>128</v>
      </c>
      <c r="D289" s="197" t="s">
        <v>55</v>
      </c>
      <c r="E289" s="199"/>
      <c r="F289" s="200"/>
      <c r="G289" s="200"/>
      <c r="H289" s="206"/>
      <c r="I289" s="199"/>
      <c r="J289" s="225"/>
    </row>
    <row r="290" spans="1:10" ht="15.75" x14ac:dyDescent="0.25">
      <c r="A290" s="197" t="s">
        <v>704</v>
      </c>
      <c r="B290" s="197" t="s">
        <v>705</v>
      </c>
      <c r="C290" s="198" t="s">
        <v>130</v>
      </c>
      <c r="D290" s="197" t="s">
        <v>55</v>
      </c>
      <c r="E290" s="199"/>
      <c r="F290" s="200"/>
      <c r="G290" s="200"/>
      <c r="H290" s="201"/>
      <c r="I290" s="199"/>
      <c r="J290" s="225"/>
    </row>
    <row r="291" spans="1:10" ht="15.75" x14ac:dyDescent="0.25">
      <c r="A291" s="197" t="s">
        <v>706</v>
      </c>
      <c r="B291" s="197" t="s">
        <v>707</v>
      </c>
      <c r="C291" s="198" t="s">
        <v>132</v>
      </c>
      <c r="D291" s="197" t="s">
        <v>55</v>
      </c>
      <c r="E291" s="199"/>
      <c r="F291" s="200"/>
      <c r="G291" s="200"/>
      <c r="H291" s="201"/>
      <c r="I291" s="199"/>
      <c r="J291" s="225"/>
    </row>
    <row r="292" spans="1:10" ht="15.75" x14ac:dyDescent="0.25">
      <c r="A292" s="190" t="s">
        <v>708</v>
      </c>
      <c r="B292" s="190" t="s">
        <v>709</v>
      </c>
      <c r="C292" s="219" t="s">
        <v>710</v>
      </c>
      <c r="D292" s="190" t="s">
        <v>55</v>
      </c>
      <c r="E292" s="199"/>
      <c r="F292" s="200"/>
      <c r="G292" s="200"/>
      <c r="H292" s="201"/>
      <c r="I292" s="199"/>
      <c r="J292" s="225"/>
    </row>
    <row r="293" spans="1:10" ht="15.75" x14ac:dyDescent="0.25">
      <c r="A293" s="197" t="s">
        <v>711</v>
      </c>
      <c r="B293" s="197" t="s">
        <v>712</v>
      </c>
      <c r="C293" s="198" t="s">
        <v>126</v>
      </c>
      <c r="D293" s="197" t="s">
        <v>55</v>
      </c>
      <c r="E293" s="199"/>
      <c r="F293" s="200"/>
      <c r="G293" s="200"/>
      <c r="H293" s="201"/>
      <c r="I293" s="199"/>
      <c r="J293" s="225"/>
    </row>
    <row r="294" spans="1:10" ht="15.75" x14ac:dyDescent="0.25">
      <c r="A294" s="197" t="s">
        <v>713</v>
      </c>
      <c r="B294" s="197" t="s">
        <v>714</v>
      </c>
      <c r="C294" s="198" t="s">
        <v>128</v>
      </c>
      <c r="D294" s="197" t="s">
        <v>55</v>
      </c>
      <c r="E294" s="199"/>
      <c r="F294" s="200"/>
      <c r="G294" s="200"/>
      <c r="H294" s="201"/>
      <c r="I294" s="199"/>
      <c r="J294" s="225"/>
    </row>
    <row r="295" spans="1:10" ht="15.75" x14ac:dyDescent="0.25">
      <c r="A295" s="197" t="s">
        <v>715</v>
      </c>
      <c r="B295" s="197" t="s">
        <v>716</v>
      </c>
      <c r="C295" s="198" t="s">
        <v>130</v>
      </c>
      <c r="D295" s="197" t="s">
        <v>55</v>
      </c>
      <c r="E295" s="199"/>
      <c r="F295" s="200"/>
      <c r="G295" s="200"/>
      <c r="H295" s="201"/>
      <c r="I295" s="199"/>
      <c r="J295" s="225"/>
    </row>
    <row r="296" spans="1:10" ht="15.75" x14ac:dyDescent="0.25">
      <c r="A296" s="197" t="s">
        <v>717</v>
      </c>
      <c r="B296" s="197" t="s">
        <v>718</v>
      </c>
      <c r="C296" s="198" t="s">
        <v>132</v>
      </c>
      <c r="D296" s="197" t="s">
        <v>55</v>
      </c>
      <c r="E296" s="199"/>
      <c r="F296" s="200"/>
      <c r="G296" s="200"/>
      <c r="H296" s="201"/>
      <c r="I296" s="199"/>
      <c r="J296" s="225"/>
    </row>
    <row r="297" spans="1:10" ht="15.75" x14ac:dyDescent="0.25">
      <c r="A297" s="190" t="s">
        <v>1591</v>
      </c>
      <c r="B297" s="190" t="s">
        <v>137</v>
      </c>
      <c r="C297" s="191" t="s">
        <v>138</v>
      </c>
      <c r="D297" s="197" t="s">
        <v>55</v>
      </c>
      <c r="E297" s="199"/>
      <c r="F297" s="200"/>
      <c r="G297" s="200"/>
      <c r="H297" s="201"/>
      <c r="I297" s="199"/>
      <c r="J297" s="225"/>
    </row>
    <row r="298" spans="1:10" ht="15.75" x14ac:dyDescent="0.25">
      <c r="A298" s="197" t="s">
        <v>719</v>
      </c>
      <c r="B298" s="197" t="s">
        <v>720</v>
      </c>
      <c r="C298" s="198" t="s">
        <v>126</v>
      </c>
      <c r="D298" s="197" t="s">
        <v>55</v>
      </c>
      <c r="E298" s="199"/>
      <c r="F298" s="200"/>
      <c r="G298" s="200"/>
      <c r="H298" s="201"/>
      <c r="I298" s="199"/>
      <c r="J298" s="225"/>
    </row>
    <row r="299" spans="1:10" ht="15.75" x14ac:dyDescent="0.25">
      <c r="A299" s="197" t="s">
        <v>721</v>
      </c>
      <c r="B299" s="197" t="s">
        <v>722</v>
      </c>
      <c r="C299" s="198" t="s">
        <v>128</v>
      </c>
      <c r="D299" s="197" t="s">
        <v>55</v>
      </c>
      <c r="E299" s="199"/>
      <c r="F299" s="200"/>
      <c r="G299" s="200"/>
      <c r="H299" s="201"/>
      <c r="I299" s="199"/>
      <c r="J299" s="225"/>
    </row>
    <row r="300" spans="1:10" ht="15.75" x14ac:dyDescent="0.25">
      <c r="A300" s="197" t="s">
        <v>723</v>
      </c>
      <c r="B300" s="197" t="s">
        <v>724</v>
      </c>
      <c r="C300" s="198" t="s">
        <v>336</v>
      </c>
      <c r="D300" s="197" t="s">
        <v>55</v>
      </c>
      <c r="E300" s="199"/>
      <c r="F300" s="200"/>
      <c r="G300" s="200"/>
      <c r="H300" s="201"/>
      <c r="I300" s="199"/>
      <c r="J300" s="225"/>
    </row>
    <row r="301" spans="1:10" ht="15.75" x14ac:dyDescent="0.25">
      <c r="A301" s="197" t="s">
        <v>725</v>
      </c>
      <c r="B301" s="197" t="s">
        <v>726</v>
      </c>
      <c r="C301" s="198" t="s">
        <v>132</v>
      </c>
      <c r="D301" s="197" t="s">
        <v>55</v>
      </c>
      <c r="E301" s="199"/>
      <c r="F301" s="200"/>
      <c r="G301" s="200"/>
      <c r="H301" s="206"/>
      <c r="I301" s="199"/>
      <c r="J301" s="225"/>
    </row>
    <row r="302" spans="1:10" ht="15.75" x14ac:dyDescent="0.25">
      <c r="A302" s="190" t="s">
        <v>1592</v>
      </c>
      <c r="B302" s="190" t="s">
        <v>727</v>
      </c>
      <c r="C302" s="191" t="s">
        <v>728</v>
      </c>
      <c r="D302" s="190" t="s">
        <v>55</v>
      </c>
      <c r="E302" s="199"/>
      <c r="F302" s="200"/>
      <c r="G302" s="200"/>
      <c r="H302" s="201"/>
      <c r="I302" s="199"/>
      <c r="J302" s="225"/>
    </row>
    <row r="303" spans="1:10" ht="15.75" x14ac:dyDescent="0.25">
      <c r="A303" s="197" t="s">
        <v>729</v>
      </c>
      <c r="B303" s="197" t="s">
        <v>730</v>
      </c>
      <c r="C303" s="198" t="s">
        <v>126</v>
      </c>
      <c r="D303" s="197" t="s">
        <v>55</v>
      </c>
      <c r="E303" s="199"/>
      <c r="F303" s="200"/>
      <c r="G303" s="200"/>
      <c r="H303" s="206"/>
      <c r="I303" s="199"/>
      <c r="J303" s="225"/>
    </row>
    <row r="304" spans="1:10" ht="15.75" x14ac:dyDescent="0.25">
      <c r="A304" s="197" t="s">
        <v>731</v>
      </c>
      <c r="B304" s="197" t="s">
        <v>732</v>
      </c>
      <c r="C304" s="198" t="s">
        <v>128</v>
      </c>
      <c r="D304" s="197" t="s">
        <v>55</v>
      </c>
      <c r="E304" s="199"/>
      <c r="F304" s="200"/>
      <c r="G304" s="200"/>
      <c r="H304" s="206"/>
      <c r="I304" s="199"/>
      <c r="J304" s="225"/>
    </row>
    <row r="305" spans="1:12" ht="15.75" x14ac:dyDescent="0.25">
      <c r="A305" s="197" t="s">
        <v>733</v>
      </c>
      <c r="B305" s="197" t="s">
        <v>734</v>
      </c>
      <c r="C305" s="198" t="s">
        <v>336</v>
      </c>
      <c r="D305" s="197" t="s">
        <v>55</v>
      </c>
      <c r="E305" s="199"/>
      <c r="F305" s="200"/>
      <c r="G305" s="200"/>
      <c r="H305" s="206"/>
      <c r="I305" s="199"/>
      <c r="J305" s="225"/>
    </row>
    <row r="306" spans="1:12" ht="15.75" x14ac:dyDescent="0.25">
      <c r="A306" s="197" t="s">
        <v>735</v>
      </c>
      <c r="B306" s="197" t="s">
        <v>736</v>
      </c>
      <c r="C306" s="198" t="s">
        <v>132</v>
      </c>
      <c r="D306" s="197" t="s">
        <v>55</v>
      </c>
      <c r="E306" s="199"/>
      <c r="F306" s="200"/>
      <c r="G306" s="200"/>
      <c r="H306" s="206"/>
      <c r="I306" s="199"/>
      <c r="J306" s="225"/>
    </row>
    <row r="307" spans="1:12" ht="15.75" x14ac:dyDescent="0.25">
      <c r="A307" s="190" t="s">
        <v>1593</v>
      </c>
      <c r="B307" s="190" t="s">
        <v>139</v>
      </c>
      <c r="C307" s="191" t="s">
        <v>140</v>
      </c>
      <c r="D307" s="190" t="s">
        <v>141</v>
      </c>
      <c r="E307" s="192">
        <f>+SUM(E308:E311)</f>
        <v>0</v>
      </c>
      <c r="F307" s="215">
        <f>+SUM(F308:F311)</f>
        <v>0</v>
      </c>
      <c r="G307" s="215">
        <f>+SUM(G308:G311)</f>
        <v>0</v>
      </c>
      <c r="H307" s="201"/>
      <c r="I307" s="192">
        <f>+SUM(I308:I311)</f>
        <v>0</v>
      </c>
      <c r="J307" s="225"/>
    </row>
    <row r="308" spans="1:12" ht="18.75" x14ac:dyDescent="0.25">
      <c r="A308" s="197" t="s">
        <v>738</v>
      </c>
      <c r="B308" s="197" t="s">
        <v>739</v>
      </c>
      <c r="C308" s="198" t="s">
        <v>126</v>
      </c>
      <c r="D308" s="197" t="s">
        <v>1594</v>
      </c>
      <c r="E308" s="236">
        <f>+SUM(F308:G308)</f>
        <v>0</v>
      </c>
      <c r="F308" s="200"/>
      <c r="G308" s="200"/>
      <c r="H308" s="206">
        <v>120</v>
      </c>
      <c r="I308" s="199"/>
      <c r="J308" s="225"/>
      <c r="L308" s="223"/>
    </row>
    <row r="309" spans="1:12" ht="18.75" x14ac:dyDescent="0.25">
      <c r="A309" s="197" t="s">
        <v>741</v>
      </c>
      <c r="B309" s="197" t="s">
        <v>742</v>
      </c>
      <c r="C309" s="198" t="s">
        <v>128</v>
      </c>
      <c r="D309" s="197" t="s">
        <v>1594</v>
      </c>
      <c r="E309" s="236">
        <f>+SUM(F309:G309)</f>
        <v>0</v>
      </c>
      <c r="F309" s="200"/>
      <c r="G309" s="200"/>
      <c r="H309" s="206">
        <v>110</v>
      </c>
      <c r="I309" s="199"/>
      <c r="J309" s="225"/>
      <c r="L309" s="223"/>
    </row>
    <row r="310" spans="1:12" ht="18.75" x14ac:dyDescent="0.25">
      <c r="A310" s="197" t="s">
        <v>743</v>
      </c>
      <c r="B310" s="197" t="s">
        <v>744</v>
      </c>
      <c r="C310" s="198" t="s">
        <v>130</v>
      </c>
      <c r="D310" s="197" t="s">
        <v>1594</v>
      </c>
      <c r="E310" s="236">
        <f>+SUM(F310:G310)</f>
        <v>0</v>
      </c>
      <c r="F310" s="200"/>
      <c r="G310" s="200"/>
      <c r="H310" s="206"/>
      <c r="I310" s="199">
        <f>+H310*E310</f>
        <v>0</v>
      </c>
      <c r="J310" s="225"/>
    </row>
    <row r="311" spans="1:12" ht="18.75" x14ac:dyDescent="0.25">
      <c r="A311" s="197" t="s">
        <v>745</v>
      </c>
      <c r="B311" s="197" t="s">
        <v>746</v>
      </c>
      <c r="C311" s="198" t="s">
        <v>132</v>
      </c>
      <c r="D311" s="197" t="s">
        <v>1594</v>
      </c>
      <c r="E311" s="236">
        <f>+SUM(F311:G311)</f>
        <v>0</v>
      </c>
      <c r="F311" s="200"/>
      <c r="G311" s="200"/>
      <c r="H311" s="206"/>
      <c r="I311" s="199">
        <f>+H311*E311</f>
        <v>0</v>
      </c>
      <c r="J311" s="225"/>
    </row>
    <row r="312" spans="1:12" ht="15.75" x14ac:dyDescent="0.25">
      <c r="A312" s="190" t="s">
        <v>1595</v>
      </c>
      <c r="B312" s="190" t="s">
        <v>142</v>
      </c>
      <c r="C312" s="191" t="s">
        <v>143</v>
      </c>
      <c r="D312" s="190" t="s">
        <v>144</v>
      </c>
      <c r="E312" s="192">
        <f>+E313+E318+E323</f>
        <v>0</v>
      </c>
      <c r="F312" s="200"/>
      <c r="G312" s="200"/>
      <c r="H312" s="217"/>
      <c r="I312" s="192"/>
      <c r="J312" s="225"/>
    </row>
    <row r="313" spans="1:12" ht="15.75" x14ac:dyDescent="0.25">
      <c r="A313" s="214" t="s">
        <v>747</v>
      </c>
      <c r="B313" s="214" t="s">
        <v>748</v>
      </c>
      <c r="C313" s="219" t="s">
        <v>749</v>
      </c>
      <c r="D313" s="214" t="s">
        <v>144</v>
      </c>
      <c r="E313" s="215">
        <f>+SUM(E314:E317)</f>
        <v>0</v>
      </c>
      <c r="F313" s="215">
        <f>+SUM(F314:F317)</f>
        <v>0</v>
      </c>
      <c r="G313" s="215">
        <f>+SUM(G314:G317)</f>
        <v>0</v>
      </c>
      <c r="H313" s="217"/>
      <c r="I313" s="215"/>
      <c r="J313" s="196"/>
    </row>
    <row r="314" spans="1:12" ht="15.75" x14ac:dyDescent="0.25">
      <c r="A314" s="197" t="s">
        <v>750</v>
      </c>
      <c r="B314" s="197" t="s">
        <v>751</v>
      </c>
      <c r="C314" s="198" t="s">
        <v>126</v>
      </c>
      <c r="D314" s="197" t="s">
        <v>144</v>
      </c>
      <c r="E314" s="199"/>
      <c r="F314" s="200"/>
      <c r="G314" s="200"/>
      <c r="H314" s="206"/>
      <c r="I314" s="199"/>
      <c r="J314" s="196"/>
    </row>
    <row r="315" spans="1:12" ht="15.75" x14ac:dyDescent="0.25">
      <c r="A315" s="197" t="s">
        <v>752</v>
      </c>
      <c r="B315" s="197" t="s">
        <v>753</v>
      </c>
      <c r="C315" s="198" t="s">
        <v>128</v>
      </c>
      <c r="D315" s="197" t="s">
        <v>144</v>
      </c>
      <c r="E315" s="199"/>
      <c r="F315" s="200"/>
      <c r="G315" s="200"/>
      <c r="H315" s="206"/>
      <c r="I315" s="199"/>
      <c r="J315" s="196"/>
    </row>
    <row r="316" spans="1:12" ht="15.75" x14ac:dyDescent="0.25">
      <c r="A316" s="197" t="s">
        <v>754</v>
      </c>
      <c r="B316" s="197" t="s">
        <v>755</v>
      </c>
      <c r="C316" s="198" t="s">
        <v>130</v>
      </c>
      <c r="D316" s="197" t="s">
        <v>144</v>
      </c>
      <c r="E316" s="199"/>
      <c r="F316" s="200"/>
      <c r="G316" s="200"/>
      <c r="H316" s="206"/>
      <c r="I316" s="199"/>
      <c r="J316" s="196"/>
    </row>
    <row r="317" spans="1:12" ht="15.75" x14ac:dyDescent="0.25">
      <c r="A317" s="197" t="s">
        <v>756</v>
      </c>
      <c r="B317" s="197" t="s">
        <v>757</v>
      </c>
      <c r="C317" s="198" t="s">
        <v>132</v>
      </c>
      <c r="D317" s="197" t="s">
        <v>144</v>
      </c>
      <c r="E317" s="199">
        <f>+SUM(F317:G317)</f>
        <v>0</v>
      </c>
      <c r="F317" s="200"/>
      <c r="G317" s="200"/>
      <c r="H317" s="206"/>
      <c r="I317" s="199"/>
      <c r="J317" s="196"/>
    </row>
    <row r="318" spans="1:12" ht="15.75" x14ac:dyDescent="0.25">
      <c r="A318" s="214" t="s">
        <v>758</v>
      </c>
      <c r="B318" s="214" t="s">
        <v>759</v>
      </c>
      <c r="C318" s="219" t="s">
        <v>760</v>
      </c>
      <c r="D318" s="214" t="s">
        <v>144</v>
      </c>
      <c r="E318" s="199"/>
      <c r="F318" s="200"/>
      <c r="G318" s="200"/>
      <c r="H318" s="201"/>
      <c r="I318" s="199"/>
      <c r="J318" s="196"/>
    </row>
    <row r="319" spans="1:12" ht="15.75" x14ac:dyDescent="0.25">
      <c r="A319" s="197" t="s">
        <v>761</v>
      </c>
      <c r="B319" s="197" t="s">
        <v>762</v>
      </c>
      <c r="C319" s="198" t="s">
        <v>126</v>
      </c>
      <c r="D319" s="197" t="s">
        <v>144</v>
      </c>
      <c r="E319" s="220"/>
      <c r="F319" s="200"/>
      <c r="G319" s="200"/>
      <c r="H319" s="221"/>
      <c r="I319" s="220"/>
      <c r="J319" s="197"/>
    </row>
    <row r="320" spans="1:12" ht="15.75" x14ac:dyDescent="0.25">
      <c r="A320" s="197" t="s">
        <v>763</v>
      </c>
      <c r="B320" s="197" t="s">
        <v>764</v>
      </c>
      <c r="C320" s="198" t="s">
        <v>324</v>
      </c>
      <c r="D320" s="197" t="s">
        <v>144</v>
      </c>
      <c r="E320" s="220"/>
      <c r="F320" s="200"/>
      <c r="G320" s="200"/>
      <c r="H320" s="221"/>
      <c r="I320" s="220"/>
      <c r="J320" s="197"/>
    </row>
    <row r="321" spans="1:10" ht="15.75" x14ac:dyDescent="0.25">
      <c r="A321" s="197" t="s">
        <v>765</v>
      </c>
      <c r="B321" s="197" t="s">
        <v>766</v>
      </c>
      <c r="C321" s="198" t="s">
        <v>336</v>
      </c>
      <c r="D321" s="197" t="s">
        <v>144</v>
      </c>
      <c r="E321" s="220"/>
      <c r="F321" s="200"/>
      <c r="G321" s="200"/>
      <c r="H321" s="221"/>
      <c r="I321" s="220"/>
      <c r="J321" s="197"/>
    </row>
    <row r="322" spans="1:10" ht="15.75" x14ac:dyDescent="0.25">
      <c r="A322" s="197" t="s">
        <v>767</v>
      </c>
      <c r="B322" s="197" t="s">
        <v>768</v>
      </c>
      <c r="C322" s="198" t="s">
        <v>132</v>
      </c>
      <c r="D322" s="197" t="s">
        <v>144</v>
      </c>
      <c r="E322" s="220"/>
      <c r="F322" s="200"/>
      <c r="G322" s="200"/>
      <c r="H322" s="221"/>
      <c r="I322" s="220"/>
      <c r="J322" s="197"/>
    </row>
    <row r="323" spans="1:10" ht="15.75" x14ac:dyDescent="0.25">
      <c r="A323" s="214" t="s">
        <v>769</v>
      </c>
      <c r="B323" s="214" t="s">
        <v>770</v>
      </c>
      <c r="C323" s="219" t="s">
        <v>771</v>
      </c>
      <c r="D323" s="214" t="s">
        <v>144</v>
      </c>
      <c r="E323" s="199"/>
      <c r="F323" s="200"/>
      <c r="G323" s="200"/>
      <c r="H323" s="201"/>
      <c r="I323" s="199"/>
      <c r="J323" s="196"/>
    </row>
    <row r="324" spans="1:10" ht="15.75" x14ac:dyDescent="0.25">
      <c r="A324" s="197" t="s">
        <v>772</v>
      </c>
      <c r="B324" s="197" t="s">
        <v>748</v>
      </c>
      <c r="C324" s="198" t="s">
        <v>126</v>
      </c>
      <c r="D324" s="197" t="s">
        <v>144</v>
      </c>
      <c r="E324" s="199"/>
      <c r="F324" s="200"/>
      <c r="G324" s="200"/>
      <c r="H324" s="201"/>
      <c r="I324" s="199"/>
      <c r="J324" s="196"/>
    </row>
    <row r="325" spans="1:10" ht="15.75" x14ac:dyDescent="0.25">
      <c r="A325" s="197" t="s">
        <v>773</v>
      </c>
      <c r="B325" s="197" t="s">
        <v>759</v>
      </c>
      <c r="C325" s="198" t="s">
        <v>348</v>
      </c>
      <c r="D325" s="197" t="s">
        <v>144</v>
      </c>
      <c r="E325" s="199"/>
      <c r="F325" s="200"/>
      <c r="G325" s="200"/>
      <c r="H325" s="201"/>
      <c r="I325" s="199"/>
      <c r="J325" s="196"/>
    </row>
    <row r="326" spans="1:10" ht="15.75" x14ac:dyDescent="0.25">
      <c r="A326" s="197" t="s">
        <v>774</v>
      </c>
      <c r="B326" s="197" t="s">
        <v>770</v>
      </c>
      <c r="C326" s="198" t="s">
        <v>336</v>
      </c>
      <c r="D326" s="197" t="s">
        <v>144</v>
      </c>
      <c r="E326" s="199"/>
      <c r="F326" s="200"/>
      <c r="G326" s="200"/>
      <c r="H326" s="201"/>
      <c r="I326" s="199"/>
      <c r="J326" s="196"/>
    </row>
    <row r="327" spans="1:10" ht="15.75" x14ac:dyDescent="0.25">
      <c r="A327" s="197" t="s">
        <v>775</v>
      </c>
      <c r="B327" s="197" t="s">
        <v>776</v>
      </c>
      <c r="C327" s="198" t="s">
        <v>132</v>
      </c>
      <c r="D327" s="197" t="s">
        <v>144</v>
      </c>
      <c r="E327" s="199"/>
      <c r="F327" s="200"/>
      <c r="G327" s="200"/>
      <c r="H327" s="201"/>
      <c r="I327" s="199"/>
      <c r="J327" s="196"/>
    </row>
    <row r="328" spans="1:10" ht="15.75" x14ac:dyDescent="0.25">
      <c r="A328" s="190" t="s">
        <v>1596</v>
      </c>
      <c r="B328" s="190" t="s">
        <v>777</v>
      </c>
      <c r="C328" s="191" t="s">
        <v>778</v>
      </c>
      <c r="D328" s="190" t="s">
        <v>212</v>
      </c>
      <c r="E328" s="195" t="s">
        <v>178</v>
      </c>
      <c r="F328" s="193"/>
      <c r="G328" s="193"/>
      <c r="H328" s="194"/>
      <c r="I328" s="192"/>
      <c r="J328" s="190"/>
    </row>
    <row r="329" spans="1:10" ht="15.75" x14ac:dyDescent="0.25">
      <c r="A329" s="197" t="s">
        <v>779</v>
      </c>
      <c r="B329" s="197" t="s">
        <v>780</v>
      </c>
      <c r="C329" s="198" t="s">
        <v>126</v>
      </c>
      <c r="D329" s="197" t="s">
        <v>212</v>
      </c>
      <c r="E329" s="202" t="s">
        <v>178</v>
      </c>
      <c r="F329" s="200"/>
      <c r="G329" s="200"/>
      <c r="H329" s="201"/>
      <c r="I329" s="199"/>
      <c r="J329" s="196"/>
    </row>
    <row r="330" spans="1:10" ht="15.75" x14ac:dyDescent="0.25">
      <c r="A330" s="197" t="s">
        <v>781</v>
      </c>
      <c r="B330" s="197" t="s">
        <v>782</v>
      </c>
      <c r="C330" s="198" t="s">
        <v>128</v>
      </c>
      <c r="D330" s="197" t="s">
        <v>212</v>
      </c>
      <c r="E330" s="202" t="s">
        <v>178</v>
      </c>
      <c r="F330" s="200"/>
      <c r="G330" s="200"/>
      <c r="H330" s="201"/>
      <c r="I330" s="199"/>
      <c r="J330" s="196"/>
    </row>
    <row r="331" spans="1:10" ht="15.75" x14ac:dyDescent="0.25">
      <c r="A331" s="197" t="s">
        <v>783</v>
      </c>
      <c r="B331" s="197" t="s">
        <v>784</v>
      </c>
      <c r="C331" s="198" t="s">
        <v>130</v>
      </c>
      <c r="D331" s="197" t="s">
        <v>212</v>
      </c>
      <c r="E331" s="202" t="s">
        <v>178</v>
      </c>
      <c r="F331" s="200"/>
      <c r="G331" s="200"/>
      <c r="H331" s="201"/>
      <c r="I331" s="199"/>
      <c r="J331" s="196"/>
    </row>
    <row r="332" spans="1:10" ht="15.75" x14ac:dyDescent="0.25">
      <c r="A332" s="197" t="s">
        <v>785</v>
      </c>
      <c r="B332" s="197" t="s">
        <v>786</v>
      </c>
      <c r="C332" s="198" t="s">
        <v>132</v>
      </c>
      <c r="D332" s="197" t="s">
        <v>212</v>
      </c>
      <c r="E332" s="202" t="s">
        <v>178</v>
      </c>
      <c r="F332" s="200"/>
      <c r="G332" s="200"/>
      <c r="H332" s="201"/>
      <c r="I332" s="199"/>
      <c r="J332" s="196"/>
    </row>
    <row r="333" spans="1:10" ht="15.75" x14ac:dyDescent="0.25">
      <c r="A333" s="190" t="s">
        <v>1597</v>
      </c>
      <c r="B333" s="190" t="s">
        <v>145</v>
      </c>
      <c r="C333" s="191" t="s">
        <v>146</v>
      </c>
      <c r="D333" s="190" t="s">
        <v>147</v>
      </c>
      <c r="E333" s="202"/>
      <c r="F333" s="200"/>
      <c r="G333" s="200"/>
      <c r="H333" s="201"/>
      <c r="I333" s="199"/>
      <c r="J333" s="196"/>
    </row>
    <row r="334" spans="1:10" ht="15.75" x14ac:dyDescent="0.25">
      <c r="A334" s="190" t="s">
        <v>1598</v>
      </c>
      <c r="B334" s="190" t="s">
        <v>787</v>
      </c>
      <c r="C334" s="191" t="s">
        <v>788</v>
      </c>
      <c r="D334" s="190" t="s">
        <v>212</v>
      </c>
      <c r="E334" s="195" t="s">
        <v>178</v>
      </c>
      <c r="F334" s="200"/>
      <c r="G334" s="200"/>
      <c r="H334" s="201"/>
      <c r="I334" s="192"/>
      <c r="J334" s="196"/>
    </row>
    <row r="335" spans="1:10" ht="15.75" x14ac:dyDescent="0.25">
      <c r="A335" s="186">
        <v>11</v>
      </c>
      <c r="B335" s="186" t="s">
        <v>6</v>
      </c>
      <c r="C335" s="187" t="s">
        <v>789</v>
      </c>
      <c r="D335" s="186" t="s">
        <v>212</v>
      </c>
      <c r="E335" s="203" t="s">
        <v>178</v>
      </c>
      <c r="F335" s="200"/>
      <c r="G335" s="200"/>
      <c r="H335" s="201"/>
      <c r="I335" s="237"/>
      <c r="J335" s="218"/>
    </row>
    <row r="336" spans="1:10" ht="15.75" x14ac:dyDescent="0.25">
      <c r="A336" s="190" t="s">
        <v>1599</v>
      </c>
      <c r="B336" s="190" t="s">
        <v>790</v>
      </c>
      <c r="C336" s="191" t="s">
        <v>968</v>
      </c>
      <c r="D336" s="190" t="s">
        <v>47</v>
      </c>
      <c r="E336" s="199"/>
      <c r="F336" s="200"/>
      <c r="G336" s="200"/>
      <c r="H336" s="217"/>
      <c r="I336" s="199"/>
      <c r="J336" s="196"/>
    </row>
    <row r="337" spans="1:10" ht="15.75" x14ac:dyDescent="0.25">
      <c r="A337" s="190" t="s">
        <v>1600</v>
      </c>
      <c r="B337" s="190" t="s">
        <v>792</v>
      </c>
      <c r="C337" s="191" t="s">
        <v>793</v>
      </c>
      <c r="D337" s="190" t="s">
        <v>47</v>
      </c>
      <c r="E337" s="199"/>
      <c r="F337" s="200"/>
      <c r="G337" s="200"/>
      <c r="H337" s="201"/>
      <c r="I337" s="199"/>
      <c r="J337" s="196"/>
    </row>
    <row r="338" spans="1:10" ht="15.75" x14ac:dyDescent="0.25">
      <c r="A338" s="190" t="s">
        <v>1601</v>
      </c>
      <c r="B338" s="190" t="s">
        <v>794</v>
      </c>
      <c r="C338" s="191" t="s">
        <v>795</v>
      </c>
      <c r="D338" s="190" t="s">
        <v>47</v>
      </c>
      <c r="E338" s="199"/>
      <c r="F338" s="200"/>
      <c r="G338" s="200"/>
      <c r="H338" s="201"/>
      <c r="I338" s="199"/>
      <c r="J338" s="196"/>
    </row>
    <row r="339" spans="1:10" ht="15.75" x14ac:dyDescent="0.25">
      <c r="A339" s="197" t="s">
        <v>796</v>
      </c>
      <c r="B339" s="197" t="s">
        <v>797</v>
      </c>
      <c r="C339" s="198" t="s">
        <v>126</v>
      </c>
      <c r="D339" s="197" t="s">
        <v>47</v>
      </c>
      <c r="E339" s="199"/>
      <c r="F339" s="200"/>
      <c r="G339" s="200"/>
      <c r="H339" s="201"/>
      <c r="I339" s="199"/>
      <c r="J339" s="196"/>
    </row>
    <row r="340" spans="1:10" ht="15.75" x14ac:dyDescent="0.25">
      <c r="A340" s="197" t="s">
        <v>798</v>
      </c>
      <c r="B340" s="197" t="s">
        <v>799</v>
      </c>
      <c r="C340" s="198" t="s">
        <v>324</v>
      </c>
      <c r="D340" s="197" t="s">
        <v>47</v>
      </c>
      <c r="E340" s="199"/>
      <c r="F340" s="200"/>
      <c r="G340" s="200"/>
      <c r="H340" s="201"/>
      <c r="I340" s="199"/>
      <c r="J340" s="196"/>
    </row>
    <row r="341" spans="1:10" ht="15.75" x14ac:dyDescent="0.25">
      <c r="A341" s="197" t="s">
        <v>800</v>
      </c>
      <c r="B341" s="197" t="s">
        <v>801</v>
      </c>
      <c r="C341" s="198" t="s">
        <v>130</v>
      </c>
      <c r="D341" s="197" t="s">
        <v>47</v>
      </c>
      <c r="E341" s="199"/>
      <c r="F341" s="200"/>
      <c r="G341" s="200"/>
      <c r="H341" s="201"/>
      <c r="I341" s="199"/>
      <c r="J341" s="196"/>
    </row>
    <row r="342" spans="1:10" ht="15.75" x14ac:dyDescent="0.25">
      <c r="A342" s="197" t="s">
        <v>802</v>
      </c>
      <c r="B342" s="197" t="s">
        <v>803</v>
      </c>
      <c r="C342" s="198" t="s">
        <v>132</v>
      </c>
      <c r="D342" s="197" t="s">
        <v>47</v>
      </c>
      <c r="E342" s="199"/>
      <c r="F342" s="200"/>
      <c r="G342" s="200"/>
      <c r="H342" s="201"/>
      <c r="I342" s="199"/>
      <c r="J342" s="196"/>
    </row>
    <row r="343" spans="1:10" ht="15.75" x14ac:dyDescent="0.25">
      <c r="A343" s="214" t="s">
        <v>1602</v>
      </c>
      <c r="B343" s="214" t="s">
        <v>804</v>
      </c>
      <c r="C343" s="191" t="s">
        <v>805</v>
      </c>
      <c r="D343" s="190" t="s">
        <v>212</v>
      </c>
      <c r="E343" s="195" t="s">
        <v>178</v>
      </c>
      <c r="F343" s="193"/>
      <c r="G343" s="193"/>
      <c r="H343" s="194"/>
      <c r="I343" s="192"/>
      <c r="J343" s="190"/>
    </row>
    <row r="344" spans="1:10" ht="15.75" x14ac:dyDescent="0.25">
      <c r="A344" s="197" t="s">
        <v>806</v>
      </c>
      <c r="B344" s="197" t="s">
        <v>807</v>
      </c>
      <c r="C344" s="198" t="s">
        <v>126</v>
      </c>
      <c r="D344" s="197" t="s">
        <v>212</v>
      </c>
      <c r="E344" s="202" t="s">
        <v>178</v>
      </c>
      <c r="F344" s="200"/>
      <c r="G344" s="200"/>
      <c r="H344" s="201"/>
      <c r="I344" s="199"/>
      <c r="J344" s="196"/>
    </row>
    <row r="345" spans="1:10" ht="15.75" x14ac:dyDescent="0.25">
      <c r="A345" s="197" t="s">
        <v>808</v>
      </c>
      <c r="B345" s="197" t="s">
        <v>809</v>
      </c>
      <c r="C345" s="198" t="s">
        <v>128</v>
      </c>
      <c r="D345" s="197" t="s">
        <v>212</v>
      </c>
      <c r="E345" s="202" t="s">
        <v>178</v>
      </c>
      <c r="F345" s="200"/>
      <c r="G345" s="200"/>
      <c r="H345" s="201"/>
      <c r="I345" s="199"/>
      <c r="J345" s="196"/>
    </row>
    <row r="346" spans="1:10" ht="15.75" x14ac:dyDescent="0.25">
      <c r="A346" s="197" t="s">
        <v>810</v>
      </c>
      <c r="B346" s="197" t="s">
        <v>811</v>
      </c>
      <c r="C346" s="198" t="s">
        <v>130</v>
      </c>
      <c r="D346" s="197" t="s">
        <v>212</v>
      </c>
      <c r="E346" s="202" t="s">
        <v>178</v>
      </c>
      <c r="F346" s="200"/>
      <c r="G346" s="200"/>
      <c r="H346" s="201"/>
      <c r="I346" s="199"/>
      <c r="J346" s="196"/>
    </row>
    <row r="347" spans="1:10" ht="15.75" x14ac:dyDescent="0.25">
      <c r="A347" s="197" t="s">
        <v>812</v>
      </c>
      <c r="B347" s="197" t="s">
        <v>813</v>
      </c>
      <c r="C347" s="198" t="s">
        <v>132</v>
      </c>
      <c r="D347" s="197" t="s">
        <v>212</v>
      </c>
      <c r="E347" s="202" t="s">
        <v>178</v>
      </c>
      <c r="F347" s="200"/>
      <c r="G347" s="200"/>
      <c r="H347" s="201"/>
      <c r="I347" s="199"/>
      <c r="J347" s="196"/>
    </row>
    <row r="348" spans="1:10" ht="15.75" x14ac:dyDescent="0.25">
      <c r="A348" s="190" t="s">
        <v>1603</v>
      </c>
      <c r="B348" s="190" t="s">
        <v>814</v>
      </c>
      <c r="C348" s="191" t="s">
        <v>815</v>
      </c>
      <c r="D348" s="190" t="s">
        <v>212</v>
      </c>
      <c r="E348" s="195" t="s">
        <v>178</v>
      </c>
      <c r="F348" s="200"/>
      <c r="G348" s="200"/>
      <c r="H348" s="201"/>
      <c r="I348" s="199"/>
      <c r="J348" s="196"/>
    </row>
    <row r="349" spans="1:10" ht="15.75" x14ac:dyDescent="0.25">
      <c r="A349" s="190" t="s">
        <v>1604</v>
      </c>
      <c r="B349" s="190" t="s">
        <v>816</v>
      </c>
      <c r="C349" s="191" t="s">
        <v>817</v>
      </c>
      <c r="D349" s="190" t="s">
        <v>212</v>
      </c>
      <c r="E349" s="195" t="s">
        <v>178</v>
      </c>
      <c r="F349" s="200"/>
      <c r="G349" s="200"/>
      <c r="H349" s="201"/>
      <c r="I349" s="199"/>
      <c r="J349" s="196"/>
    </row>
    <row r="350" spans="1:10" ht="15.75" x14ac:dyDescent="0.25">
      <c r="A350" s="186">
        <v>12</v>
      </c>
      <c r="B350" s="186" t="s">
        <v>149</v>
      </c>
      <c r="C350" s="187" t="s">
        <v>150</v>
      </c>
      <c r="D350" s="186" t="s">
        <v>212</v>
      </c>
      <c r="E350" s="203" t="s">
        <v>178</v>
      </c>
      <c r="F350" s="200"/>
      <c r="G350" s="200"/>
      <c r="H350" s="201"/>
      <c r="I350" s="204">
        <f>+I351+I354+I357+I384</f>
        <v>0</v>
      </c>
      <c r="J350" s="218"/>
    </row>
    <row r="351" spans="1:10" ht="15.75" x14ac:dyDescent="0.25">
      <c r="A351" s="190" t="s">
        <v>1605</v>
      </c>
      <c r="B351" s="190" t="s">
        <v>151</v>
      </c>
      <c r="C351" s="191" t="s">
        <v>152</v>
      </c>
      <c r="D351" s="190" t="s">
        <v>47</v>
      </c>
      <c r="E351" s="192">
        <f>+SUM(E352:E353)</f>
        <v>0</v>
      </c>
      <c r="F351" s="215">
        <f>+SUM(F352:F353)</f>
        <v>0</v>
      </c>
      <c r="G351" s="215">
        <f>+SUM(G352:G353)</f>
        <v>0</v>
      </c>
      <c r="H351" s="201"/>
      <c r="I351" s="192"/>
      <c r="J351" s="196"/>
    </row>
    <row r="352" spans="1:10" ht="15.75" x14ac:dyDescent="0.25">
      <c r="A352" s="197" t="s">
        <v>818</v>
      </c>
      <c r="B352" s="197" t="s">
        <v>819</v>
      </c>
      <c r="C352" s="198" t="s">
        <v>820</v>
      </c>
      <c r="D352" s="197" t="s">
        <v>47</v>
      </c>
      <c r="E352" s="199">
        <f>+SUM(F352:G352)</f>
        <v>0</v>
      </c>
      <c r="F352" s="200"/>
      <c r="G352" s="200"/>
      <c r="H352" s="201"/>
      <c r="I352" s="199"/>
      <c r="J352" s="196"/>
    </row>
    <row r="353" spans="1:10" ht="15.75" x14ac:dyDescent="0.25">
      <c r="A353" s="197" t="s">
        <v>821</v>
      </c>
      <c r="B353" s="197" t="s">
        <v>822</v>
      </c>
      <c r="C353" s="198" t="s">
        <v>823</v>
      </c>
      <c r="D353" s="197" t="s">
        <v>47</v>
      </c>
      <c r="E353" s="199">
        <f>+SUM(F353:G353)</f>
        <v>0</v>
      </c>
      <c r="F353" s="200"/>
      <c r="G353" s="200"/>
      <c r="H353" s="206"/>
      <c r="I353" s="199"/>
      <c r="J353" s="196"/>
    </row>
    <row r="354" spans="1:10" ht="15.75" x14ac:dyDescent="0.25">
      <c r="A354" s="190" t="s">
        <v>1606</v>
      </c>
      <c r="B354" s="190" t="s">
        <v>153</v>
      </c>
      <c r="C354" s="191" t="s">
        <v>154</v>
      </c>
      <c r="D354" s="196" t="s">
        <v>97</v>
      </c>
      <c r="E354" s="199"/>
      <c r="F354" s="200"/>
      <c r="G354" s="200"/>
      <c r="H354" s="201"/>
      <c r="I354" s="199"/>
      <c r="J354" s="196"/>
    </row>
    <row r="355" spans="1:10" ht="15.75" x14ac:dyDescent="0.25">
      <c r="A355" s="197" t="s">
        <v>824</v>
      </c>
      <c r="B355" s="197" t="s">
        <v>825</v>
      </c>
      <c r="C355" s="198" t="s">
        <v>820</v>
      </c>
      <c r="D355" s="197" t="s">
        <v>97</v>
      </c>
      <c r="E355" s="199"/>
      <c r="F355" s="200"/>
      <c r="G355" s="200"/>
      <c r="H355" s="201"/>
      <c r="I355" s="199"/>
      <c r="J355" s="196"/>
    </row>
    <row r="356" spans="1:10" ht="15.75" x14ac:dyDescent="0.25">
      <c r="A356" s="197" t="s">
        <v>826</v>
      </c>
      <c r="B356" s="197" t="s">
        <v>827</v>
      </c>
      <c r="C356" s="198" t="s">
        <v>823</v>
      </c>
      <c r="D356" s="197" t="s">
        <v>97</v>
      </c>
      <c r="E356" s="199"/>
      <c r="F356" s="200"/>
      <c r="G356" s="200"/>
      <c r="H356" s="206"/>
      <c r="I356" s="199"/>
      <c r="J356" s="196"/>
    </row>
    <row r="357" spans="1:10" ht="15.75" x14ac:dyDescent="0.25">
      <c r="A357" s="190" t="s">
        <v>1607</v>
      </c>
      <c r="B357" s="190" t="s">
        <v>155</v>
      </c>
      <c r="C357" s="191" t="s">
        <v>156</v>
      </c>
      <c r="D357" s="190" t="s">
        <v>47</v>
      </c>
      <c r="E357" s="192">
        <f>+SUM(E358:E359)</f>
        <v>0</v>
      </c>
      <c r="F357" s="215">
        <f>+SUM(F358:F359)</f>
        <v>0</v>
      </c>
      <c r="G357" s="215">
        <f>+SUM(G358:G359)</f>
        <v>0</v>
      </c>
      <c r="H357" s="201"/>
      <c r="I357" s="192"/>
      <c r="J357" s="196"/>
    </row>
    <row r="358" spans="1:10" ht="15.75" x14ac:dyDescent="0.25">
      <c r="A358" s="197" t="s">
        <v>828</v>
      </c>
      <c r="B358" s="197" t="s">
        <v>829</v>
      </c>
      <c r="C358" s="198" t="s">
        <v>820</v>
      </c>
      <c r="D358" s="197" t="s">
        <v>47</v>
      </c>
      <c r="E358" s="199"/>
      <c r="F358" s="200"/>
      <c r="G358" s="200"/>
      <c r="H358" s="201"/>
      <c r="I358" s="192"/>
      <c r="J358" s="196"/>
    </row>
    <row r="359" spans="1:10" ht="15.75" x14ac:dyDescent="0.25">
      <c r="A359" s="197" t="s">
        <v>830</v>
      </c>
      <c r="B359" s="197" t="s">
        <v>831</v>
      </c>
      <c r="C359" s="198" t="s">
        <v>823</v>
      </c>
      <c r="D359" s="197" t="s">
        <v>47</v>
      </c>
      <c r="E359" s="199">
        <f>+SUM(F359:G359)</f>
        <v>0</v>
      </c>
      <c r="F359" s="200"/>
      <c r="G359" s="200"/>
      <c r="H359" s="206"/>
      <c r="I359" s="199"/>
      <c r="J359" s="196"/>
    </row>
    <row r="360" spans="1:10" ht="15.75" x14ac:dyDescent="0.25">
      <c r="A360" s="190" t="s">
        <v>1608</v>
      </c>
      <c r="B360" s="190" t="s">
        <v>832</v>
      </c>
      <c r="C360" s="191" t="s">
        <v>833</v>
      </c>
      <c r="D360" s="190" t="s">
        <v>97</v>
      </c>
      <c r="E360" s="199"/>
      <c r="F360" s="200"/>
      <c r="G360" s="200"/>
      <c r="H360" s="201"/>
      <c r="I360" s="199"/>
      <c r="J360" s="196"/>
    </row>
    <row r="361" spans="1:10" ht="15.75" x14ac:dyDescent="0.25">
      <c r="A361" s="197" t="s">
        <v>834</v>
      </c>
      <c r="B361" s="197" t="s">
        <v>835</v>
      </c>
      <c r="C361" s="198" t="s">
        <v>836</v>
      </c>
      <c r="D361" s="197" t="s">
        <v>97</v>
      </c>
      <c r="E361" s="199"/>
      <c r="F361" s="200"/>
      <c r="G361" s="200"/>
      <c r="H361" s="201"/>
      <c r="I361" s="199"/>
      <c r="J361" s="196"/>
    </row>
    <row r="362" spans="1:10" ht="15.75" x14ac:dyDescent="0.25">
      <c r="A362" s="197" t="s">
        <v>837</v>
      </c>
      <c r="B362" s="197" t="s">
        <v>838</v>
      </c>
      <c r="C362" s="198" t="s">
        <v>839</v>
      </c>
      <c r="D362" s="197" t="s">
        <v>534</v>
      </c>
      <c r="E362" s="199"/>
      <c r="F362" s="200"/>
      <c r="G362" s="200"/>
      <c r="H362" s="201"/>
      <c r="I362" s="199"/>
      <c r="J362" s="196"/>
    </row>
    <row r="363" spans="1:10" ht="15.75" x14ac:dyDescent="0.25">
      <c r="A363" s="190" t="s">
        <v>1609</v>
      </c>
      <c r="B363" s="190" t="s">
        <v>840</v>
      </c>
      <c r="C363" s="191" t="s">
        <v>841</v>
      </c>
      <c r="D363" s="190" t="s">
        <v>97</v>
      </c>
      <c r="E363" s="199"/>
      <c r="F363" s="200"/>
      <c r="G363" s="200"/>
      <c r="H363" s="201"/>
      <c r="I363" s="199"/>
      <c r="J363" s="196"/>
    </row>
    <row r="364" spans="1:10" ht="15.75" x14ac:dyDescent="0.25">
      <c r="A364" s="190" t="s">
        <v>1610</v>
      </c>
      <c r="B364" s="190" t="s">
        <v>842</v>
      </c>
      <c r="C364" s="191" t="s">
        <v>843</v>
      </c>
      <c r="D364" s="190" t="s">
        <v>47</v>
      </c>
      <c r="E364" s="199"/>
      <c r="F364" s="200"/>
      <c r="G364" s="200"/>
      <c r="H364" s="201"/>
      <c r="I364" s="199"/>
      <c r="J364" s="196"/>
    </row>
    <row r="365" spans="1:10" ht="15.75" x14ac:dyDescent="0.25">
      <c r="A365" s="197" t="s">
        <v>844</v>
      </c>
      <c r="B365" s="197" t="s">
        <v>845</v>
      </c>
      <c r="C365" s="198" t="s">
        <v>126</v>
      </c>
      <c r="D365" s="197" t="s">
        <v>47</v>
      </c>
      <c r="E365" s="199"/>
      <c r="F365" s="200"/>
      <c r="G365" s="200"/>
      <c r="H365" s="206"/>
      <c r="I365" s="199"/>
      <c r="J365" s="196"/>
    </row>
    <row r="366" spans="1:10" ht="15.75" x14ac:dyDescent="0.25">
      <c r="A366" s="197" t="s">
        <v>846</v>
      </c>
      <c r="B366" s="197" t="s">
        <v>847</v>
      </c>
      <c r="C366" s="198" t="s">
        <v>128</v>
      </c>
      <c r="D366" s="197" t="s">
        <v>47</v>
      </c>
      <c r="E366" s="199"/>
      <c r="F366" s="200"/>
      <c r="G366" s="200"/>
      <c r="H366" s="201"/>
      <c r="I366" s="199"/>
      <c r="J366" s="196"/>
    </row>
    <row r="367" spans="1:10" ht="15.75" x14ac:dyDescent="0.25">
      <c r="A367" s="197" t="s">
        <v>848</v>
      </c>
      <c r="B367" s="197" t="s">
        <v>849</v>
      </c>
      <c r="C367" s="198" t="s">
        <v>130</v>
      </c>
      <c r="D367" s="197" t="s">
        <v>47</v>
      </c>
      <c r="E367" s="199"/>
      <c r="F367" s="200"/>
      <c r="G367" s="200"/>
      <c r="H367" s="201"/>
      <c r="I367" s="199"/>
      <c r="J367" s="196"/>
    </row>
    <row r="368" spans="1:10" ht="15.75" x14ac:dyDescent="0.25">
      <c r="A368" s="197" t="s">
        <v>850</v>
      </c>
      <c r="B368" s="197" t="s">
        <v>851</v>
      </c>
      <c r="C368" s="198" t="s">
        <v>132</v>
      </c>
      <c r="D368" s="197" t="s">
        <v>47</v>
      </c>
      <c r="E368" s="199"/>
      <c r="F368" s="200"/>
      <c r="G368" s="200"/>
      <c r="H368" s="201"/>
      <c r="I368" s="199"/>
      <c r="J368" s="196"/>
    </row>
    <row r="369" spans="1:10" ht="15.75" x14ac:dyDescent="0.25">
      <c r="A369" s="190" t="s">
        <v>1611</v>
      </c>
      <c r="B369" s="190" t="s">
        <v>852</v>
      </c>
      <c r="C369" s="191" t="s">
        <v>853</v>
      </c>
      <c r="D369" s="190" t="s">
        <v>47</v>
      </c>
      <c r="E369" s="199"/>
      <c r="F369" s="200"/>
      <c r="G369" s="200"/>
      <c r="H369" s="201"/>
      <c r="I369" s="199"/>
      <c r="J369" s="196"/>
    </row>
    <row r="370" spans="1:10" ht="15.75" x14ac:dyDescent="0.25">
      <c r="A370" s="190" t="s">
        <v>1612</v>
      </c>
      <c r="B370" s="190" t="s">
        <v>854</v>
      </c>
      <c r="C370" s="191" t="s">
        <v>1613</v>
      </c>
      <c r="D370" s="190" t="s">
        <v>73</v>
      </c>
      <c r="E370" s="199"/>
      <c r="F370" s="200"/>
      <c r="G370" s="200"/>
      <c r="H370" s="201"/>
      <c r="I370" s="199"/>
      <c r="J370" s="196"/>
    </row>
    <row r="371" spans="1:10" ht="15.75" x14ac:dyDescent="0.25">
      <c r="A371" s="190" t="s">
        <v>1614</v>
      </c>
      <c r="B371" s="190" t="s">
        <v>856</v>
      </c>
      <c r="C371" s="191" t="s">
        <v>857</v>
      </c>
      <c r="D371" s="190" t="s">
        <v>212</v>
      </c>
      <c r="E371" s="195" t="s">
        <v>178</v>
      </c>
      <c r="F371" s="193"/>
      <c r="G371" s="193"/>
      <c r="H371" s="194"/>
      <c r="I371" s="199"/>
      <c r="J371" s="196"/>
    </row>
    <row r="372" spans="1:10" ht="15.75" x14ac:dyDescent="0.25">
      <c r="A372" s="190" t="s">
        <v>1615</v>
      </c>
      <c r="B372" s="190" t="s">
        <v>858</v>
      </c>
      <c r="C372" s="191" t="s">
        <v>859</v>
      </c>
      <c r="D372" s="190" t="s">
        <v>212</v>
      </c>
      <c r="E372" s="195" t="s">
        <v>178</v>
      </c>
      <c r="F372" s="193"/>
      <c r="G372" s="193"/>
      <c r="H372" s="194"/>
      <c r="I372" s="199"/>
      <c r="J372" s="196"/>
    </row>
    <row r="373" spans="1:10" ht="15.75" x14ac:dyDescent="0.25">
      <c r="A373" s="190" t="s">
        <v>1616</v>
      </c>
      <c r="B373" s="190" t="s">
        <v>860</v>
      </c>
      <c r="C373" s="191" t="s">
        <v>861</v>
      </c>
      <c r="D373" s="190" t="s">
        <v>212</v>
      </c>
      <c r="E373" s="195" t="s">
        <v>178</v>
      </c>
      <c r="F373" s="193"/>
      <c r="G373" s="193"/>
      <c r="H373" s="194"/>
      <c r="I373" s="199"/>
      <c r="J373" s="196"/>
    </row>
    <row r="374" spans="1:10" ht="15.75" x14ac:dyDescent="0.25">
      <c r="A374" s="190" t="s">
        <v>1617</v>
      </c>
      <c r="B374" s="190" t="s">
        <v>862</v>
      </c>
      <c r="C374" s="191" t="s">
        <v>863</v>
      </c>
      <c r="D374" s="190" t="s">
        <v>212</v>
      </c>
      <c r="E374" s="195" t="s">
        <v>178</v>
      </c>
      <c r="F374" s="193"/>
      <c r="G374" s="193"/>
      <c r="H374" s="194"/>
      <c r="I374" s="199"/>
      <c r="J374" s="196"/>
    </row>
    <row r="375" spans="1:10" ht="15.75" x14ac:dyDescent="0.25">
      <c r="A375" s="190" t="s">
        <v>1618</v>
      </c>
      <c r="B375" s="190" t="s">
        <v>864</v>
      </c>
      <c r="C375" s="191" t="s">
        <v>865</v>
      </c>
      <c r="D375" s="190" t="s">
        <v>47</v>
      </c>
      <c r="E375" s="199"/>
      <c r="F375" s="200"/>
      <c r="G375" s="200"/>
      <c r="H375" s="201"/>
      <c r="I375" s="199"/>
      <c r="J375" s="196"/>
    </row>
    <row r="376" spans="1:10" ht="15.75" x14ac:dyDescent="0.25">
      <c r="A376" s="196" t="s">
        <v>866</v>
      </c>
      <c r="B376" s="196" t="s">
        <v>867</v>
      </c>
      <c r="C376" s="198" t="s">
        <v>868</v>
      </c>
      <c r="D376" s="196" t="s">
        <v>47</v>
      </c>
      <c r="E376" s="199"/>
      <c r="F376" s="200"/>
      <c r="G376" s="200"/>
      <c r="H376" s="201"/>
      <c r="I376" s="199"/>
      <c r="J376" s="196"/>
    </row>
    <row r="377" spans="1:10" ht="15.75" x14ac:dyDescent="0.25">
      <c r="A377" s="196" t="s">
        <v>869</v>
      </c>
      <c r="B377" s="196" t="s">
        <v>870</v>
      </c>
      <c r="C377" s="198" t="s">
        <v>871</v>
      </c>
      <c r="D377" s="196" t="s">
        <v>47</v>
      </c>
      <c r="E377" s="199"/>
      <c r="F377" s="200"/>
      <c r="G377" s="200"/>
      <c r="H377" s="201"/>
      <c r="I377" s="199"/>
      <c r="J377" s="196"/>
    </row>
    <row r="378" spans="1:10" ht="15.75" x14ac:dyDescent="0.25">
      <c r="A378" s="190" t="s">
        <v>1619</v>
      </c>
      <c r="B378" s="190" t="s">
        <v>872</v>
      </c>
      <c r="C378" s="191" t="s">
        <v>873</v>
      </c>
      <c r="D378" s="190" t="s">
        <v>97</v>
      </c>
      <c r="E378" s="199"/>
      <c r="F378" s="200"/>
      <c r="G378" s="200"/>
      <c r="H378" s="201"/>
      <c r="I378" s="199"/>
      <c r="J378" s="196"/>
    </row>
    <row r="379" spans="1:10" ht="15.75" x14ac:dyDescent="0.25">
      <c r="A379" s="196" t="s">
        <v>874</v>
      </c>
      <c r="B379" s="197" t="s">
        <v>867</v>
      </c>
      <c r="C379" s="198" t="s">
        <v>875</v>
      </c>
      <c r="D379" s="196" t="s">
        <v>97</v>
      </c>
      <c r="E379" s="199"/>
      <c r="F379" s="200"/>
      <c r="G379" s="200"/>
      <c r="H379" s="201"/>
      <c r="I379" s="199"/>
      <c r="J379" s="196"/>
    </row>
    <row r="380" spans="1:10" ht="15.75" x14ac:dyDescent="0.25">
      <c r="A380" s="196" t="s">
        <v>876</v>
      </c>
      <c r="B380" s="197" t="s">
        <v>870</v>
      </c>
      <c r="C380" s="198" t="s">
        <v>877</v>
      </c>
      <c r="D380" s="196" t="s">
        <v>97</v>
      </c>
      <c r="E380" s="199"/>
      <c r="F380" s="200"/>
      <c r="G380" s="200"/>
      <c r="H380" s="201"/>
      <c r="I380" s="199"/>
      <c r="J380" s="196"/>
    </row>
    <row r="381" spans="1:10" ht="15.75" x14ac:dyDescent="0.25">
      <c r="A381" s="83" t="s">
        <v>1620</v>
      </c>
      <c r="B381" s="83" t="s">
        <v>878</v>
      </c>
      <c r="C381" s="84" t="s">
        <v>879</v>
      </c>
      <c r="D381" s="83" t="s">
        <v>47</v>
      </c>
      <c r="E381" s="199"/>
      <c r="F381" s="200"/>
      <c r="G381" s="200"/>
      <c r="H381" s="201"/>
      <c r="I381" s="199"/>
      <c r="J381" s="196"/>
    </row>
    <row r="382" spans="1:10" ht="15.75" x14ac:dyDescent="0.25">
      <c r="A382" s="44" t="s">
        <v>880</v>
      </c>
      <c r="B382" s="13" t="s">
        <v>881</v>
      </c>
      <c r="C382" s="23" t="s">
        <v>1621</v>
      </c>
      <c r="D382" s="44" t="s">
        <v>47</v>
      </c>
      <c r="E382" s="199"/>
      <c r="F382" s="200"/>
      <c r="G382" s="200"/>
      <c r="H382" s="201"/>
      <c r="I382" s="199"/>
      <c r="J382" s="196"/>
    </row>
    <row r="383" spans="1:10" ht="15.75" x14ac:dyDescent="0.25">
      <c r="A383" s="44" t="s">
        <v>883</v>
      </c>
      <c r="B383" s="13" t="s">
        <v>884</v>
      </c>
      <c r="C383" s="23" t="s">
        <v>885</v>
      </c>
      <c r="D383" s="44" t="s">
        <v>47</v>
      </c>
      <c r="E383" s="199"/>
      <c r="F383" s="200"/>
      <c r="G383" s="200"/>
      <c r="H383" s="201"/>
      <c r="I383" s="199"/>
      <c r="J383" s="196"/>
    </row>
    <row r="384" spans="1:10" ht="15.75" x14ac:dyDescent="0.25">
      <c r="A384" s="44" t="s">
        <v>1622</v>
      </c>
      <c r="B384" s="13" t="s">
        <v>157</v>
      </c>
      <c r="C384" s="84" t="s">
        <v>158</v>
      </c>
      <c r="D384" s="44" t="s">
        <v>212</v>
      </c>
      <c r="E384" s="202" t="s">
        <v>178</v>
      </c>
      <c r="F384" s="200"/>
      <c r="G384" s="200"/>
      <c r="H384" s="201"/>
      <c r="I384" s="199"/>
      <c r="J384" s="196"/>
    </row>
    <row r="385" spans="1:10" ht="15.75" x14ac:dyDescent="0.25">
      <c r="A385" s="186">
        <v>13</v>
      </c>
      <c r="B385" s="186" t="s">
        <v>886</v>
      </c>
      <c r="C385" s="187" t="s">
        <v>887</v>
      </c>
      <c r="D385" s="218" t="s">
        <v>212</v>
      </c>
      <c r="E385" s="203" t="s">
        <v>178</v>
      </c>
      <c r="F385" s="200"/>
      <c r="G385" s="200"/>
      <c r="H385" s="201"/>
      <c r="I385" s="204">
        <f>+I386+I391+I396+I401</f>
        <v>0</v>
      </c>
      <c r="J385" s="218"/>
    </row>
    <row r="386" spans="1:10" ht="15.75" x14ac:dyDescent="0.25">
      <c r="A386" s="190" t="s">
        <v>1623</v>
      </c>
      <c r="B386" s="190" t="s">
        <v>888</v>
      </c>
      <c r="C386" s="191" t="s">
        <v>889</v>
      </c>
      <c r="D386" s="196" t="s">
        <v>212</v>
      </c>
      <c r="E386" s="195" t="s">
        <v>178</v>
      </c>
      <c r="F386" s="200"/>
      <c r="G386" s="200"/>
      <c r="H386" s="201"/>
      <c r="I386" s="199"/>
      <c r="J386" s="196"/>
    </row>
    <row r="387" spans="1:10" ht="15.75" x14ac:dyDescent="0.25">
      <c r="A387" s="197" t="s">
        <v>890</v>
      </c>
      <c r="B387" s="197" t="s">
        <v>891</v>
      </c>
      <c r="C387" s="198" t="s">
        <v>126</v>
      </c>
      <c r="D387" s="196" t="s">
        <v>212</v>
      </c>
      <c r="E387" s="202" t="s">
        <v>178</v>
      </c>
      <c r="F387" s="200"/>
      <c r="G387" s="200"/>
      <c r="H387" s="201"/>
      <c r="I387" s="199"/>
      <c r="J387" s="196"/>
    </row>
    <row r="388" spans="1:10" ht="15.75" x14ac:dyDescent="0.25">
      <c r="A388" s="197" t="s">
        <v>892</v>
      </c>
      <c r="B388" s="197" t="s">
        <v>893</v>
      </c>
      <c r="C388" s="198" t="s">
        <v>128</v>
      </c>
      <c r="D388" s="196" t="s">
        <v>212</v>
      </c>
      <c r="E388" s="202" t="s">
        <v>178</v>
      </c>
      <c r="F388" s="200"/>
      <c r="G388" s="200"/>
      <c r="H388" s="201"/>
      <c r="I388" s="199"/>
      <c r="J388" s="196"/>
    </row>
    <row r="389" spans="1:10" ht="15.75" x14ac:dyDescent="0.25">
      <c r="A389" s="197" t="s">
        <v>894</v>
      </c>
      <c r="B389" s="197" t="s">
        <v>895</v>
      </c>
      <c r="C389" s="198" t="s">
        <v>130</v>
      </c>
      <c r="D389" s="196" t="s">
        <v>212</v>
      </c>
      <c r="E389" s="202" t="s">
        <v>178</v>
      </c>
      <c r="F389" s="200"/>
      <c r="G389" s="200"/>
      <c r="H389" s="201"/>
      <c r="I389" s="199"/>
      <c r="J389" s="196"/>
    </row>
    <row r="390" spans="1:10" ht="15.75" x14ac:dyDescent="0.25">
      <c r="A390" s="197" t="s">
        <v>896</v>
      </c>
      <c r="B390" s="197" t="s">
        <v>897</v>
      </c>
      <c r="C390" s="198" t="s">
        <v>132</v>
      </c>
      <c r="D390" s="196" t="s">
        <v>212</v>
      </c>
      <c r="E390" s="202" t="s">
        <v>178</v>
      </c>
      <c r="F390" s="200"/>
      <c r="G390" s="200"/>
      <c r="H390" s="201"/>
      <c r="I390" s="199"/>
      <c r="J390" s="196"/>
    </row>
    <row r="391" spans="1:10" ht="15.75" x14ac:dyDescent="0.25">
      <c r="A391" s="190" t="s">
        <v>1624</v>
      </c>
      <c r="B391" s="190" t="s">
        <v>898</v>
      </c>
      <c r="C391" s="191" t="s">
        <v>899</v>
      </c>
      <c r="D391" s="196" t="s">
        <v>212</v>
      </c>
      <c r="E391" s="195" t="s">
        <v>178</v>
      </c>
      <c r="F391" s="200"/>
      <c r="G391" s="200"/>
      <c r="H391" s="201"/>
      <c r="I391" s="199"/>
      <c r="J391" s="196"/>
    </row>
    <row r="392" spans="1:10" ht="15.75" x14ac:dyDescent="0.25">
      <c r="A392" s="196" t="s">
        <v>900</v>
      </c>
      <c r="B392" s="197" t="s">
        <v>901</v>
      </c>
      <c r="C392" s="198" t="s">
        <v>126</v>
      </c>
      <c r="D392" s="196" t="s">
        <v>212</v>
      </c>
      <c r="E392" s="202" t="s">
        <v>178</v>
      </c>
      <c r="F392" s="200"/>
      <c r="G392" s="200"/>
      <c r="H392" s="201"/>
      <c r="I392" s="199"/>
      <c r="J392" s="196"/>
    </row>
    <row r="393" spans="1:10" ht="15.75" x14ac:dyDescent="0.25">
      <c r="A393" s="196" t="s">
        <v>902</v>
      </c>
      <c r="B393" s="197" t="s">
        <v>903</v>
      </c>
      <c r="C393" s="198" t="s">
        <v>128</v>
      </c>
      <c r="D393" s="196" t="s">
        <v>212</v>
      </c>
      <c r="E393" s="202" t="s">
        <v>178</v>
      </c>
      <c r="F393" s="200"/>
      <c r="G393" s="200"/>
      <c r="H393" s="201"/>
      <c r="I393" s="199"/>
      <c r="J393" s="196"/>
    </row>
    <row r="394" spans="1:10" ht="15.75" x14ac:dyDescent="0.25">
      <c r="A394" s="196" t="s">
        <v>904</v>
      </c>
      <c r="B394" s="197" t="s">
        <v>905</v>
      </c>
      <c r="C394" s="198" t="s">
        <v>130</v>
      </c>
      <c r="D394" s="196" t="s">
        <v>212</v>
      </c>
      <c r="E394" s="202" t="s">
        <v>178</v>
      </c>
      <c r="F394" s="200"/>
      <c r="G394" s="200"/>
      <c r="H394" s="201"/>
      <c r="I394" s="199"/>
      <c r="J394" s="196"/>
    </row>
    <row r="395" spans="1:10" ht="15.75" x14ac:dyDescent="0.25">
      <c r="A395" s="196" t="s">
        <v>906</v>
      </c>
      <c r="B395" s="197" t="s">
        <v>907</v>
      </c>
      <c r="C395" s="198" t="s">
        <v>132</v>
      </c>
      <c r="D395" s="196" t="s">
        <v>212</v>
      </c>
      <c r="E395" s="202" t="s">
        <v>178</v>
      </c>
      <c r="F395" s="200"/>
      <c r="G395" s="200"/>
      <c r="H395" s="201"/>
      <c r="I395" s="199"/>
      <c r="J395" s="196"/>
    </row>
    <row r="396" spans="1:10" ht="15.75" x14ac:dyDescent="0.25">
      <c r="A396" s="190">
        <v>133</v>
      </c>
      <c r="B396" s="190" t="s">
        <v>908</v>
      </c>
      <c r="C396" s="191" t="s">
        <v>909</v>
      </c>
      <c r="D396" s="196" t="s">
        <v>212</v>
      </c>
      <c r="E396" s="195" t="s">
        <v>178</v>
      </c>
      <c r="F396" s="200"/>
      <c r="G396" s="200"/>
      <c r="H396" s="201"/>
      <c r="I396" s="199"/>
      <c r="J396" s="196"/>
    </row>
    <row r="397" spans="1:10" ht="15.75" x14ac:dyDescent="0.25">
      <c r="A397" s="197" t="s">
        <v>910</v>
      </c>
      <c r="B397" s="197" t="s">
        <v>911</v>
      </c>
      <c r="C397" s="198" t="s">
        <v>126</v>
      </c>
      <c r="D397" s="196" t="s">
        <v>212</v>
      </c>
      <c r="E397" s="202" t="s">
        <v>178</v>
      </c>
      <c r="F397" s="200"/>
      <c r="G397" s="200"/>
      <c r="H397" s="201"/>
      <c r="I397" s="199"/>
      <c r="J397" s="196"/>
    </row>
    <row r="398" spans="1:10" ht="15.75" x14ac:dyDescent="0.25">
      <c r="A398" s="197" t="s">
        <v>912</v>
      </c>
      <c r="B398" s="197" t="s">
        <v>913</v>
      </c>
      <c r="C398" s="198" t="s">
        <v>128</v>
      </c>
      <c r="D398" s="196" t="s">
        <v>212</v>
      </c>
      <c r="E398" s="202" t="s">
        <v>178</v>
      </c>
      <c r="F398" s="200"/>
      <c r="G398" s="200"/>
      <c r="H398" s="201"/>
      <c r="I398" s="199"/>
      <c r="J398" s="196"/>
    </row>
    <row r="399" spans="1:10" ht="15.75" x14ac:dyDescent="0.25">
      <c r="A399" s="197" t="s">
        <v>914</v>
      </c>
      <c r="B399" s="197" t="s">
        <v>915</v>
      </c>
      <c r="C399" s="198" t="s">
        <v>130</v>
      </c>
      <c r="D399" s="196" t="s">
        <v>212</v>
      </c>
      <c r="E399" s="202" t="s">
        <v>178</v>
      </c>
      <c r="F399" s="200"/>
      <c r="G399" s="200"/>
      <c r="H399" s="201"/>
      <c r="I399" s="199"/>
      <c r="J399" s="196"/>
    </row>
    <row r="400" spans="1:10" ht="15.75" x14ac:dyDescent="0.25">
      <c r="A400" s="197" t="s">
        <v>916</v>
      </c>
      <c r="B400" s="197" t="s">
        <v>917</v>
      </c>
      <c r="C400" s="198" t="s">
        <v>132</v>
      </c>
      <c r="D400" s="196" t="s">
        <v>212</v>
      </c>
      <c r="E400" s="202" t="s">
        <v>178</v>
      </c>
      <c r="F400" s="200"/>
      <c r="G400" s="200"/>
      <c r="H400" s="201"/>
      <c r="I400" s="199"/>
      <c r="J400" s="196"/>
    </row>
    <row r="401" spans="1:10" ht="15.75" x14ac:dyDescent="0.25">
      <c r="A401" s="190" t="s">
        <v>1625</v>
      </c>
      <c r="B401" s="190" t="s">
        <v>918</v>
      </c>
      <c r="C401" s="191" t="s">
        <v>919</v>
      </c>
      <c r="D401" s="190" t="s">
        <v>212</v>
      </c>
      <c r="E401" s="195" t="s">
        <v>178</v>
      </c>
      <c r="F401" s="200"/>
      <c r="G401" s="200"/>
      <c r="H401" s="201"/>
      <c r="I401" s="192"/>
      <c r="J401" s="196"/>
    </row>
    <row r="402" spans="1:10" ht="31.5" x14ac:dyDescent="0.25">
      <c r="A402" s="186">
        <v>14</v>
      </c>
      <c r="B402" s="186" t="s">
        <v>160</v>
      </c>
      <c r="C402" s="187" t="s">
        <v>161</v>
      </c>
      <c r="D402" s="186" t="s">
        <v>212</v>
      </c>
      <c r="E402" s="203" t="s">
        <v>178</v>
      </c>
      <c r="F402" s="200"/>
      <c r="G402" s="200"/>
      <c r="H402" s="201"/>
      <c r="I402" s="237">
        <f>+SUM(I403:I407)</f>
        <v>0</v>
      </c>
      <c r="J402" s="218"/>
    </row>
    <row r="403" spans="1:10" ht="15.75" x14ac:dyDescent="0.25">
      <c r="A403" s="190" t="s">
        <v>1626</v>
      </c>
      <c r="B403" s="190" t="s">
        <v>920</v>
      </c>
      <c r="C403" s="191" t="s">
        <v>921</v>
      </c>
      <c r="D403" s="214" t="s">
        <v>55</v>
      </c>
      <c r="E403" s="199"/>
      <c r="F403" s="200"/>
      <c r="G403" s="200"/>
      <c r="H403" s="201"/>
      <c r="I403" s="199"/>
      <c r="J403" s="196"/>
    </row>
    <row r="404" spans="1:10" ht="15.75" x14ac:dyDescent="0.25">
      <c r="A404" s="190" t="s">
        <v>1627</v>
      </c>
      <c r="B404" s="190" t="s">
        <v>922</v>
      </c>
      <c r="C404" s="191" t="s">
        <v>923</v>
      </c>
      <c r="D404" s="214" t="s">
        <v>55</v>
      </c>
      <c r="E404" s="199"/>
      <c r="F404" s="200"/>
      <c r="G404" s="200"/>
      <c r="H404" s="201"/>
      <c r="I404" s="199"/>
      <c r="J404" s="196"/>
    </row>
    <row r="405" spans="1:10" ht="15.75" x14ac:dyDescent="0.25">
      <c r="A405" s="190" t="s">
        <v>1628</v>
      </c>
      <c r="B405" s="190" t="s">
        <v>924</v>
      </c>
      <c r="C405" s="191" t="s">
        <v>925</v>
      </c>
      <c r="D405" s="214" t="s">
        <v>209</v>
      </c>
      <c r="E405" s="199"/>
      <c r="F405" s="200"/>
      <c r="G405" s="200"/>
      <c r="H405" s="206"/>
      <c r="I405" s="199"/>
      <c r="J405" s="196"/>
    </row>
    <row r="406" spans="1:10" ht="15.75" x14ac:dyDescent="0.25">
      <c r="A406" s="190" t="s">
        <v>1629</v>
      </c>
      <c r="B406" s="190" t="s">
        <v>162</v>
      </c>
      <c r="C406" s="191" t="s">
        <v>163</v>
      </c>
      <c r="D406" s="190" t="s">
        <v>47</v>
      </c>
      <c r="E406" s="199"/>
      <c r="F406" s="200"/>
      <c r="G406" s="200"/>
      <c r="H406" s="201"/>
      <c r="I406" s="199"/>
      <c r="J406" s="196"/>
    </row>
    <row r="407" spans="1:10" ht="15.75" x14ac:dyDescent="0.25">
      <c r="A407" s="190" t="s">
        <v>1630</v>
      </c>
      <c r="B407" s="190" t="s">
        <v>164</v>
      </c>
      <c r="C407" s="191" t="s">
        <v>165</v>
      </c>
      <c r="D407" s="190" t="s">
        <v>212</v>
      </c>
      <c r="E407" s="195" t="s">
        <v>178</v>
      </c>
      <c r="F407" s="200"/>
      <c r="G407" s="200"/>
      <c r="H407" s="201"/>
      <c r="I407" s="199"/>
      <c r="J407" s="196"/>
    </row>
    <row r="408" spans="1:10" ht="15.75" x14ac:dyDescent="0.25">
      <c r="A408" s="186">
        <v>15</v>
      </c>
      <c r="B408" s="186" t="s">
        <v>167</v>
      </c>
      <c r="C408" s="187" t="s">
        <v>168</v>
      </c>
      <c r="D408" s="186" t="s">
        <v>212</v>
      </c>
      <c r="E408" s="203" t="s">
        <v>178</v>
      </c>
      <c r="F408" s="200"/>
      <c r="G408" s="200"/>
      <c r="H408" s="201"/>
      <c r="I408" s="204">
        <f>+I409+I414+I419+I424+I425+I426+I427</f>
        <v>0</v>
      </c>
      <c r="J408" s="218"/>
    </row>
    <row r="409" spans="1:10" ht="15.75" x14ac:dyDescent="0.25">
      <c r="A409" s="190" t="s">
        <v>1631</v>
      </c>
      <c r="B409" s="190" t="s">
        <v>926</v>
      </c>
      <c r="C409" s="191" t="s">
        <v>927</v>
      </c>
      <c r="D409" s="190" t="s">
        <v>47</v>
      </c>
      <c r="E409" s="192">
        <f>+SUM(E410:E413)</f>
        <v>0</v>
      </c>
      <c r="F409" s="215">
        <f>+SUM(F410:F413)</f>
        <v>0</v>
      </c>
      <c r="G409" s="200"/>
      <c r="H409" s="201"/>
      <c r="I409" s="192">
        <f>+SUM(I410:I413)</f>
        <v>0</v>
      </c>
      <c r="J409" s="196"/>
    </row>
    <row r="410" spans="1:10" ht="15.75" x14ac:dyDescent="0.25">
      <c r="A410" s="197" t="s">
        <v>928</v>
      </c>
      <c r="B410" s="197" t="s">
        <v>929</v>
      </c>
      <c r="C410" s="198" t="s">
        <v>126</v>
      </c>
      <c r="D410" s="196" t="s">
        <v>47</v>
      </c>
      <c r="E410" s="199">
        <f>+SUM(F410:G410)</f>
        <v>0</v>
      </c>
      <c r="F410" s="200"/>
      <c r="G410" s="200"/>
      <c r="H410" s="201"/>
      <c r="I410" s="199">
        <f>+H410*F410</f>
        <v>0</v>
      </c>
      <c r="J410" s="196"/>
    </row>
    <row r="411" spans="1:10" ht="15.75" x14ac:dyDescent="0.25">
      <c r="A411" s="197" t="s">
        <v>930</v>
      </c>
      <c r="B411" s="197" t="s">
        <v>931</v>
      </c>
      <c r="C411" s="198" t="s">
        <v>324</v>
      </c>
      <c r="D411" s="196" t="s">
        <v>47</v>
      </c>
      <c r="E411" s="199">
        <f>+SUM(F411:G411)</f>
        <v>0</v>
      </c>
      <c r="F411" s="200"/>
      <c r="G411" s="200"/>
      <c r="H411" s="201"/>
      <c r="I411" s="199">
        <f>+H411*F411</f>
        <v>0</v>
      </c>
      <c r="J411" s="196"/>
    </row>
    <row r="412" spans="1:10" ht="15.75" x14ac:dyDescent="0.25">
      <c r="A412" s="197" t="s">
        <v>932</v>
      </c>
      <c r="B412" s="197" t="s">
        <v>933</v>
      </c>
      <c r="C412" s="198" t="s">
        <v>336</v>
      </c>
      <c r="D412" s="196" t="s">
        <v>47</v>
      </c>
      <c r="E412" s="199">
        <f>+SUM(F412:G412)</f>
        <v>0</v>
      </c>
      <c r="F412" s="200"/>
      <c r="G412" s="200"/>
      <c r="H412" s="201"/>
      <c r="I412" s="199">
        <f>+H412*F412</f>
        <v>0</v>
      </c>
      <c r="J412" s="196"/>
    </row>
    <row r="413" spans="1:10" ht="15.75" x14ac:dyDescent="0.25">
      <c r="A413" s="196" t="s">
        <v>934</v>
      </c>
      <c r="B413" s="197" t="s">
        <v>935</v>
      </c>
      <c r="C413" s="198" t="s">
        <v>132</v>
      </c>
      <c r="D413" s="196" t="s">
        <v>47</v>
      </c>
      <c r="E413" s="199">
        <f>+SUM(F413:G413)</f>
        <v>0</v>
      </c>
      <c r="F413" s="200"/>
      <c r="G413" s="200"/>
      <c r="H413" s="201">
        <v>20</v>
      </c>
      <c r="I413" s="199">
        <f>+H413*F413</f>
        <v>0</v>
      </c>
      <c r="J413" s="196"/>
    </row>
    <row r="414" spans="1:10" ht="15.75" x14ac:dyDescent="0.25">
      <c r="A414" s="190" t="s">
        <v>1632</v>
      </c>
      <c r="B414" s="190" t="s">
        <v>936</v>
      </c>
      <c r="C414" s="191" t="s">
        <v>937</v>
      </c>
      <c r="D414" s="190" t="s">
        <v>47</v>
      </c>
      <c r="E414" s="192">
        <f>+SUM(E415:E418)</f>
        <v>0</v>
      </c>
      <c r="F414" s="215">
        <f>+SUM(F415:F418)</f>
        <v>0</v>
      </c>
      <c r="G414" s="200"/>
      <c r="H414" s="201"/>
      <c r="I414" s="192">
        <f>+SUM(I415:I418)</f>
        <v>0</v>
      </c>
      <c r="J414" s="196"/>
    </row>
    <row r="415" spans="1:10" ht="15.75" x14ac:dyDescent="0.25">
      <c r="A415" s="197" t="s">
        <v>938</v>
      </c>
      <c r="B415" s="197" t="s">
        <v>939</v>
      </c>
      <c r="C415" s="198" t="s">
        <v>126</v>
      </c>
      <c r="D415" s="197" t="s">
        <v>47</v>
      </c>
      <c r="E415" s="199">
        <f>+SUM(F415:G415)</f>
        <v>0</v>
      </c>
      <c r="F415" s="200"/>
      <c r="G415" s="200"/>
      <c r="H415" s="201"/>
      <c r="I415" s="199">
        <f>+H415*F415</f>
        <v>0</v>
      </c>
      <c r="J415" s="196"/>
    </row>
    <row r="416" spans="1:10" ht="15.75" x14ac:dyDescent="0.25">
      <c r="A416" s="197" t="s">
        <v>940</v>
      </c>
      <c r="B416" s="197" t="s">
        <v>941</v>
      </c>
      <c r="C416" s="198" t="s">
        <v>324</v>
      </c>
      <c r="D416" s="197" t="s">
        <v>47</v>
      </c>
      <c r="E416" s="199">
        <f>+SUM(F416:G416)</f>
        <v>0</v>
      </c>
      <c r="F416" s="200"/>
      <c r="G416" s="200"/>
      <c r="H416" s="201">
        <v>350</v>
      </c>
      <c r="I416" s="199">
        <f>+H416*F416</f>
        <v>0</v>
      </c>
      <c r="J416" s="196"/>
    </row>
    <row r="417" spans="1:10" ht="15.75" x14ac:dyDescent="0.25">
      <c r="A417" s="197" t="s">
        <v>942</v>
      </c>
      <c r="B417" s="197" t="s">
        <v>939</v>
      </c>
      <c r="C417" s="198" t="s">
        <v>336</v>
      </c>
      <c r="D417" s="197" t="s">
        <v>47</v>
      </c>
      <c r="E417" s="199">
        <f>+SUM(F417:G417)</f>
        <v>0</v>
      </c>
      <c r="F417" s="200"/>
      <c r="G417" s="200"/>
      <c r="H417" s="201"/>
      <c r="I417" s="199">
        <f>+H417*F417</f>
        <v>0</v>
      </c>
      <c r="J417" s="196"/>
    </row>
    <row r="418" spans="1:10" ht="15.75" x14ac:dyDescent="0.25">
      <c r="A418" s="197" t="s">
        <v>944</v>
      </c>
      <c r="B418" s="197" t="s">
        <v>945</v>
      </c>
      <c r="C418" s="198" t="s">
        <v>132</v>
      </c>
      <c r="D418" s="197" t="s">
        <v>47</v>
      </c>
      <c r="E418" s="199">
        <f>+SUM(F418:G418)</f>
        <v>0</v>
      </c>
      <c r="F418" s="200"/>
      <c r="G418" s="200"/>
      <c r="H418" s="201"/>
      <c r="I418" s="199">
        <f>+H418*F418</f>
        <v>0</v>
      </c>
      <c r="J418" s="196"/>
    </row>
    <row r="419" spans="1:10" ht="18.75" x14ac:dyDescent="0.25">
      <c r="A419" s="190" t="s">
        <v>1633</v>
      </c>
      <c r="B419" s="190" t="s">
        <v>946</v>
      </c>
      <c r="C419" s="191" t="s">
        <v>947</v>
      </c>
      <c r="D419" s="190" t="s">
        <v>1634</v>
      </c>
      <c r="E419" s="192">
        <f>+SUM(E420:E423)</f>
        <v>0</v>
      </c>
      <c r="F419" s="215">
        <f>+SUM(F420:F423)</f>
        <v>0</v>
      </c>
      <c r="G419" s="200"/>
      <c r="H419" s="201"/>
      <c r="I419" s="192">
        <f>+SUM(I420:I423)</f>
        <v>0</v>
      </c>
      <c r="J419" s="196"/>
    </row>
    <row r="420" spans="1:10" ht="18.75" x14ac:dyDescent="0.25">
      <c r="A420" s="196" t="s">
        <v>949</v>
      </c>
      <c r="B420" s="197" t="s">
        <v>950</v>
      </c>
      <c r="C420" s="198" t="s">
        <v>126</v>
      </c>
      <c r="D420" s="196" t="s">
        <v>1635</v>
      </c>
      <c r="E420" s="199">
        <f>+SUM(F420:G420)</f>
        <v>0</v>
      </c>
      <c r="F420" s="200"/>
      <c r="G420" s="200"/>
      <c r="H420" s="201"/>
      <c r="I420" s="199">
        <f>+H420*F420</f>
        <v>0</v>
      </c>
      <c r="J420" s="196"/>
    </row>
    <row r="421" spans="1:10" ht="18.75" x14ac:dyDescent="0.25">
      <c r="A421" s="196" t="s">
        <v>952</v>
      </c>
      <c r="B421" s="197" t="s">
        <v>953</v>
      </c>
      <c r="C421" s="198" t="s">
        <v>348</v>
      </c>
      <c r="D421" s="196" t="s">
        <v>1635</v>
      </c>
      <c r="E421" s="199">
        <f>+SUM(F421:G421)</f>
        <v>0</v>
      </c>
      <c r="F421" s="200"/>
      <c r="G421" s="200"/>
      <c r="H421" s="201"/>
      <c r="I421" s="199">
        <f>+H421*F421</f>
        <v>0</v>
      </c>
      <c r="J421" s="196"/>
    </row>
    <row r="422" spans="1:10" ht="18.75" x14ac:dyDescent="0.25">
      <c r="A422" s="196" t="s">
        <v>954</v>
      </c>
      <c r="B422" s="197" t="s">
        <v>955</v>
      </c>
      <c r="C422" s="198" t="s">
        <v>336</v>
      </c>
      <c r="D422" s="196" t="s">
        <v>1635</v>
      </c>
      <c r="E422" s="199">
        <f>+SUM(F422:G422)</f>
        <v>0</v>
      </c>
      <c r="F422" s="200"/>
      <c r="G422" s="200"/>
      <c r="H422" s="201"/>
      <c r="I422" s="199">
        <f>+H422*F422</f>
        <v>0</v>
      </c>
      <c r="J422" s="196"/>
    </row>
    <row r="423" spans="1:10" ht="18.75" x14ac:dyDescent="0.25">
      <c r="A423" s="196" t="s">
        <v>956</v>
      </c>
      <c r="B423" s="197" t="s">
        <v>957</v>
      </c>
      <c r="C423" s="198" t="s">
        <v>132</v>
      </c>
      <c r="D423" s="196" t="s">
        <v>1635</v>
      </c>
      <c r="E423" s="199">
        <f>+SUM(F423:G423)</f>
        <v>0</v>
      </c>
      <c r="F423" s="200"/>
      <c r="G423" s="200"/>
      <c r="H423" s="201"/>
      <c r="I423" s="199">
        <f>+H423*F423</f>
        <v>0</v>
      </c>
      <c r="J423" s="196"/>
    </row>
    <row r="424" spans="1:10" ht="31.5" x14ac:dyDescent="0.25">
      <c r="A424" s="190" t="s">
        <v>1636</v>
      </c>
      <c r="B424" s="190" t="s">
        <v>958</v>
      </c>
      <c r="C424" s="191" t="s">
        <v>959</v>
      </c>
      <c r="D424" s="190" t="s">
        <v>47</v>
      </c>
      <c r="E424" s="199"/>
      <c r="F424" s="200"/>
      <c r="G424" s="200"/>
      <c r="H424" s="201"/>
      <c r="I424" s="192"/>
      <c r="J424" s="196"/>
    </row>
    <row r="425" spans="1:10" ht="15.75" x14ac:dyDescent="0.25">
      <c r="A425" s="190" t="s">
        <v>1637</v>
      </c>
      <c r="B425" s="190" t="s">
        <v>960</v>
      </c>
      <c r="C425" s="191" t="s">
        <v>961</v>
      </c>
      <c r="D425" s="190" t="s">
        <v>212</v>
      </c>
      <c r="E425" s="195" t="s">
        <v>178</v>
      </c>
      <c r="F425" s="200"/>
      <c r="G425" s="200"/>
      <c r="H425" s="201"/>
      <c r="I425" s="192"/>
      <c r="J425" s="196"/>
    </row>
    <row r="426" spans="1:10" ht="15.75" x14ac:dyDescent="0.25">
      <c r="A426" s="190" t="s">
        <v>1638</v>
      </c>
      <c r="B426" s="190" t="s">
        <v>962</v>
      </c>
      <c r="C426" s="191" t="s">
        <v>963</v>
      </c>
      <c r="D426" s="190" t="s">
        <v>212</v>
      </c>
      <c r="E426" s="195" t="s">
        <v>178</v>
      </c>
      <c r="F426" s="200"/>
      <c r="G426" s="200"/>
      <c r="H426" s="201"/>
      <c r="I426" s="192"/>
      <c r="J426" s="196"/>
    </row>
    <row r="427" spans="1:10" ht="15.75" x14ac:dyDescent="0.25">
      <c r="A427" s="190" t="s">
        <v>1639</v>
      </c>
      <c r="B427" s="190" t="s">
        <v>964</v>
      </c>
      <c r="C427" s="191" t="s">
        <v>965</v>
      </c>
      <c r="D427" s="190" t="s">
        <v>212</v>
      </c>
      <c r="E427" s="195" t="s">
        <v>178</v>
      </c>
      <c r="F427" s="207"/>
      <c r="G427" s="207"/>
      <c r="H427" s="201"/>
      <c r="I427" s="192">
        <f>+SUM(F427:G427)</f>
        <v>0</v>
      </c>
      <c r="J427" s="196"/>
    </row>
    <row r="428" spans="1:10" ht="15" customHeight="1" x14ac:dyDescent="0.25">
      <c r="A428" s="190"/>
      <c r="B428" s="327" t="s">
        <v>966</v>
      </c>
      <c r="C428" s="327"/>
      <c r="D428" s="190" t="s">
        <v>212</v>
      </c>
      <c r="E428" s="195" t="s">
        <v>178</v>
      </c>
      <c r="F428" s="200"/>
      <c r="G428" s="200"/>
      <c r="H428" s="201"/>
      <c r="I428" s="192">
        <f>ROUND((I408+I402+I385+I350+I335+I264+I208+I173+I158+I95+I82+I69+I56+I28),0)</f>
        <v>595</v>
      </c>
      <c r="J428" s="196"/>
    </row>
    <row r="431" spans="1:10" ht="15.75" x14ac:dyDescent="0.25">
      <c r="I431" s="223"/>
    </row>
  </sheetData>
  <mergeCells count="7">
    <mergeCell ref="B7:J7"/>
    <mergeCell ref="B428:C428"/>
    <mergeCell ref="A2:J2"/>
    <mergeCell ref="A3:J3"/>
    <mergeCell ref="A4:J4"/>
    <mergeCell ref="B5:J5"/>
    <mergeCell ref="B6:J6"/>
  </mergeCells>
  <pageMargins left="0.7" right="0.7" top="0.75" bottom="0.75" header="0.511811023622047" footer="0.511811023622047"/>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31"/>
  <sheetViews>
    <sheetView view="pageBreakPreview" topLeftCell="A121" zoomScaleNormal="100" workbookViewId="0">
      <selection activeCell="K129" sqref="K129"/>
    </sheetView>
  </sheetViews>
  <sheetFormatPr defaultColWidth="9.140625" defaultRowHeight="15" customHeight="1" x14ac:dyDescent="0.25"/>
  <cols>
    <col min="1" max="1" width="9.140625" style="174"/>
    <col min="2" max="2" width="10.85546875" style="174" hidden="1" customWidth="1"/>
    <col min="3" max="3" width="57.5703125" style="174" customWidth="1"/>
    <col min="4" max="4" width="13.140625" style="174" customWidth="1"/>
    <col min="5" max="5" width="12.140625" style="174" customWidth="1"/>
    <col min="6" max="6" width="11" style="175" customWidth="1"/>
    <col min="7" max="8" width="8.7109375" style="2" customWidth="1"/>
    <col min="9" max="9" width="11" style="2" customWidth="1"/>
    <col min="10" max="10" width="9.85546875" style="2" customWidth="1"/>
    <col min="11" max="11" width="13" style="176" customWidth="1"/>
    <col min="12" max="12" width="13.7109375" style="174" customWidth="1"/>
    <col min="13" max="13" width="8.28515625" style="174" customWidth="1"/>
    <col min="14" max="15" width="9.140625" style="174"/>
    <col min="16" max="16" width="16" style="174" customWidth="1"/>
    <col min="17" max="19" width="9.140625" style="174"/>
    <col min="20" max="20" width="12.7109375" style="174" customWidth="1"/>
    <col min="21" max="21" width="14.7109375" style="174" customWidth="1"/>
    <col min="22" max="16384" width="9.140625" style="174"/>
  </cols>
  <sheetData>
    <row r="2" spans="1:27" ht="17.45" customHeight="1" x14ac:dyDescent="0.25">
      <c r="A2" s="328" t="s">
        <v>0</v>
      </c>
      <c r="B2" s="328"/>
      <c r="C2" s="328"/>
      <c r="D2" s="328"/>
      <c r="E2" s="328"/>
      <c r="F2" s="328"/>
      <c r="G2" s="328"/>
      <c r="H2" s="328"/>
      <c r="I2" s="328"/>
      <c r="J2" s="328"/>
      <c r="K2" s="328"/>
      <c r="L2" s="328"/>
      <c r="M2" s="328"/>
    </row>
    <row r="3" spans="1:27" ht="17.45" customHeight="1" x14ac:dyDescent="0.25">
      <c r="A3" s="328" t="s">
        <v>1509</v>
      </c>
      <c r="B3" s="328"/>
      <c r="C3" s="328"/>
      <c r="D3" s="328"/>
      <c r="E3" s="328"/>
      <c r="F3" s="328"/>
      <c r="G3" s="328"/>
      <c r="H3" s="328"/>
      <c r="I3" s="328"/>
      <c r="J3" s="328"/>
      <c r="K3" s="328"/>
      <c r="L3" s="328"/>
      <c r="M3" s="328"/>
      <c r="P3" s="262"/>
      <c r="Q3" s="262"/>
      <c r="R3" s="262"/>
      <c r="S3" s="262"/>
      <c r="T3" s="262"/>
      <c r="U3" s="262"/>
      <c r="V3" s="262"/>
      <c r="W3" s="262"/>
      <c r="X3" s="262"/>
      <c r="Y3" s="262"/>
      <c r="Z3" s="262"/>
      <c r="AA3" s="262"/>
    </row>
    <row r="4" spans="1:27" ht="17.45" customHeight="1" x14ac:dyDescent="0.25">
      <c r="A4" s="329" t="s">
        <v>1678</v>
      </c>
      <c r="B4" s="329"/>
      <c r="C4" s="329"/>
      <c r="D4" s="329"/>
      <c r="E4" s="329"/>
      <c r="F4" s="329"/>
      <c r="G4" s="329"/>
      <c r="H4" s="329"/>
      <c r="I4" s="329"/>
      <c r="J4" s="329"/>
      <c r="K4" s="329"/>
      <c r="L4" s="329"/>
      <c r="M4" s="329"/>
      <c r="P4" s="262"/>
      <c r="Q4" s="262"/>
      <c r="R4" s="262"/>
      <c r="S4" s="262"/>
      <c r="T4" s="262"/>
      <c r="U4" s="262"/>
      <c r="V4" s="262"/>
      <c r="W4" s="262"/>
      <c r="X4" s="262"/>
      <c r="Y4" s="262"/>
      <c r="Z4" s="262"/>
      <c r="AA4" s="262"/>
    </row>
    <row r="5" spans="1:27" ht="31.5" customHeight="1" x14ac:dyDescent="0.3">
      <c r="A5" s="177"/>
      <c r="B5" s="326" t="s">
        <v>1679</v>
      </c>
      <c r="C5" s="326"/>
      <c r="D5" s="326"/>
      <c r="E5" s="326"/>
      <c r="F5" s="326"/>
      <c r="G5" s="326"/>
      <c r="H5" s="326"/>
      <c r="I5" s="326"/>
      <c r="J5" s="326"/>
      <c r="K5" s="326"/>
      <c r="L5" s="326"/>
      <c r="M5" s="326"/>
      <c r="P5" s="262"/>
      <c r="Q5" s="262"/>
      <c r="R5" s="262"/>
      <c r="S5" s="262"/>
      <c r="T5" s="263"/>
      <c r="U5" s="262"/>
      <c r="V5" s="262"/>
      <c r="W5" s="262"/>
      <c r="X5" s="262"/>
      <c r="Y5" s="262"/>
      <c r="Z5" s="262"/>
      <c r="AA5" s="262"/>
    </row>
    <row r="6" spans="1:27" ht="17.45" customHeight="1" x14ac:dyDescent="0.3">
      <c r="A6" s="177"/>
      <c r="B6" s="326" t="s">
        <v>1642</v>
      </c>
      <c r="C6" s="326"/>
      <c r="D6" s="326"/>
      <c r="E6" s="326"/>
      <c r="F6" s="326"/>
      <c r="G6" s="326"/>
      <c r="H6" s="326"/>
      <c r="I6" s="326"/>
      <c r="J6" s="326"/>
      <c r="K6" s="326"/>
      <c r="L6" s="326"/>
      <c r="M6" s="326"/>
      <c r="P6" s="262"/>
      <c r="Q6" s="262"/>
      <c r="R6" s="262"/>
      <c r="S6" s="262"/>
      <c r="T6" s="263"/>
      <c r="U6" s="262"/>
      <c r="V6" s="262"/>
      <c r="W6" s="262"/>
      <c r="X6" s="262"/>
      <c r="Y6" s="262"/>
      <c r="Z6" s="262"/>
      <c r="AA6" s="262"/>
    </row>
    <row r="7" spans="1:27" ht="17.45" customHeight="1" x14ac:dyDescent="0.3">
      <c r="A7" s="177"/>
      <c r="B7" s="326" t="s">
        <v>1680</v>
      </c>
      <c r="C7" s="326"/>
      <c r="D7" s="326"/>
      <c r="E7" s="326"/>
      <c r="F7" s="326"/>
      <c r="G7" s="326"/>
      <c r="H7" s="326"/>
      <c r="I7" s="326"/>
      <c r="J7" s="326"/>
      <c r="K7" s="326"/>
      <c r="L7" s="326"/>
      <c r="M7" s="326"/>
      <c r="P7" s="262"/>
      <c r="Q7" s="262"/>
      <c r="R7" s="262"/>
      <c r="S7" s="262"/>
      <c r="T7" s="263"/>
      <c r="U7" s="262"/>
      <c r="V7" s="262"/>
      <c r="W7" s="262"/>
      <c r="X7" s="262"/>
      <c r="Y7" s="262"/>
      <c r="Z7" s="262"/>
      <c r="AA7" s="262"/>
    </row>
    <row r="8" spans="1:27" ht="18.75" x14ac:dyDescent="0.3">
      <c r="A8" s="177"/>
      <c r="B8" s="178"/>
      <c r="C8" s="178"/>
      <c r="D8" s="178"/>
      <c r="E8" s="178"/>
      <c r="F8" s="179"/>
      <c r="G8" s="8"/>
      <c r="H8" s="8"/>
      <c r="I8" s="8"/>
      <c r="J8" s="8"/>
      <c r="K8" s="180"/>
      <c r="L8" s="178"/>
      <c r="M8" s="178"/>
      <c r="P8" s="262"/>
      <c r="Q8" s="262"/>
      <c r="R8" s="262"/>
      <c r="S8" s="262"/>
      <c r="T8" s="263"/>
      <c r="U8" s="262"/>
      <c r="V8" s="262"/>
      <c r="W8" s="262"/>
      <c r="X8" s="262"/>
      <c r="Y8" s="262"/>
      <c r="Z8" s="262"/>
      <c r="AA8" s="262"/>
    </row>
    <row r="9" spans="1:27" ht="47.25" customHeight="1" x14ac:dyDescent="0.25">
      <c r="A9" s="181" t="s">
        <v>6</v>
      </c>
      <c r="B9" s="181" t="s">
        <v>7</v>
      </c>
      <c r="C9" s="181" t="s">
        <v>969</v>
      </c>
      <c r="D9" s="181" t="s">
        <v>9</v>
      </c>
      <c r="E9" s="181" t="s">
        <v>10</v>
      </c>
      <c r="F9" s="182" t="s">
        <v>11</v>
      </c>
      <c r="G9" s="260" t="s">
        <v>12</v>
      </c>
      <c r="H9" s="260" t="s">
        <v>13</v>
      </c>
      <c r="I9" s="260" t="s">
        <v>1681</v>
      </c>
      <c r="J9" s="197" t="s">
        <v>18</v>
      </c>
      <c r="K9" s="184" t="s">
        <v>26</v>
      </c>
      <c r="L9" s="185" t="s">
        <v>27</v>
      </c>
      <c r="M9" s="181" t="s">
        <v>28</v>
      </c>
      <c r="P9" s="262"/>
      <c r="Q9" s="262"/>
      <c r="R9" s="262"/>
      <c r="S9" s="262"/>
      <c r="T9" s="263"/>
      <c r="U9" s="262"/>
      <c r="V9" s="262"/>
      <c r="W9" s="262"/>
      <c r="X9" s="262"/>
      <c r="Y9" s="262"/>
      <c r="Z9" s="262"/>
      <c r="AA9" s="262"/>
    </row>
    <row r="10" spans="1:27" ht="15.75" x14ac:dyDescent="0.25">
      <c r="A10" s="186">
        <v>1</v>
      </c>
      <c r="B10" s="186" t="s">
        <v>30</v>
      </c>
      <c r="C10" s="187" t="s">
        <v>31</v>
      </c>
      <c r="D10" s="186"/>
      <c r="E10" s="186"/>
      <c r="F10" s="188"/>
      <c r="G10" s="214"/>
      <c r="H10" s="214"/>
      <c r="I10" s="214"/>
      <c r="J10" s="214"/>
      <c r="K10" s="189"/>
      <c r="L10" s="186"/>
      <c r="M10" s="186"/>
      <c r="P10" s="262"/>
      <c r="Q10" s="262"/>
      <c r="R10" s="262"/>
      <c r="S10" s="262"/>
      <c r="T10" s="264">
        <f>+SUM(T11:T13)</f>
        <v>120000</v>
      </c>
      <c r="U10" s="264">
        <f>+SUM(U11:U13)</f>
        <v>0</v>
      </c>
      <c r="V10" s="262"/>
      <c r="W10" s="262"/>
      <c r="X10" s="262"/>
      <c r="Y10" s="262"/>
      <c r="Z10" s="262"/>
      <c r="AA10" s="262"/>
    </row>
    <row r="11" spans="1:27" ht="15.75" x14ac:dyDescent="0.25">
      <c r="A11" s="190" t="s">
        <v>1011</v>
      </c>
      <c r="B11" s="190" t="s">
        <v>33</v>
      </c>
      <c r="C11" s="191" t="s">
        <v>34</v>
      </c>
      <c r="D11" s="190" t="s">
        <v>35</v>
      </c>
      <c r="E11" s="192">
        <f>+SUM(E12:E15)</f>
        <v>0</v>
      </c>
      <c r="F11" s="193">
        <f>+SUM(F12:F15)</f>
        <v>0</v>
      </c>
      <c r="G11" s="215"/>
      <c r="H11" s="215"/>
      <c r="I11" s="215"/>
      <c r="J11" s="215">
        <f>+SUM(J12:J15)</f>
        <v>0</v>
      </c>
      <c r="K11" s="194"/>
      <c r="L11" s="195" t="s">
        <v>178</v>
      </c>
      <c r="M11" s="190"/>
      <c r="P11" s="262"/>
      <c r="Q11" s="262"/>
      <c r="R11" s="262"/>
      <c r="S11" s="262"/>
      <c r="T11" s="263">
        <v>100000</v>
      </c>
      <c r="U11" s="262"/>
      <c r="V11" s="262"/>
      <c r="W11" s="262"/>
      <c r="X11" s="262"/>
      <c r="Y11" s="262"/>
      <c r="Z11" s="262"/>
      <c r="AA11" s="262"/>
    </row>
    <row r="12" spans="1:27" ht="15.75" x14ac:dyDescent="0.25">
      <c r="A12" s="196" t="s">
        <v>179</v>
      </c>
      <c r="B12" s="197" t="s">
        <v>180</v>
      </c>
      <c r="C12" s="198" t="s">
        <v>181</v>
      </c>
      <c r="D12" s="196" t="s">
        <v>35</v>
      </c>
      <c r="E12" s="199"/>
      <c r="F12" s="200">
        <v>0</v>
      </c>
      <c r="G12" s="220"/>
      <c r="H12" s="220"/>
      <c r="I12" s="220"/>
      <c r="J12" s="220"/>
      <c r="K12" s="201"/>
      <c r="L12" s="202" t="s">
        <v>178</v>
      </c>
      <c r="M12" s="196"/>
      <c r="P12" s="262"/>
      <c r="Q12" s="262"/>
      <c r="R12" s="262"/>
      <c r="S12" s="262"/>
      <c r="T12" s="263">
        <v>10000</v>
      </c>
      <c r="U12" s="262"/>
      <c r="V12" s="262"/>
      <c r="W12" s="262"/>
      <c r="X12" s="262"/>
      <c r="Y12" s="262"/>
      <c r="Z12" s="262"/>
      <c r="AA12" s="262"/>
    </row>
    <row r="13" spans="1:27" ht="15.75" x14ac:dyDescent="0.25">
      <c r="A13" s="196" t="s">
        <v>182</v>
      </c>
      <c r="B13" s="197" t="s">
        <v>183</v>
      </c>
      <c r="C13" s="198" t="s">
        <v>184</v>
      </c>
      <c r="D13" s="196" t="s">
        <v>35</v>
      </c>
      <c r="E13" s="199">
        <f>+SUM(F13:J13)</f>
        <v>0</v>
      </c>
      <c r="F13" s="200"/>
      <c r="G13" s="220"/>
      <c r="H13" s="220"/>
      <c r="I13" s="220"/>
      <c r="J13" s="220"/>
      <c r="K13" s="201"/>
      <c r="L13" s="202" t="s">
        <v>178</v>
      </c>
      <c r="M13" s="196"/>
      <c r="P13" s="262"/>
      <c r="Q13" s="262"/>
      <c r="R13" s="262"/>
      <c r="S13" s="262"/>
      <c r="T13" s="263">
        <v>10000</v>
      </c>
      <c r="U13" s="262"/>
      <c r="V13" s="262"/>
      <c r="W13" s="262"/>
      <c r="X13" s="262"/>
      <c r="Y13" s="262"/>
      <c r="Z13" s="262"/>
      <c r="AA13" s="262"/>
    </row>
    <row r="14" spans="1:27" ht="15.75" x14ac:dyDescent="0.25">
      <c r="A14" s="196" t="s">
        <v>185</v>
      </c>
      <c r="B14" s="197" t="s">
        <v>186</v>
      </c>
      <c r="C14" s="198" t="s">
        <v>187</v>
      </c>
      <c r="D14" s="196" t="s">
        <v>35</v>
      </c>
      <c r="E14" s="199"/>
      <c r="F14" s="200"/>
      <c r="G14" s="220"/>
      <c r="H14" s="220"/>
      <c r="I14" s="220"/>
      <c r="J14" s="220"/>
      <c r="K14" s="201"/>
      <c r="L14" s="202" t="s">
        <v>178</v>
      </c>
      <c r="M14" s="196"/>
      <c r="P14" s="262"/>
      <c r="Q14" s="262"/>
      <c r="R14" s="262"/>
      <c r="S14" s="262"/>
      <c r="T14" s="263"/>
      <c r="U14" s="262"/>
      <c r="V14" s="262"/>
      <c r="W14" s="262"/>
      <c r="X14" s="262"/>
      <c r="Y14" s="262"/>
      <c r="Z14" s="262"/>
      <c r="AA14" s="262"/>
    </row>
    <row r="15" spans="1:27" ht="15.75" x14ac:dyDescent="0.25">
      <c r="A15" s="196" t="s">
        <v>188</v>
      </c>
      <c r="B15" s="197" t="s">
        <v>189</v>
      </c>
      <c r="C15" s="198" t="s">
        <v>190</v>
      </c>
      <c r="D15" s="196" t="s">
        <v>35</v>
      </c>
      <c r="E15" s="199">
        <f>+SUM(F15:J15)</f>
        <v>0</v>
      </c>
      <c r="F15" s="200"/>
      <c r="G15" s="220"/>
      <c r="H15" s="220"/>
      <c r="I15" s="220"/>
      <c r="J15" s="220"/>
      <c r="K15" s="201"/>
      <c r="L15" s="202" t="s">
        <v>178</v>
      </c>
      <c r="M15" s="196"/>
      <c r="P15" s="262"/>
      <c r="Q15" s="262"/>
      <c r="R15" s="262"/>
      <c r="S15" s="262"/>
      <c r="T15" s="263"/>
      <c r="U15" s="262"/>
      <c r="V15" s="262"/>
      <c r="W15" s="262"/>
      <c r="X15" s="262"/>
      <c r="Y15" s="262"/>
      <c r="Z15" s="262"/>
      <c r="AA15" s="262"/>
    </row>
    <row r="16" spans="1:27" ht="15.75" x14ac:dyDescent="0.25">
      <c r="A16" s="190" t="s">
        <v>1514</v>
      </c>
      <c r="B16" s="190" t="s">
        <v>36</v>
      </c>
      <c r="C16" s="191" t="s">
        <v>37</v>
      </c>
      <c r="D16" s="190" t="s">
        <v>35</v>
      </c>
      <c r="E16" s="192"/>
      <c r="F16" s="193"/>
      <c r="G16" s="215"/>
      <c r="H16" s="215"/>
      <c r="I16" s="215"/>
      <c r="J16" s="215"/>
      <c r="K16" s="194"/>
      <c r="L16" s="195" t="s">
        <v>178</v>
      </c>
      <c r="M16" s="190"/>
      <c r="P16" s="262"/>
      <c r="Q16" s="262"/>
      <c r="R16" s="262"/>
      <c r="S16" s="262"/>
      <c r="T16" s="263"/>
      <c r="U16" s="262"/>
      <c r="V16" s="262"/>
      <c r="W16" s="262"/>
      <c r="X16" s="262"/>
      <c r="Y16" s="262"/>
      <c r="Z16" s="262"/>
      <c r="AA16" s="262"/>
    </row>
    <row r="17" spans="1:27" ht="15.75" x14ac:dyDescent="0.25">
      <c r="A17" s="196" t="s">
        <v>191</v>
      </c>
      <c r="B17" s="197" t="s">
        <v>192</v>
      </c>
      <c r="C17" s="198" t="s">
        <v>181</v>
      </c>
      <c r="D17" s="196" t="s">
        <v>35</v>
      </c>
      <c r="E17" s="199"/>
      <c r="F17" s="200"/>
      <c r="G17" s="220"/>
      <c r="H17" s="220"/>
      <c r="I17" s="220"/>
      <c r="J17" s="220"/>
      <c r="K17" s="201"/>
      <c r="L17" s="202" t="s">
        <v>178</v>
      </c>
      <c r="M17" s="196"/>
      <c r="P17" s="262"/>
      <c r="Q17" s="262"/>
      <c r="R17" s="262"/>
      <c r="S17" s="262"/>
      <c r="T17" s="263"/>
      <c r="U17" s="262"/>
      <c r="V17" s="262"/>
      <c r="W17" s="262"/>
      <c r="X17" s="262"/>
      <c r="Y17" s="262"/>
      <c r="Z17" s="262"/>
      <c r="AA17" s="262"/>
    </row>
    <row r="18" spans="1:27" ht="15.75" x14ac:dyDescent="0.25">
      <c r="A18" s="196" t="s">
        <v>193</v>
      </c>
      <c r="B18" s="197" t="s">
        <v>194</v>
      </c>
      <c r="C18" s="198" t="s">
        <v>184</v>
      </c>
      <c r="D18" s="196" t="s">
        <v>35</v>
      </c>
      <c r="E18" s="199"/>
      <c r="F18" s="200"/>
      <c r="G18" s="220"/>
      <c r="H18" s="220"/>
      <c r="I18" s="220"/>
      <c r="J18" s="220"/>
      <c r="K18" s="201"/>
      <c r="L18" s="202" t="s">
        <v>178</v>
      </c>
      <c r="M18" s="196"/>
      <c r="P18" s="262"/>
      <c r="Q18" s="262"/>
      <c r="R18" s="262"/>
      <c r="S18" s="262"/>
      <c r="T18" s="263"/>
      <c r="U18" s="262"/>
      <c r="V18" s="262"/>
      <c r="W18" s="262"/>
      <c r="X18" s="262"/>
      <c r="Y18" s="262"/>
      <c r="Z18" s="262"/>
      <c r="AA18" s="262"/>
    </row>
    <row r="19" spans="1:27" ht="15.75" x14ac:dyDescent="0.25">
      <c r="A19" s="196" t="s">
        <v>195</v>
      </c>
      <c r="B19" s="197" t="s">
        <v>196</v>
      </c>
      <c r="C19" s="198" t="s">
        <v>187</v>
      </c>
      <c r="D19" s="196" t="s">
        <v>35</v>
      </c>
      <c r="E19" s="199"/>
      <c r="F19" s="200"/>
      <c r="G19" s="220"/>
      <c r="H19" s="220"/>
      <c r="I19" s="220"/>
      <c r="J19" s="220"/>
      <c r="K19" s="201"/>
      <c r="L19" s="202" t="s">
        <v>178</v>
      </c>
      <c r="M19" s="196"/>
      <c r="P19" s="262"/>
      <c r="Q19" s="262"/>
      <c r="R19" s="262"/>
      <c r="S19" s="262"/>
      <c r="T19" s="263"/>
      <c r="U19" s="262"/>
      <c r="V19" s="262"/>
      <c r="W19" s="262"/>
      <c r="X19" s="262"/>
      <c r="Y19" s="262"/>
      <c r="Z19" s="262"/>
      <c r="AA19" s="262"/>
    </row>
    <row r="20" spans="1:27" ht="15.75" x14ac:dyDescent="0.25">
      <c r="A20" s="196" t="s">
        <v>197</v>
      </c>
      <c r="B20" s="197" t="s">
        <v>198</v>
      </c>
      <c r="C20" s="198" t="s">
        <v>190</v>
      </c>
      <c r="D20" s="196" t="s">
        <v>35</v>
      </c>
      <c r="E20" s="199"/>
      <c r="F20" s="200"/>
      <c r="G20" s="220"/>
      <c r="H20" s="220"/>
      <c r="I20" s="220"/>
      <c r="J20" s="220"/>
      <c r="K20" s="201"/>
      <c r="L20" s="202" t="s">
        <v>178</v>
      </c>
      <c r="M20" s="196"/>
      <c r="P20" s="262"/>
      <c r="Q20" s="262"/>
      <c r="R20" s="262"/>
      <c r="S20" s="262"/>
      <c r="T20" s="263"/>
      <c r="U20" s="262"/>
      <c r="V20" s="262"/>
      <c r="W20" s="262"/>
      <c r="X20" s="262"/>
      <c r="Y20" s="262"/>
      <c r="Z20" s="262"/>
      <c r="AA20" s="262"/>
    </row>
    <row r="21" spans="1:27" ht="15.75" x14ac:dyDescent="0.25">
      <c r="A21" s="190" t="s">
        <v>1515</v>
      </c>
      <c r="B21" s="190" t="s">
        <v>38</v>
      </c>
      <c r="C21" s="191" t="s">
        <v>39</v>
      </c>
      <c r="D21" s="196" t="s">
        <v>35</v>
      </c>
      <c r="E21" s="192">
        <f>+SUM(E22:E25)</f>
        <v>0</v>
      </c>
      <c r="F21" s="193"/>
      <c r="G21" s="215"/>
      <c r="H21" s="215"/>
      <c r="I21" s="215"/>
      <c r="J21" s="215"/>
      <c r="K21" s="194"/>
      <c r="L21" s="195" t="s">
        <v>178</v>
      </c>
      <c r="M21" s="190"/>
      <c r="P21" s="262"/>
      <c r="Q21" s="262"/>
      <c r="R21" s="262"/>
      <c r="S21" s="262"/>
      <c r="T21" s="263"/>
      <c r="U21" s="262"/>
      <c r="V21" s="262"/>
      <c r="W21" s="262"/>
      <c r="X21" s="262"/>
      <c r="Y21" s="262"/>
      <c r="Z21" s="262"/>
      <c r="AA21" s="262"/>
    </row>
    <row r="22" spans="1:27" ht="15.75" x14ac:dyDescent="0.25">
      <c r="A22" s="196" t="s">
        <v>199</v>
      </c>
      <c r="B22" s="197" t="s">
        <v>200</v>
      </c>
      <c r="C22" s="198" t="s">
        <v>181</v>
      </c>
      <c r="D22" s="196" t="s">
        <v>35</v>
      </c>
      <c r="E22" s="199">
        <f>+SUM(F22:J22)</f>
        <v>0</v>
      </c>
      <c r="F22" s="200"/>
      <c r="G22" s="220"/>
      <c r="H22" s="220"/>
      <c r="I22" s="220"/>
      <c r="J22" s="220"/>
      <c r="K22" s="201"/>
      <c r="L22" s="202" t="s">
        <v>178</v>
      </c>
      <c r="M22" s="196"/>
      <c r="P22" s="262"/>
      <c r="Q22" s="262"/>
      <c r="R22" s="262"/>
      <c r="S22" s="262"/>
      <c r="T22" s="263"/>
      <c r="U22" s="262"/>
      <c r="V22" s="262"/>
      <c r="W22" s="262"/>
      <c r="X22" s="262"/>
      <c r="Y22" s="262"/>
      <c r="Z22" s="262"/>
      <c r="AA22" s="262"/>
    </row>
    <row r="23" spans="1:27" ht="15.75" x14ac:dyDescent="0.25">
      <c r="A23" s="196" t="s">
        <v>201</v>
      </c>
      <c r="B23" s="197" t="s">
        <v>202</v>
      </c>
      <c r="C23" s="198" t="s">
        <v>184</v>
      </c>
      <c r="D23" s="196" t="s">
        <v>35</v>
      </c>
      <c r="E23" s="199">
        <f>+SUM(F23:J23)</f>
        <v>0</v>
      </c>
      <c r="F23" s="200"/>
      <c r="G23" s="220"/>
      <c r="H23" s="220"/>
      <c r="I23" s="220"/>
      <c r="J23" s="220"/>
      <c r="K23" s="201"/>
      <c r="L23" s="202" t="s">
        <v>178</v>
      </c>
      <c r="M23" s="196"/>
      <c r="P23" s="262"/>
      <c r="Q23" s="262"/>
      <c r="R23" s="262"/>
      <c r="S23" s="262"/>
      <c r="T23" s="263"/>
      <c r="U23" s="262"/>
      <c r="V23" s="262"/>
      <c r="W23" s="262"/>
      <c r="X23" s="262"/>
      <c r="Y23" s="262"/>
      <c r="Z23" s="262"/>
      <c r="AA23" s="262"/>
    </row>
    <row r="24" spans="1:27" ht="15.75" x14ac:dyDescent="0.25">
      <c r="A24" s="196" t="s">
        <v>203</v>
      </c>
      <c r="B24" s="197" t="s">
        <v>204</v>
      </c>
      <c r="C24" s="198" t="s">
        <v>187</v>
      </c>
      <c r="D24" s="196" t="s">
        <v>35</v>
      </c>
      <c r="E24" s="199">
        <f>+SUM(F24:J24)</f>
        <v>0</v>
      </c>
      <c r="F24" s="200"/>
      <c r="G24" s="220"/>
      <c r="H24" s="220"/>
      <c r="I24" s="220"/>
      <c r="J24" s="220"/>
      <c r="K24" s="201"/>
      <c r="L24" s="202" t="s">
        <v>178</v>
      </c>
      <c r="M24" s="196"/>
      <c r="P24" s="262"/>
      <c r="Q24" s="262"/>
      <c r="R24" s="262"/>
      <c r="S24" s="262"/>
      <c r="T24" s="263"/>
      <c r="U24" s="262"/>
      <c r="V24" s="262"/>
      <c r="W24" s="262"/>
      <c r="X24" s="262"/>
      <c r="Y24" s="262"/>
      <c r="Z24" s="262"/>
      <c r="AA24" s="262"/>
    </row>
    <row r="25" spans="1:27" ht="15.75" x14ac:dyDescent="0.25">
      <c r="A25" s="196" t="s">
        <v>205</v>
      </c>
      <c r="B25" s="197" t="s">
        <v>206</v>
      </c>
      <c r="C25" s="198" t="s">
        <v>190</v>
      </c>
      <c r="D25" s="196" t="s">
        <v>35</v>
      </c>
      <c r="E25" s="199">
        <f>+SUM(F25:J25)</f>
        <v>0</v>
      </c>
      <c r="F25" s="200"/>
      <c r="G25" s="220"/>
      <c r="H25" s="220"/>
      <c r="I25" s="220"/>
      <c r="J25" s="220"/>
      <c r="K25" s="201"/>
      <c r="L25" s="202" t="s">
        <v>178</v>
      </c>
      <c r="M25" s="196"/>
      <c r="P25" s="262"/>
      <c r="Q25" s="262"/>
      <c r="R25" s="262"/>
      <c r="S25" s="262"/>
      <c r="T25" s="263"/>
      <c r="U25" s="262"/>
      <c r="V25" s="262"/>
      <c r="W25" s="262"/>
      <c r="X25" s="262"/>
      <c r="Y25" s="262"/>
      <c r="Z25" s="262"/>
      <c r="AA25" s="262"/>
    </row>
    <row r="26" spans="1:27" ht="15.75" x14ac:dyDescent="0.25">
      <c r="A26" s="190" t="s">
        <v>1516</v>
      </c>
      <c r="B26" s="190" t="s">
        <v>207</v>
      </c>
      <c r="C26" s="191" t="s">
        <v>208</v>
      </c>
      <c r="D26" s="190" t="s">
        <v>1517</v>
      </c>
      <c r="E26" s="211">
        <v>1081</v>
      </c>
      <c r="F26" s="193"/>
      <c r="G26" s="215"/>
      <c r="H26" s="215"/>
      <c r="I26" s="215"/>
      <c r="J26" s="215"/>
      <c r="K26" s="194"/>
      <c r="L26" s="195" t="s">
        <v>178</v>
      </c>
      <c r="M26" s="190"/>
      <c r="P26" s="262"/>
      <c r="Q26" s="262"/>
      <c r="R26" s="262"/>
      <c r="S26" s="262"/>
      <c r="T26" s="263"/>
      <c r="U26" s="262"/>
      <c r="V26" s="262"/>
      <c r="W26" s="262"/>
      <c r="X26" s="262"/>
      <c r="Y26" s="262"/>
      <c r="Z26" s="262"/>
      <c r="AA26" s="262"/>
    </row>
    <row r="27" spans="1:27" ht="15.75" x14ac:dyDescent="0.25">
      <c r="A27" s="190" t="s">
        <v>1518</v>
      </c>
      <c r="B27" s="190" t="s">
        <v>210</v>
      </c>
      <c r="C27" s="191" t="s">
        <v>211</v>
      </c>
      <c r="D27" s="190" t="s">
        <v>35</v>
      </c>
      <c r="E27" s="211">
        <v>2953</v>
      </c>
      <c r="F27" s="193"/>
      <c r="G27" s="215"/>
      <c r="H27" s="215"/>
      <c r="I27" s="215"/>
      <c r="J27" s="215"/>
      <c r="K27" s="194"/>
      <c r="L27" s="195" t="s">
        <v>178</v>
      </c>
      <c r="M27" s="190"/>
      <c r="P27" s="262"/>
      <c r="Q27" s="262"/>
      <c r="R27" s="262"/>
      <c r="S27" s="262"/>
      <c r="T27" s="263"/>
      <c r="U27" s="262"/>
      <c r="V27" s="262"/>
      <c r="W27" s="262"/>
      <c r="X27" s="262"/>
      <c r="Y27" s="262"/>
      <c r="Z27" s="262"/>
      <c r="AA27" s="262"/>
    </row>
    <row r="28" spans="1:27" ht="15.75" x14ac:dyDescent="0.25">
      <c r="A28" s="186">
        <v>2</v>
      </c>
      <c r="B28" s="186" t="s">
        <v>41</v>
      </c>
      <c r="C28" s="187" t="s">
        <v>42</v>
      </c>
      <c r="D28" s="186" t="s">
        <v>212</v>
      </c>
      <c r="E28" s="203" t="s">
        <v>178</v>
      </c>
      <c r="F28" s="193">
        <f>+F29+F34+F39+F44</f>
        <v>3</v>
      </c>
      <c r="G28" s="215"/>
      <c r="H28" s="215"/>
      <c r="I28" s="215"/>
      <c r="J28" s="215"/>
      <c r="K28" s="194"/>
      <c r="L28" s="204">
        <f>+L29+L34+L39+L44+L49+L53+L54</f>
        <v>115</v>
      </c>
      <c r="M28" s="186"/>
      <c r="P28" s="262"/>
      <c r="Q28" s="262"/>
      <c r="R28" s="262"/>
      <c r="S28" s="262"/>
      <c r="T28" s="263"/>
      <c r="U28" s="262"/>
      <c r="V28" s="262"/>
      <c r="W28" s="262"/>
      <c r="X28" s="262"/>
      <c r="Y28" s="262"/>
      <c r="Z28" s="262"/>
      <c r="AA28" s="262"/>
    </row>
    <row r="29" spans="1:27" ht="15.75" x14ac:dyDescent="0.25">
      <c r="A29" s="190" t="s">
        <v>1015</v>
      </c>
      <c r="B29" s="190" t="s">
        <v>213</v>
      </c>
      <c r="C29" s="191" t="s">
        <v>126</v>
      </c>
      <c r="D29" s="190" t="s">
        <v>47</v>
      </c>
      <c r="E29" s="192">
        <f>+SUM(E30:E33)</f>
        <v>0</v>
      </c>
      <c r="F29" s="193">
        <f>+SUM(F30:F33)</f>
        <v>0</v>
      </c>
      <c r="G29" s="215"/>
      <c r="H29" s="215"/>
      <c r="I29" s="215"/>
      <c r="J29" s="215">
        <f>+SUM(J30:J33)</f>
        <v>0</v>
      </c>
      <c r="K29" s="194"/>
      <c r="L29" s="192">
        <f>+SUM(L30:L33)</f>
        <v>0</v>
      </c>
      <c r="M29" s="205"/>
      <c r="P29" s="262"/>
      <c r="Q29" s="262"/>
      <c r="R29" s="262"/>
      <c r="S29" s="262"/>
      <c r="T29" s="263"/>
      <c r="U29" s="262"/>
      <c r="V29" s="262"/>
      <c r="W29" s="262"/>
      <c r="X29" s="262"/>
      <c r="Y29" s="262"/>
      <c r="Z29" s="262"/>
      <c r="AA29" s="262"/>
    </row>
    <row r="30" spans="1:27" ht="15.75" x14ac:dyDescent="0.25">
      <c r="A30" s="196" t="s">
        <v>214</v>
      </c>
      <c r="B30" s="197" t="s">
        <v>215</v>
      </c>
      <c r="C30" s="198" t="s">
        <v>216</v>
      </c>
      <c r="D30" s="196" t="s">
        <v>47</v>
      </c>
      <c r="E30" s="199">
        <f>+SUM(F30:J30)</f>
        <v>0</v>
      </c>
      <c r="F30" s="200"/>
      <c r="G30" s="220"/>
      <c r="H30" s="220"/>
      <c r="I30" s="220"/>
      <c r="J30" s="220"/>
      <c r="K30" s="206">
        <v>20</v>
      </c>
      <c r="L30" s="199">
        <f>+K30*E30</f>
        <v>0</v>
      </c>
      <c r="M30" s="205"/>
      <c r="P30" s="262"/>
      <c r="Q30" s="262"/>
      <c r="R30" s="262"/>
      <c r="S30" s="262"/>
      <c r="T30" s="262"/>
      <c r="U30" s="262"/>
      <c r="V30" s="262"/>
      <c r="W30" s="262"/>
      <c r="X30" s="262"/>
      <c r="Y30" s="262"/>
      <c r="Z30" s="262"/>
      <c r="AA30" s="262"/>
    </row>
    <row r="31" spans="1:27" ht="15.75" x14ac:dyDescent="0.25">
      <c r="A31" s="196" t="s">
        <v>217</v>
      </c>
      <c r="B31" s="197" t="s">
        <v>218</v>
      </c>
      <c r="C31" s="198" t="s">
        <v>219</v>
      </c>
      <c r="D31" s="196" t="s">
        <v>47</v>
      </c>
      <c r="E31" s="199">
        <f>+SUM(F31:J31)</f>
        <v>0</v>
      </c>
      <c r="F31" s="200"/>
      <c r="G31" s="220"/>
      <c r="H31" s="220"/>
      <c r="I31" s="220"/>
      <c r="J31" s="220"/>
      <c r="K31" s="206">
        <f>+K30*0.75</f>
        <v>15</v>
      </c>
      <c r="L31" s="199">
        <f>+K31*E31</f>
        <v>0</v>
      </c>
      <c r="M31" s="205"/>
      <c r="P31" s="262"/>
      <c r="Q31" s="262"/>
      <c r="R31" s="262"/>
      <c r="S31" s="262"/>
      <c r="T31" s="262"/>
      <c r="U31" s="262"/>
      <c r="V31" s="262"/>
      <c r="W31" s="262"/>
      <c r="X31" s="262"/>
      <c r="Y31" s="262"/>
      <c r="Z31" s="262"/>
      <c r="AA31" s="262"/>
    </row>
    <row r="32" spans="1:27" ht="15.75" x14ac:dyDescent="0.25">
      <c r="A32" s="196" t="s">
        <v>220</v>
      </c>
      <c r="B32" s="197" t="s">
        <v>221</v>
      </c>
      <c r="C32" s="198" t="s">
        <v>222</v>
      </c>
      <c r="D32" s="196" t="s">
        <v>47</v>
      </c>
      <c r="E32" s="199">
        <f>+SUM(F32:J32)</f>
        <v>0</v>
      </c>
      <c r="F32" s="200"/>
      <c r="G32" s="220"/>
      <c r="H32" s="220"/>
      <c r="I32" s="220"/>
      <c r="J32" s="220"/>
      <c r="K32" s="206">
        <f>+K30*0.5</f>
        <v>10</v>
      </c>
      <c r="L32" s="199">
        <f>+K32*E32</f>
        <v>0</v>
      </c>
      <c r="M32" s="205"/>
      <c r="P32" s="262"/>
      <c r="Q32" s="262"/>
      <c r="R32" s="262"/>
      <c r="S32" s="262"/>
      <c r="T32" s="262"/>
      <c r="U32" s="262"/>
      <c r="V32" s="262"/>
      <c r="W32" s="262"/>
      <c r="X32" s="262"/>
      <c r="Y32" s="262"/>
      <c r="Z32" s="262"/>
      <c r="AA32" s="262"/>
    </row>
    <row r="33" spans="1:27" ht="15.75" x14ac:dyDescent="0.25">
      <c r="A33" s="196" t="s">
        <v>223</v>
      </c>
      <c r="B33" s="197" t="s">
        <v>224</v>
      </c>
      <c r="C33" s="198" t="s">
        <v>225</v>
      </c>
      <c r="D33" s="196" t="s">
        <v>47</v>
      </c>
      <c r="E33" s="199">
        <f>+SUM(F33:J33)</f>
        <v>0</v>
      </c>
      <c r="F33" s="200"/>
      <c r="G33" s="220"/>
      <c r="H33" s="220"/>
      <c r="I33" s="220"/>
      <c r="J33" s="220"/>
      <c r="K33" s="206">
        <f>+K30*0.25</f>
        <v>5</v>
      </c>
      <c r="L33" s="199">
        <f>+K33*E33</f>
        <v>0</v>
      </c>
      <c r="M33" s="205"/>
      <c r="P33" s="262"/>
      <c r="Q33" s="262"/>
      <c r="R33" s="262"/>
      <c r="S33" s="262"/>
      <c r="T33" s="262"/>
      <c r="U33" s="262"/>
      <c r="V33" s="262"/>
      <c r="W33" s="262"/>
      <c r="X33" s="262"/>
      <c r="Y33" s="262"/>
      <c r="Z33" s="262"/>
      <c r="AA33" s="262"/>
    </row>
    <row r="34" spans="1:27" ht="15.75" x14ac:dyDescent="0.25">
      <c r="A34" s="190" t="s">
        <v>1018</v>
      </c>
      <c r="B34" s="190" t="s">
        <v>226</v>
      </c>
      <c r="C34" s="191" t="s">
        <v>348</v>
      </c>
      <c r="D34" s="190" t="s">
        <v>47</v>
      </c>
      <c r="E34" s="207">
        <f>+SUM(E35:E38)</f>
        <v>0</v>
      </c>
      <c r="F34" s="193">
        <f>+SUM(F35:F38)</f>
        <v>0</v>
      </c>
      <c r="G34" s="215"/>
      <c r="H34" s="215"/>
      <c r="I34" s="215"/>
      <c r="J34" s="215"/>
      <c r="K34" s="208"/>
      <c r="L34" s="192">
        <f>+SUM(L35:L38)</f>
        <v>0</v>
      </c>
      <c r="M34" s="205"/>
      <c r="P34" s="262"/>
      <c r="Q34" s="262"/>
      <c r="R34" s="262"/>
      <c r="S34" s="262"/>
      <c r="T34" s="262"/>
      <c r="U34" s="262"/>
      <c r="V34" s="262"/>
      <c r="W34" s="262"/>
      <c r="X34" s="262"/>
      <c r="Y34" s="262"/>
      <c r="Z34" s="262"/>
      <c r="AA34" s="262"/>
    </row>
    <row r="35" spans="1:27" ht="15.75" x14ac:dyDescent="0.25">
      <c r="A35" s="196" t="s">
        <v>228</v>
      </c>
      <c r="B35" s="197" t="s">
        <v>229</v>
      </c>
      <c r="C35" s="198" t="s">
        <v>216</v>
      </c>
      <c r="D35" s="196" t="s">
        <v>47</v>
      </c>
      <c r="E35" s="199">
        <f>+SUM(F35:J35)</f>
        <v>0</v>
      </c>
      <c r="F35" s="200"/>
      <c r="G35" s="220"/>
      <c r="H35" s="220"/>
      <c r="I35" s="220"/>
      <c r="J35" s="220"/>
      <c r="K35" s="206">
        <f>+K30*0.6</f>
        <v>12</v>
      </c>
      <c r="L35" s="199">
        <f>+K35*E35</f>
        <v>0</v>
      </c>
      <c r="M35" s="205"/>
      <c r="P35" s="262"/>
      <c r="Q35" s="262"/>
      <c r="R35" s="262"/>
      <c r="S35" s="262"/>
      <c r="T35" s="262"/>
      <c r="U35" s="262"/>
      <c r="V35" s="262"/>
      <c r="W35" s="262"/>
      <c r="X35" s="262"/>
      <c r="Y35" s="262"/>
      <c r="Z35" s="262"/>
      <c r="AA35" s="262"/>
    </row>
    <row r="36" spans="1:27" ht="15.75" x14ac:dyDescent="0.25">
      <c r="A36" s="196" t="s">
        <v>230</v>
      </c>
      <c r="B36" s="197" t="s">
        <v>231</v>
      </c>
      <c r="C36" s="198" t="s">
        <v>219</v>
      </c>
      <c r="D36" s="196" t="s">
        <v>47</v>
      </c>
      <c r="E36" s="199">
        <f>+SUM(F36:J36)</f>
        <v>0</v>
      </c>
      <c r="F36" s="200"/>
      <c r="G36" s="220"/>
      <c r="H36" s="220"/>
      <c r="I36" s="220"/>
      <c r="J36" s="220"/>
      <c r="K36" s="206">
        <f>+K35*0.75</f>
        <v>9</v>
      </c>
      <c r="L36" s="199">
        <f>+K36*E36</f>
        <v>0</v>
      </c>
      <c r="M36" s="205"/>
      <c r="P36" s="262"/>
      <c r="Q36" s="262"/>
      <c r="R36" s="262"/>
      <c r="S36" s="262"/>
      <c r="T36" s="262"/>
      <c r="U36" s="262"/>
      <c r="V36" s="262"/>
      <c r="W36" s="262"/>
      <c r="X36" s="262"/>
      <c r="Y36" s="262"/>
      <c r="Z36" s="262"/>
      <c r="AA36" s="262"/>
    </row>
    <row r="37" spans="1:27" ht="15.75" x14ac:dyDescent="0.25">
      <c r="A37" s="196" t="s">
        <v>232</v>
      </c>
      <c r="B37" s="197" t="s">
        <v>233</v>
      </c>
      <c r="C37" s="198" t="s">
        <v>222</v>
      </c>
      <c r="D37" s="196" t="s">
        <v>47</v>
      </c>
      <c r="E37" s="199">
        <f>+SUM(F37:J37)</f>
        <v>0</v>
      </c>
      <c r="F37" s="200"/>
      <c r="G37" s="220"/>
      <c r="H37" s="220"/>
      <c r="I37" s="220"/>
      <c r="J37" s="220"/>
      <c r="K37" s="206">
        <f>+K35*0.5</f>
        <v>6</v>
      </c>
      <c r="L37" s="199">
        <f>+K37*E37</f>
        <v>0</v>
      </c>
      <c r="M37" s="205"/>
      <c r="P37" s="262"/>
      <c r="Q37" s="262"/>
      <c r="R37" s="262"/>
      <c r="S37" s="262"/>
      <c r="T37" s="262"/>
      <c r="U37" s="262"/>
      <c r="V37" s="262"/>
      <c r="W37" s="262"/>
      <c r="X37" s="262"/>
      <c r="Y37" s="262"/>
      <c r="Z37" s="262"/>
      <c r="AA37" s="262"/>
    </row>
    <row r="38" spans="1:27" ht="15.75" x14ac:dyDescent="0.25">
      <c r="A38" s="196" t="s">
        <v>234</v>
      </c>
      <c r="B38" s="197" t="s">
        <v>235</v>
      </c>
      <c r="C38" s="198" t="s">
        <v>225</v>
      </c>
      <c r="D38" s="196" t="s">
        <v>47</v>
      </c>
      <c r="E38" s="199">
        <f>+SUM(F38:J38)</f>
        <v>0</v>
      </c>
      <c r="F38" s="200"/>
      <c r="G38" s="220"/>
      <c r="H38" s="220"/>
      <c r="I38" s="220"/>
      <c r="J38" s="220"/>
      <c r="K38" s="206">
        <f>+K35*0.25</f>
        <v>3</v>
      </c>
      <c r="L38" s="199">
        <f>+K38*E38</f>
        <v>0</v>
      </c>
      <c r="M38" s="205"/>
      <c r="P38" s="262"/>
      <c r="Q38" s="262"/>
      <c r="R38" s="262"/>
      <c r="S38" s="262"/>
      <c r="T38" s="262"/>
      <c r="U38" s="262"/>
      <c r="V38" s="262"/>
      <c r="W38" s="262"/>
      <c r="X38" s="262"/>
      <c r="Y38" s="262"/>
      <c r="Z38" s="262"/>
      <c r="AA38" s="262"/>
    </row>
    <row r="39" spans="1:27" ht="15.75" x14ac:dyDescent="0.25">
      <c r="A39" s="190" t="s">
        <v>1020</v>
      </c>
      <c r="B39" s="190" t="s">
        <v>236</v>
      </c>
      <c r="C39" s="191" t="s">
        <v>130</v>
      </c>
      <c r="D39" s="190" t="s">
        <v>47</v>
      </c>
      <c r="E39" s="192">
        <f>+SUM(E40:E43)</f>
        <v>0</v>
      </c>
      <c r="F39" s="193">
        <f>+SUM(F40:F43)</f>
        <v>0</v>
      </c>
      <c r="G39" s="215"/>
      <c r="H39" s="215"/>
      <c r="I39" s="215"/>
      <c r="J39" s="215">
        <f>+SUM(J40:J43)</f>
        <v>0</v>
      </c>
      <c r="K39" s="208"/>
      <c r="L39" s="192">
        <f>+SUM(L40:L43)</f>
        <v>0</v>
      </c>
      <c r="M39" s="205"/>
      <c r="P39" s="262"/>
      <c r="Q39" s="262"/>
      <c r="R39" s="262"/>
      <c r="S39" s="262"/>
      <c r="T39" s="262"/>
      <c r="U39" s="262"/>
      <c r="V39" s="262"/>
      <c r="W39" s="262"/>
      <c r="X39" s="262"/>
      <c r="Y39" s="262"/>
      <c r="Z39" s="262"/>
      <c r="AA39" s="262"/>
    </row>
    <row r="40" spans="1:27" ht="15.75" x14ac:dyDescent="0.25">
      <c r="A40" s="196" t="s">
        <v>238</v>
      </c>
      <c r="B40" s="197" t="s">
        <v>239</v>
      </c>
      <c r="C40" s="198" t="s">
        <v>216</v>
      </c>
      <c r="D40" s="196" t="s">
        <v>47</v>
      </c>
      <c r="E40" s="199">
        <f>+SUM(F40:J40)</f>
        <v>0</v>
      </c>
      <c r="F40" s="200"/>
      <c r="G40" s="220"/>
      <c r="H40" s="220"/>
      <c r="I40" s="220"/>
      <c r="J40" s="220"/>
      <c r="K40" s="209">
        <f>+K30*0.4</f>
        <v>8</v>
      </c>
      <c r="L40" s="199">
        <f>+K40*E40</f>
        <v>0</v>
      </c>
      <c r="M40" s="205"/>
      <c r="P40" s="262"/>
      <c r="Q40" s="262"/>
      <c r="R40" s="262"/>
      <c r="S40" s="262"/>
      <c r="T40" s="262"/>
      <c r="U40" s="262"/>
      <c r="V40" s="262"/>
      <c r="W40" s="262"/>
      <c r="X40" s="262"/>
      <c r="Y40" s="262"/>
      <c r="Z40" s="262"/>
      <c r="AA40" s="262"/>
    </row>
    <row r="41" spans="1:27" ht="15.75" x14ac:dyDescent="0.25">
      <c r="A41" s="196" t="s">
        <v>240</v>
      </c>
      <c r="B41" s="197" t="s">
        <v>241</v>
      </c>
      <c r="C41" s="198" t="s">
        <v>219</v>
      </c>
      <c r="D41" s="196" t="s">
        <v>47</v>
      </c>
      <c r="E41" s="199">
        <f>+SUM(F41:J41)</f>
        <v>0</v>
      </c>
      <c r="F41" s="200"/>
      <c r="G41" s="220"/>
      <c r="H41" s="220"/>
      <c r="I41" s="220"/>
      <c r="J41" s="220"/>
      <c r="K41" s="206">
        <f>+K40*0.75</f>
        <v>6</v>
      </c>
      <c r="L41" s="199">
        <f>+K41*E41</f>
        <v>0</v>
      </c>
      <c r="M41" s="205"/>
      <c r="P41" s="262"/>
      <c r="Q41" s="262"/>
      <c r="R41" s="262"/>
      <c r="S41" s="262"/>
      <c r="T41" s="262"/>
      <c r="U41" s="262"/>
      <c r="V41" s="262"/>
      <c r="W41" s="262"/>
      <c r="X41" s="262"/>
      <c r="Y41" s="262"/>
      <c r="Z41" s="262"/>
      <c r="AA41" s="262"/>
    </row>
    <row r="42" spans="1:27" ht="15.75" x14ac:dyDescent="0.25">
      <c r="A42" s="196" t="s">
        <v>242</v>
      </c>
      <c r="B42" s="197" t="s">
        <v>243</v>
      </c>
      <c r="C42" s="198" t="s">
        <v>222</v>
      </c>
      <c r="D42" s="196" t="s">
        <v>47</v>
      </c>
      <c r="E42" s="199">
        <f>+SUM(F42:J42)</f>
        <v>0</v>
      </c>
      <c r="F42" s="200"/>
      <c r="G42" s="220"/>
      <c r="H42" s="220"/>
      <c r="I42" s="220"/>
      <c r="J42" s="220"/>
      <c r="K42" s="206">
        <f>+K40*0.5</f>
        <v>4</v>
      </c>
      <c r="L42" s="199">
        <f>+K42*E42</f>
        <v>0</v>
      </c>
      <c r="M42" s="205"/>
      <c r="P42" s="262"/>
      <c r="Q42" s="262"/>
      <c r="R42" s="262"/>
      <c r="S42" s="262"/>
      <c r="T42" s="262"/>
      <c r="U42" s="262"/>
      <c r="V42" s="262"/>
      <c r="W42" s="262"/>
      <c r="X42" s="262"/>
      <c r="Y42" s="262"/>
      <c r="Z42" s="262"/>
      <c r="AA42" s="262"/>
    </row>
    <row r="43" spans="1:27" ht="15.75" x14ac:dyDescent="0.25">
      <c r="A43" s="196" t="s">
        <v>244</v>
      </c>
      <c r="B43" s="197" t="s">
        <v>245</v>
      </c>
      <c r="C43" s="198" t="s">
        <v>225</v>
      </c>
      <c r="D43" s="196" t="s">
        <v>47</v>
      </c>
      <c r="E43" s="199">
        <f>+SUM(F43:J43)</f>
        <v>0</v>
      </c>
      <c r="F43" s="200"/>
      <c r="G43" s="220"/>
      <c r="H43" s="220"/>
      <c r="I43" s="220"/>
      <c r="J43" s="220"/>
      <c r="K43" s="206">
        <f>+K40*0.25</f>
        <v>2</v>
      </c>
      <c r="L43" s="199">
        <f>+K43*E43</f>
        <v>0</v>
      </c>
      <c r="M43" s="205"/>
    </row>
    <row r="44" spans="1:27" ht="15.75" x14ac:dyDescent="0.25">
      <c r="A44" s="190" t="s">
        <v>1022</v>
      </c>
      <c r="B44" s="190" t="s">
        <v>246</v>
      </c>
      <c r="C44" s="191" t="s">
        <v>132</v>
      </c>
      <c r="D44" s="196"/>
      <c r="E44" s="192">
        <f>+SUM(E45:E48)</f>
        <v>4</v>
      </c>
      <c r="F44" s="193">
        <f>+SUM(F45:F48)</f>
        <v>3</v>
      </c>
      <c r="G44" s="215">
        <f>+SUM(G45:G48)</f>
        <v>1</v>
      </c>
      <c r="H44" s="215"/>
      <c r="I44" s="215"/>
      <c r="J44" s="215">
        <f>+SUM(J45:J48)</f>
        <v>0</v>
      </c>
      <c r="K44" s="208"/>
      <c r="L44" s="192">
        <f>+SUM(L45:L48)</f>
        <v>115</v>
      </c>
      <c r="M44" s="205"/>
    </row>
    <row r="45" spans="1:27" ht="15.75" x14ac:dyDescent="0.25">
      <c r="A45" s="196" t="s">
        <v>247</v>
      </c>
      <c r="B45" s="197" t="s">
        <v>248</v>
      </c>
      <c r="C45" s="198" t="s">
        <v>216</v>
      </c>
      <c r="D45" s="196" t="s">
        <v>47</v>
      </c>
      <c r="E45" s="199">
        <f>+SUM(F45:J45)</f>
        <v>0</v>
      </c>
      <c r="F45" s="200"/>
      <c r="G45" s="220"/>
      <c r="H45" s="220"/>
      <c r="I45" s="220"/>
      <c r="J45" s="220"/>
      <c r="K45" s="206">
        <f>+K30*0.2</f>
        <v>4</v>
      </c>
      <c r="L45" s="199"/>
      <c r="M45" s="205"/>
    </row>
    <row r="46" spans="1:27" ht="15.75" x14ac:dyDescent="0.25">
      <c r="A46" s="196" t="s">
        <v>249</v>
      </c>
      <c r="B46" s="197" t="s">
        <v>250</v>
      </c>
      <c r="C46" s="198" t="s">
        <v>219</v>
      </c>
      <c r="D46" s="196" t="s">
        <v>47</v>
      </c>
      <c r="E46" s="199">
        <f>+SUM(F46:J46)</f>
        <v>1</v>
      </c>
      <c r="F46" s="200">
        <v>1</v>
      </c>
      <c r="G46" s="220"/>
      <c r="H46" s="220"/>
      <c r="I46" s="220"/>
      <c r="J46" s="220"/>
      <c r="K46" s="206">
        <f>+K45*0.75</f>
        <v>3</v>
      </c>
      <c r="L46" s="199">
        <v>45</v>
      </c>
      <c r="M46" s="205"/>
    </row>
    <row r="47" spans="1:27" ht="15.75" x14ac:dyDescent="0.25">
      <c r="A47" s="196" t="s">
        <v>251</v>
      </c>
      <c r="B47" s="197" t="s">
        <v>252</v>
      </c>
      <c r="C47" s="198" t="s">
        <v>222</v>
      </c>
      <c r="D47" s="196" t="s">
        <v>47</v>
      </c>
      <c r="E47" s="199">
        <f>+SUM(F47:J47)</f>
        <v>2</v>
      </c>
      <c r="F47" s="200">
        <v>2</v>
      </c>
      <c r="G47" s="220"/>
      <c r="H47" s="220"/>
      <c r="I47" s="220"/>
      <c r="J47" s="220"/>
      <c r="K47" s="206">
        <f>+K45*0.5</f>
        <v>2</v>
      </c>
      <c r="L47" s="199">
        <v>60</v>
      </c>
      <c r="M47" s="205"/>
    </row>
    <row r="48" spans="1:27" ht="15.75" x14ac:dyDescent="0.25">
      <c r="A48" s="196" t="s">
        <v>253</v>
      </c>
      <c r="B48" s="197" t="s">
        <v>254</v>
      </c>
      <c r="C48" s="198" t="s">
        <v>225</v>
      </c>
      <c r="D48" s="196" t="s">
        <v>47</v>
      </c>
      <c r="E48" s="199">
        <f>+SUM(F48:J48)</f>
        <v>1</v>
      </c>
      <c r="F48" s="200"/>
      <c r="G48" s="220">
        <v>1</v>
      </c>
      <c r="H48" s="220"/>
      <c r="I48" s="220"/>
      <c r="J48" s="220"/>
      <c r="K48" s="206">
        <f>+K45*0.25</f>
        <v>1</v>
      </c>
      <c r="L48" s="199">
        <v>10</v>
      </c>
      <c r="M48" s="205"/>
    </row>
    <row r="49" spans="1:13" ht="15.75" x14ac:dyDescent="0.25">
      <c r="A49" s="190" t="s">
        <v>1024</v>
      </c>
      <c r="B49" s="190" t="s">
        <v>43</v>
      </c>
      <c r="C49" s="191" t="s">
        <v>44</v>
      </c>
      <c r="D49" s="190" t="s">
        <v>255</v>
      </c>
      <c r="E49" s="192">
        <f>+SUM(E50:E52)</f>
        <v>0</v>
      </c>
      <c r="F49" s="193"/>
      <c r="G49" s="215"/>
      <c r="H49" s="215"/>
      <c r="I49" s="215"/>
      <c r="J49" s="215">
        <f>+SUM(J50:J52)</f>
        <v>0</v>
      </c>
      <c r="K49" s="210"/>
      <c r="L49" s="192"/>
      <c r="M49" s="205"/>
    </row>
    <row r="50" spans="1:13" ht="15.75" x14ac:dyDescent="0.25">
      <c r="A50" s="197" t="s">
        <v>256</v>
      </c>
      <c r="B50" s="197" t="s">
        <v>257</v>
      </c>
      <c r="C50" s="198" t="s">
        <v>258</v>
      </c>
      <c r="D50" s="197" t="s">
        <v>255</v>
      </c>
      <c r="E50" s="199">
        <f>+SUM(F50:J50)</f>
        <v>0</v>
      </c>
      <c r="F50" s="200"/>
      <c r="G50" s="220"/>
      <c r="H50" s="220"/>
      <c r="I50" s="220"/>
      <c r="J50" s="220"/>
      <c r="K50" s="201"/>
      <c r="L50" s="192"/>
      <c r="M50" s="205"/>
    </row>
    <row r="51" spans="1:13" ht="15.75" x14ac:dyDescent="0.25">
      <c r="A51" s="197" t="s">
        <v>259</v>
      </c>
      <c r="B51" s="197" t="s">
        <v>260</v>
      </c>
      <c r="C51" s="198" t="s">
        <v>261</v>
      </c>
      <c r="D51" s="197" t="s">
        <v>255</v>
      </c>
      <c r="E51" s="199">
        <f>+SUM(F51:J51)</f>
        <v>0</v>
      </c>
      <c r="F51" s="200"/>
      <c r="G51" s="220"/>
      <c r="H51" s="220"/>
      <c r="I51" s="220"/>
      <c r="J51" s="220"/>
      <c r="K51" s="201"/>
      <c r="L51" s="192"/>
      <c r="M51" s="205"/>
    </row>
    <row r="52" spans="1:13" ht="15.75" x14ac:dyDescent="0.25">
      <c r="A52" s="197" t="s">
        <v>262</v>
      </c>
      <c r="B52" s="197" t="s">
        <v>263</v>
      </c>
      <c r="C52" s="198" t="s">
        <v>264</v>
      </c>
      <c r="D52" s="197" t="s">
        <v>255</v>
      </c>
      <c r="E52" s="199"/>
      <c r="F52" s="200"/>
      <c r="G52" s="220"/>
      <c r="H52" s="220"/>
      <c r="I52" s="220"/>
      <c r="J52" s="220"/>
      <c r="K52" s="201"/>
      <c r="L52" s="192"/>
      <c r="M52" s="205"/>
    </row>
    <row r="53" spans="1:13" ht="15.75" x14ac:dyDescent="0.25">
      <c r="A53" s="190" t="s">
        <v>1027</v>
      </c>
      <c r="B53" s="190" t="s">
        <v>45</v>
      </c>
      <c r="C53" s="191" t="s">
        <v>46</v>
      </c>
      <c r="D53" s="190" t="s">
        <v>47</v>
      </c>
      <c r="E53" s="192">
        <f>+SUM(F53:J53)</f>
        <v>0</v>
      </c>
      <c r="F53" s="200"/>
      <c r="G53" s="220"/>
      <c r="H53" s="220"/>
      <c r="I53" s="220"/>
      <c r="J53" s="215"/>
      <c r="K53" s="201"/>
      <c r="L53" s="192"/>
      <c r="M53" s="205"/>
    </row>
    <row r="54" spans="1:13" ht="15.75" x14ac:dyDescent="0.25">
      <c r="A54" s="190" t="s">
        <v>1030</v>
      </c>
      <c r="B54" s="190" t="s">
        <v>48</v>
      </c>
      <c r="C54" s="191" t="s">
        <v>49</v>
      </c>
      <c r="D54" s="190" t="s">
        <v>212</v>
      </c>
      <c r="E54" s="195" t="s">
        <v>178</v>
      </c>
      <c r="F54" s="193">
        <f>+F55</f>
        <v>0</v>
      </c>
      <c r="G54" s="215"/>
      <c r="H54" s="215"/>
      <c r="I54" s="215"/>
      <c r="J54" s="215"/>
      <c r="K54" s="194"/>
      <c r="L54" s="192">
        <f>+L55</f>
        <v>0</v>
      </c>
      <c r="M54" s="205"/>
    </row>
    <row r="55" spans="1:13" ht="15.75" x14ac:dyDescent="0.25">
      <c r="A55" s="190"/>
      <c r="B55" s="190"/>
      <c r="C55" s="198" t="s">
        <v>1519</v>
      </c>
      <c r="D55" s="197" t="s">
        <v>212</v>
      </c>
      <c r="E55" s="202" t="s">
        <v>178</v>
      </c>
      <c r="F55" s="200"/>
      <c r="G55" s="220"/>
      <c r="H55" s="220"/>
      <c r="I55" s="220"/>
      <c r="J55" s="215"/>
      <c r="K55" s="194"/>
      <c r="L55" s="199">
        <f>+SUM(F55:J55)</f>
        <v>0</v>
      </c>
      <c r="M55" s="205"/>
    </row>
    <row r="56" spans="1:13" ht="15.75" x14ac:dyDescent="0.25">
      <c r="A56" s="186">
        <v>3</v>
      </c>
      <c r="B56" s="186" t="s">
        <v>265</v>
      </c>
      <c r="C56" s="187" t="s">
        <v>266</v>
      </c>
      <c r="D56" s="186" t="s">
        <v>212</v>
      </c>
      <c r="E56" s="203" t="s">
        <v>178</v>
      </c>
      <c r="F56" s="193"/>
      <c r="G56" s="215"/>
      <c r="H56" s="215"/>
      <c r="I56" s="215"/>
      <c r="J56" s="215"/>
      <c r="K56" s="194"/>
      <c r="L56" s="204">
        <f>+L58+L63+L67+L68</f>
        <v>40</v>
      </c>
      <c r="M56" s="186"/>
    </row>
    <row r="57" spans="1:13" ht="15.75" x14ac:dyDescent="0.25">
      <c r="A57" s="190" t="s">
        <v>1050</v>
      </c>
      <c r="B57" s="190" t="s">
        <v>267</v>
      </c>
      <c r="C57" s="191" t="s">
        <v>268</v>
      </c>
      <c r="D57" s="190" t="s">
        <v>269</v>
      </c>
      <c r="E57" s="211">
        <f>+SUM(F57:J57)</f>
        <v>1</v>
      </c>
      <c r="F57" s="212"/>
      <c r="G57" s="227">
        <v>1</v>
      </c>
      <c r="H57" s="227"/>
      <c r="I57" s="227"/>
      <c r="J57" s="226"/>
      <c r="K57" s="194"/>
      <c r="L57" s="195" t="s">
        <v>178</v>
      </c>
      <c r="M57" s="190"/>
    </row>
    <row r="58" spans="1:13" ht="31.5" x14ac:dyDescent="0.25">
      <c r="A58" s="190" t="s">
        <v>1052</v>
      </c>
      <c r="B58" s="214" t="s">
        <v>270</v>
      </c>
      <c r="C58" s="191" t="s">
        <v>271</v>
      </c>
      <c r="D58" s="190" t="s">
        <v>47</v>
      </c>
      <c r="E58" s="192">
        <f>+SUM(E59:E62)</f>
        <v>1</v>
      </c>
      <c r="F58" s="215">
        <f>+SUM(F59:F62)</f>
        <v>0</v>
      </c>
      <c r="G58" s="215"/>
      <c r="H58" s="215"/>
      <c r="I58" s="215"/>
      <c r="J58" s="215">
        <f>+SUM(J59:J62)</f>
        <v>0</v>
      </c>
      <c r="K58" s="206"/>
      <c r="L58" s="192">
        <f>+SUM(L59:L62)</f>
        <v>10</v>
      </c>
      <c r="M58" s="196"/>
    </row>
    <row r="59" spans="1:13" ht="15.75" x14ac:dyDescent="0.25">
      <c r="A59" s="196" t="s">
        <v>272</v>
      </c>
      <c r="B59" s="197" t="s">
        <v>273</v>
      </c>
      <c r="C59" s="198" t="s">
        <v>126</v>
      </c>
      <c r="D59" s="196" t="s">
        <v>47</v>
      </c>
      <c r="E59" s="199">
        <f>+SUM(F59:J59)</f>
        <v>0</v>
      </c>
      <c r="F59" s="200"/>
      <c r="G59" s="220"/>
      <c r="H59" s="220"/>
      <c r="I59" s="220"/>
      <c r="J59" s="220"/>
      <c r="K59" s="206"/>
      <c r="L59" s="199"/>
      <c r="M59" s="196"/>
    </row>
    <row r="60" spans="1:13" ht="15.75" x14ac:dyDescent="0.25">
      <c r="A60" s="196" t="s">
        <v>274</v>
      </c>
      <c r="B60" s="197" t="s">
        <v>275</v>
      </c>
      <c r="C60" s="198" t="s">
        <v>128</v>
      </c>
      <c r="D60" s="196" t="s">
        <v>47</v>
      </c>
      <c r="E60" s="199">
        <f>+SUM(F60:J60)</f>
        <v>0</v>
      </c>
      <c r="F60" s="200"/>
      <c r="G60" s="220"/>
      <c r="H60" s="220"/>
      <c r="I60" s="220"/>
      <c r="J60" s="220"/>
      <c r="K60" s="206"/>
      <c r="L60" s="199"/>
      <c r="M60" s="196"/>
    </row>
    <row r="61" spans="1:13" ht="15.75" x14ac:dyDescent="0.25">
      <c r="A61" s="196" t="s">
        <v>1520</v>
      </c>
      <c r="B61" s="197" t="s">
        <v>277</v>
      </c>
      <c r="C61" s="198" t="s">
        <v>130</v>
      </c>
      <c r="D61" s="196" t="s">
        <v>47</v>
      </c>
      <c r="E61" s="199">
        <f>+SUM(F61:J61)</f>
        <v>0</v>
      </c>
      <c r="F61" s="200"/>
      <c r="G61" s="220"/>
      <c r="H61" s="220"/>
      <c r="I61" s="220"/>
      <c r="J61" s="220"/>
      <c r="K61" s="206"/>
      <c r="L61" s="199"/>
      <c r="M61" s="196"/>
    </row>
    <row r="62" spans="1:13" ht="15.75" x14ac:dyDescent="0.25">
      <c r="A62" s="196" t="s">
        <v>278</v>
      </c>
      <c r="B62" s="197" t="s">
        <v>279</v>
      </c>
      <c r="C62" s="198" t="s">
        <v>132</v>
      </c>
      <c r="D62" s="196" t="s">
        <v>47</v>
      </c>
      <c r="E62" s="199">
        <f>+SUM(F62:J62)</f>
        <v>1</v>
      </c>
      <c r="F62" s="200"/>
      <c r="G62" s="220">
        <v>1</v>
      </c>
      <c r="H62" s="220"/>
      <c r="I62" s="220"/>
      <c r="J62" s="220"/>
      <c r="K62" s="206">
        <v>10</v>
      </c>
      <c r="L62" s="199">
        <f>+K62*E62</f>
        <v>10</v>
      </c>
      <c r="M62" s="196"/>
    </row>
    <row r="63" spans="1:13" ht="31.5" x14ac:dyDescent="0.25">
      <c r="A63" s="190" t="s">
        <v>1055</v>
      </c>
      <c r="B63" s="190" t="s">
        <v>280</v>
      </c>
      <c r="C63" s="191" t="s">
        <v>281</v>
      </c>
      <c r="D63" s="190" t="s">
        <v>47</v>
      </c>
      <c r="E63" s="192">
        <f>+SUM(E64:E66)</f>
        <v>0</v>
      </c>
      <c r="F63" s="200"/>
      <c r="G63" s="220"/>
      <c r="H63" s="220"/>
      <c r="I63" s="220"/>
      <c r="J63" s="215">
        <f>+SUM(J64:J66)</f>
        <v>0</v>
      </c>
      <c r="K63" s="206"/>
      <c r="L63" s="192"/>
      <c r="M63" s="196"/>
    </row>
    <row r="64" spans="1:13" ht="15.75" x14ac:dyDescent="0.25">
      <c r="A64" s="196" t="s">
        <v>282</v>
      </c>
      <c r="B64" s="197" t="s">
        <v>283</v>
      </c>
      <c r="C64" s="198" t="s">
        <v>258</v>
      </c>
      <c r="D64" s="197" t="s">
        <v>47</v>
      </c>
      <c r="E64" s="199">
        <f>+SUM(F64:J64)</f>
        <v>0</v>
      </c>
      <c r="F64" s="200"/>
      <c r="G64" s="220"/>
      <c r="H64" s="220"/>
      <c r="I64" s="220"/>
      <c r="J64" s="220"/>
      <c r="K64" s="206"/>
      <c r="L64" s="199"/>
      <c r="M64" s="196"/>
    </row>
    <row r="65" spans="1:13" ht="15.75" x14ac:dyDescent="0.25">
      <c r="A65" s="196" t="s">
        <v>284</v>
      </c>
      <c r="B65" s="197" t="s">
        <v>285</v>
      </c>
      <c r="C65" s="198" t="s">
        <v>261</v>
      </c>
      <c r="D65" s="197" t="s">
        <v>47</v>
      </c>
      <c r="E65" s="199"/>
      <c r="F65" s="200"/>
      <c r="G65" s="220"/>
      <c r="H65" s="220"/>
      <c r="I65" s="220"/>
      <c r="J65" s="220"/>
      <c r="K65" s="206"/>
      <c r="L65" s="199"/>
      <c r="M65" s="196"/>
    </row>
    <row r="66" spans="1:13" ht="15.75" x14ac:dyDescent="0.25">
      <c r="A66" s="196" t="s">
        <v>286</v>
      </c>
      <c r="B66" s="197" t="s">
        <v>287</v>
      </c>
      <c r="C66" s="198" t="s">
        <v>264</v>
      </c>
      <c r="D66" s="197" t="s">
        <v>47</v>
      </c>
      <c r="E66" s="199"/>
      <c r="F66" s="200"/>
      <c r="G66" s="220"/>
      <c r="H66" s="220"/>
      <c r="I66" s="220"/>
      <c r="J66" s="220"/>
      <c r="K66" s="206"/>
      <c r="L66" s="199"/>
      <c r="M66" s="196"/>
    </row>
    <row r="67" spans="1:13" ht="15.75" x14ac:dyDescent="0.25">
      <c r="A67" s="190" t="s">
        <v>1057</v>
      </c>
      <c r="B67" s="190" t="s">
        <v>288</v>
      </c>
      <c r="C67" s="191" t="s">
        <v>289</v>
      </c>
      <c r="D67" s="190" t="s">
        <v>212</v>
      </c>
      <c r="E67" s="195" t="s">
        <v>178</v>
      </c>
      <c r="F67" s="200"/>
      <c r="G67" s="220">
        <v>10</v>
      </c>
      <c r="H67" s="220"/>
      <c r="I67" s="220"/>
      <c r="J67" s="220"/>
      <c r="K67" s="217"/>
      <c r="L67" s="192">
        <v>30</v>
      </c>
      <c r="M67" s="190"/>
    </row>
    <row r="68" spans="1:13" ht="15.75" x14ac:dyDescent="0.25">
      <c r="A68" s="190" t="s">
        <v>1059</v>
      </c>
      <c r="B68" s="190" t="s">
        <v>290</v>
      </c>
      <c r="C68" s="191" t="s">
        <v>1521</v>
      </c>
      <c r="D68" s="190" t="s">
        <v>212</v>
      </c>
      <c r="E68" s="195" t="s">
        <v>178</v>
      </c>
      <c r="F68" s="200"/>
      <c r="G68" s="220"/>
      <c r="H68" s="220"/>
      <c r="I68" s="220"/>
      <c r="J68" s="220"/>
      <c r="K68" s="194"/>
      <c r="L68" s="192"/>
      <c r="M68" s="190"/>
    </row>
    <row r="69" spans="1:13" ht="15.75" x14ac:dyDescent="0.25">
      <c r="A69" s="186">
        <v>4</v>
      </c>
      <c r="B69" s="186" t="s">
        <v>292</v>
      </c>
      <c r="C69" s="187" t="s">
        <v>293</v>
      </c>
      <c r="D69" s="186" t="s">
        <v>212</v>
      </c>
      <c r="E69" s="203" t="s">
        <v>178</v>
      </c>
      <c r="F69" s="193"/>
      <c r="G69" s="215"/>
      <c r="H69" s="215"/>
      <c r="I69" s="215"/>
      <c r="J69" s="215"/>
      <c r="K69" s="194"/>
      <c r="L69" s="204">
        <f>+L70+L75+L79+L80+L81</f>
        <v>100</v>
      </c>
      <c r="M69" s="186"/>
    </row>
    <row r="70" spans="1:13" ht="15.75" x14ac:dyDescent="0.25">
      <c r="A70" s="190" t="s">
        <v>1522</v>
      </c>
      <c r="B70" s="190" t="s">
        <v>294</v>
      </c>
      <c r="C70" s="191" t="s">
        <v>295</v>
      </c>
      <c r="D70" s="190" t="s">
        <v>47</v>
      </c>
      <c r="E70" s="192"/>
      <c r="F70" s="193"/>
      <c r="G70" s="215"/>
      <c r="H70" s="215"/>
      <c r="I70" s="215"/>
      <c r="J70" s="215"/>
      <c r="K70" s="194"/>
      <c r="L70" s="192"/>
      <c r="M70" s="190"/>
    </row>
    <row r="71" spans="1:13" ht="15.75" x14ac:dyDescent="0.25">
      <c r="A71" s="196" t="s">
        <v>296</v>
      </c>
      <c r="B71" s="197" t="s">
        <v>297</v>
      </c>
      <c r="C71" s="198" t="s">
        <v>126</v>
      </c>
      <c r="D71" s="196" t="s">
        <v>47</v>
      </c>
      <c r="E71" s="199"/>
      <c r="F71" s="200"/>
      <c r="G71" s="220"/>
      <c r="H71" s="220"/>
      <c r="I71" s="220"/>
      <c r="J71" s="220"/>
      <c r="K71" s="201"/>
      <c r="L71" s="199"/>
      <c r="M71" s="196"/>
    </row>
    <row r="72" spans="1:13" ht="15.75" x14ac:dyDescent="0.25">
      <c r="A72" s="196" t="s">
        <v>298</v>
      </c>
      <c r="B72" s="197" t="s">
        <v>299</v>
      </c>
      <c r="C72" s="198" t="s">
        <v>324</v>
      </c>
      <c r="D72" s="196" t="s">
        <v>47</v>
      </c>
      <c r="E72" s="199"/>
      <c r="F72" s="200"/>
      <c r="G72" s="220"/>
      <c r="H72" s="220"/>
      <c r="I72" s="220"/>
      <c r="J72" s="220"/>
      <c r="K72" s="201"/>
      <c r="L72" s="199"/>
      <c r="M72" s="196"/>
    </row>
    <row r="73" spans="1:13" ht="15.75" x14ac:dyDescent="0.25">
      <c r="A73" s="196" t="s">
        <v>300</v>
      </c>
      <c r="B73" s="197" t="s">
        <v>301</v>
      </c>
      <c r="C73" s="198" t="s">
        <v>130</v>
      </c>
      <c r="D73" s="196" t="s">
        <v>47</v>
      </c>
      <c r="E73" s="199"/>
      <c r="F73" s="200"/>
      <c r="G73" s="220"/>
      <c r="H73" s="220"/>
      <c r="I73" s="220"/>
      <c r="J73" s="220"/>
      <c r="K73" s="201"/>
      <c r="L73" s="199"/>
      <c r="M73" s="196"/>
    </row>
    <row r="74" spans="1:13" ht="15.75" x14ac:dyDescent="0.25">
      <c r="A74" s="196" t="s">
        <v>302</v>
      </c>
      <c r="B74" s="197" t="s">
        <v>303</v>
      </c>
      <c r="C74" s="198" t="s">
        <v>132</v>
      </c>
      <c r="D74" s="196" t="s">
        <v>47</v>
      </c>
      <c r="E74" s="199"/>
      <c r="F74" s="200"/>
      <c r="G74" s="220"/>
      <c r="H74" s="220"/>
      <c r="I74" s="220"/>
      <c r="J74" s="220"/>
      <c r="K74" s="206"/>
      <c r="L74" s="199"/>
      <c r="M74" s="196"/>
    </row>
    <row r="75" spans="1:13" ht="31.5" x14ac:dyDescent="0.25">
      <c r="A75" s="190" t="s">
        <v>1523</v>
      </c>
      <c r="B75" s="190" t="s">
        <v>299</v>
      </c>
      <c r="C75" s="191" t="s">
        <v>304</v>
      </c>
      <c r="D75" s="190" t="s">
        <v>47</v>
      </c>
      <c r="E75" s="199"/>
      <c r="F75" s="200"/>
      <c r="G75" s="220"/>
      <c r="H75" s="220"/>
      <c r="I75" s="220"/>
      <c r="J75" s="220"/>
      <c r="K75" s="217"/>
      <c r="L75" s="199"/>
      <c r="M75" s="196"/>
    </row>
    <row r="76" spans="1:13" ht="15.75" x14ac:dyDescent="0.25">
      <c r="A76" s="196" t="s">
        <v>305</v>
      </c>
      <c r="B76" s="197" t="s">
        <v>306</v>
      </c>
      <c r="C76" s="198" t="s">
        <v>258</v>
      </c>
      <c r="D76" s="197" t="s">
        <v>47</v>
      </c>
      <c r="E76" s="199"/>
      <c r="F76" s="200"/>
      <c r="G76" s="220"/>
      <c r="H76" s="220"/>
      <c r="I76" s="220"/>
      <c r="J76" s="220"/>
      <c r="K76" s="206"/>
      <c r="L76" s="199"/>
      <c r="M76" s="196"/>
    </row>
    <row r="77" spans="1:13" ht="15.75" x14ac:dyDescent="0.25">
      <c r="A77" s="196" t="s">
        <v>307</v>
      </c>
      <c r="B77" s="197" t="s">
        <v>308</v>
      </c>
      <c r="C77" s="198" t="s">
        <v>261</v>
      </c>
      <c r="D77" s="197" t="s">
        <v>47</v>
      </c>
      <c r="E77" s="199"/>
      <c r="F77" s="200"/>
      <c r="G77" s="220"/>
      <c r="H77" s="220"/>
      <c r="I77" s="220"/>
      <c r="J77" s="220"/>
      <c r="K77" s="206"/>
      <c r="L77" s="199"/>
      <c r="M77" s="196"/>
    </row>
    <row r="78" spans="1:13" ht="15.75" x14ac:dyDescent="0.25">
      <c r="A78" s="196" t="s">
        <v>309</v>
      </c>
      <c r="B78" s="197" t="s">
        <v>310</v>
      </c>
      <c r="C78" s="198" t="s">
        <v>264</v>
      </c>
      <c r="D78" s="197" t="s">
        <v>47</v>
      </c>
      <c r="E78" s="199"/>
      <c r="F78" s="200"/>
      <c r="G78" s="220"/>
      <c r="H78" s="220"/>
      <c r="I78" s="220"/>
      <c r="J78" s="220"/>
      <c r="K78" s="206"/>
      <c r="L78" s="199"/>
      <c r="M78" s="196"/>
    </row>
    <row r="79" spans="1:13" ht="15.75" x14ac:dyDescent="0.25">
      <c r="A79" s="190" t="s">
        <v>1524</v>
      </c>
      <c r="B79" s="190" t="s">
        <v>311</v>
      </c>
      <c r="C79" s="191" t="s">
        <v>312</v>
      </c>
      <c r="D79" s="190" t="s">
        <v>212</v>
      </c>
      <c r="E79" s="195" t="s">
        <v>178</v>
      </c>
      <c r="F79" s="193"/>
      <c r="G79" s="215"/>
      <c r="H79" s="215"/>
      <c r="I79" s="215"/>
      <c r="J79" s="215"/>
      <c r="K79" s="217"/>
      <c r="L79" s="192"/>
      <c r="M79" s="190"/>
    </row>
    <row r="80" spans="1:13" ht="15.75" x14ac:dyDescent="0.25">
      <c r="A80" s="190" t="s">
        <v>1525</v>
      </c>
      <c r="B80" s="190" t="s">
        <v>313</v>
      </c>
      <c r="C80" s="191" t="s">
        <v>314</v>
      </c>
      <c r="D80" s="190" t="s">
        <v>212</v>
      </c>
      <c r="E80" s="195" t="s">
        <v>178</v>
      </c>
      <c r="F80" s="193"/>
      <c r="G80" s="215"/>
      <c r="H80" s="215"/>
      <c r="I80" s="215"/>
      <c r="J80" s="215"/>
      <c r="K80" s="217"/>
      <c r="L80" s="192"/>
      <c r="M80" s="190"/>
    </row>
    <row r="81" spans="1:13" ht="15.75" x14ac:dyDescent="0.25">
      <c r="A81" s="190" t="s">
        <v>1526</v>
      </c>
      <c r="B81" s="190" t="s">
        <v>315</v>
      </c>
      <c r="C81" s="191" t="s">
        <v>967</v>
      </c>
      <c r="D81" s="190" t="s">
        <v>212</v>
      </c>
      <c r="E81" s="195" t="s">
        <v>178</v>
      </c>
      <c r="F81" s="200"/>
      <c r="G81" s="220"/>
      <c r="H81" s="220">
        <v>100</v>
      </c>
      <c r="I81" s="220"/>
      <c r="J81" s="220"/>
      <c r="K81" s="201"/>
      <c r="L81" s="192">
        <f>+SUM(F81:J81)</f>
        <v>100</v>
      </c>
      <c r="M81" s="190"/>
    </row>
    <row r="82" spans="1:13" ht="15.75" x14ac:dyDescent="0.25">
      <c r="A82" s="186">
        <v>5</v>
      </c>
      <c r="B82" s="186" t="s">
        <v>317</v>
      </c>
      <c r="C82" s="187" t="s">
        <v>318</v>
      </c>
      <c r="D82" s="186" t="s">
        <v>212</v>
      </c>
      <c r="E82" s="203" t="s">
        <v>178</v>
      </c>
      <c r="F82" s="193"/>
      <c r="G82" s="215"/>
      <c r="H82" s="215"/>
      <c r="I82" s="215"/>
      <c r="J82" s="215"/>
      <c r="K82" s="194"/>
      <c r="L82" s="204">
        <f>+L83+L88+L93+L94</f>
        <v>0</v>
      </c>
      <c r="M82" s="186"/>
    </row>
    <row r="83" spans="1:13" ht="15.75" x14ac:dyDescent="0.25">
      <c r="A83" s="190" t="s">
        <v>1527</v>
      </c>
      <c r="B83" s="190" t="s">
        <v>319</v>
      </c>
      <c r="C83" s="191" t="s">
        <v>320</v>
      </c>
      <c r="D83" s="190" t="s">
        <v>47</v>
      </c>
      <c r="E83" s="192">
        <f>+SUM(E84:E87)</f>
        <v>0</v>
      </c>
      <c r="F83" s="215">
        <f>+SUM(F84:F87)</f>
        <v>0</v>
      </c>
      <c r="G83" s="215"/>
      <c r="H83" s="215"/>
      <c r="I83" s="215"/>
      <c r="J83" s="220"/>
      <c r="K83" s="216"/>
      <c r="L83" s="192"/>
      <c r="M83" s="196"/>
    </row>
    <row r="84" spans="1:13" ht="15.75" x14ac:dyDescent="0.25">
      <c r="A84" s="196" t="s">
        <v>321</v>
      </c>
      <c r="B84" s="196" t="s">
        <v>319</v>
      </c>
      <c r="C84" s="198" t="s">
        <v>126</v>
      </c>
      <c r="D84" s="196" t="s">
        <v>47</v>
      </c>
      <c r="E84" s="199">
        <f>+SUM(F84:J84)</f>
        <v>0</v>
      </c>
      <c r="F84" s="200"/>
      <c r="G84" s="220"/>
      <c r="H84" s="220"/>
      <c r="I84" s="220"/>
      <c r="J84" s="220"/>
      <c r="K84" s="206"/>
      <c r="L84" s="199"/>
      <c r="M84" s="196"/>
    </row>
    <row r="85" spans="1:13" ht="15.75" x14ac:dyDescent="0.25">
      <c r="A85" s="196" t="s">
        <v>322</v>
      </c>
      <c r="B85" s="196" t="s">
        <v>323</v>
      </c>
      <c r="C85" s="198" t="s">
        <v>128</v>
      </c>
      <c r="D85" s="196" t="s">
        <v>47</v>
      </c>
      <c r="E85" s="199">
        <f>+SUM(F85:J85)</f>
        <v>0</v>
      </c>
      <c r="F85" s="200"/>
      <c r="G85" s="220"/>
      <c r="H85" s="220"/>
      <c r="I85" s="220"/>
      <c r="J85" s="220"/>
      <c r="K85" s="206"/>
      <c r="L85" s="199"/>
      <c r="M85" s="196"/>
    </row>
    <row r="86" spans="1:13" ht="15.75" x14ac:dyDescent="0.25">
      <c r="A86" s="196" t="s">
        <v>325</v>
      </c>
      <c r="B86" s="196" t="s">
        <v>326</v>
      </c>
      <c r="C86" s="198" t="s">
        <v>130</v>
      </c>
      <c r="D86" s="196" t="s">
        <v>47</v>
      </c>
      <c r="E86" s="199">
        <f>+SUM(F86:J86)</f>
        <v>0</v>
      </c>
      <c r="F86" s="200"/>
      <c r="G86" s="220"/>
      <c r="H86" s="220"/>
      <c r="I86" s="220"/>
      <c r="J86" s="220"/>
      <c r="K86" s="206"/>
      <c r="L86" s="199"/>
      <c r="M86" s="196"/>
    </row>
    <row r="87" spans="1:13" ht="15.75" x14ac:dyDescent="0.25">
      <c r="A87" s="196" t="s">
        <v>327</v>
      </c>
      <c r="B87" s="196" t="s">
        <v>328</v>
      </c>
      <c r="C87" s="198" t="s">
        <v>132</v>
      </c>
      <c r="D87" s="196" t="s">
        <v>47</v>
      </c>
      <c r="E87" s="199">
        <f>+SUM(F87:J87)</f>
        <v>0</v>
      </c>
      <c r="F87" s="200"/>
      <c r="G87" s="220"/>
      <c r="H87" s="220"/>
      <c r="I87" s="220"/>
      <c r="J87" s="220"/>
      <c r="K87" s="206"/>
      <c r="L87" s="199"/>
      <c r="M87" s="196"/>
    </row>
    <row r="88" spans="1:13" ht="15.75" x14ac:dyDescent="0.25">
      <c r="A88" s="190" t="s">
        <v>1528</v>
      </c>
      <c r="B88" s="190" t="s">
        <v>323</v>
      </c>
      <c r="C88" s="191" t="s">
        <v>329</v>
      </c>
      <c r="D88" s="196"/>
      <c r="E88" s="199"/>
      <c r="F88" s="200"/>
      <c r="G88" s="220"/>
      <c r="H88" s="220"/>
      <c r="I88" s="220"/>
      <c r="J88" s="220"/>
      <c r="K88" s="201"/>
      <c r="L88" s="199"/>
      <c r="M88" s="196"/>
    </row>
    <row r="89" spans="1:13" ht="15.75" x14ac:dyDescent="0.25">
      <c r="A89" s="196" t="s">
        <v>330</v>
      </c>
      <c r="B89" s="196" t="s">
        <v>331</v>
      </c>
      <c r="C89" s="198" t="s">
        <v>126</v>
      </c>
      <c r="D89" s="196" t="s">
        <v>47</v>
      </c>
      <c r="E89" s="199">
        <f>+SUM(F89:J89)</f>
        <v>0</v>
      </c>
      <c r="F89" s="200"/>
      <c r="G89" s="220"/>
      <c r="H89" s="220"/>
      <c r="I89" s="220"/>
      <c r="J89" s="220"/>
      <c r="K89" s="201"/>
      <c r="L89" s="199"/>
      <c r="M89" s="196"/>
    </row>
    <row r="90" spans="1:13" ht="15.75" x14ac:dyDescent="0.25">
      <c r="A90" s="196" t="s">
        <v>332</v>
      </c>
      <c r="B90" s="196" t="s">
        <v>333</v>
      </c>
      <c r="C90" s="198" t="s">
        <v>128</v>
      </c>
      <c r="D90" s="196" t="s">
        <v>47</v>
      </c>
      <c r="E90" s="199">
        <f>+SUM(F90:J90)</f>
        <v>0</v>
      </c>
      <c r="F90" s="200"/>
      <c r="G90" s="220"/>
      <c r="H90" s="220"/>
      <c r="I90" s="220"/>
      <c r="J90" s="220"/>
      <c r="K90" s="201"/>
      <c r="L90" s="199"/>
      <c r="M90" s="196"/>
    </row>
    <row r="91" spans="1:13" ht="15.75" x14ac:dyDescent="0.25">
      <c r="A91" s="196" t="s">
        <v>334</v>
      </c>
      <c r="B91" s="196" t="s">
        <v>335</v>
      </c>
      <c r="C91" s="198" t="s">
        <v>130</v>
      </c>
      <c r="D91" s="196" t="s">
        <v>47</v>
      </c>
      <c r="E91" s="199">
        <f>+SUM(F91:J91)</f>
        <v>0</v>
      </c>
      <c r="F91" s="200"/>
      <c r="G91" s="220"/>
      <c r="H91" s="220"/>
      <c r="I91" s="220"/>
      <c r="J91" s="220"/>
      <c r="K91" s="201"/>
      <c r="L91" s="199"/>
      <c r="M91" s="196"/>
    </row>
    <row r="92" spans="1:13" ht="15.75" x14ac:dyDescent="0.25">
      <c r="A92" s="196" t="s">
        <v>337</v>
      </c>
      <c r="B92" s="196" t="s">
        <v>338</v>
      </c>
      <c r="C92" s="198" t="s">
        <v>132</v>
      </c>
      <c r="D92" s="196" t="s">
        <v>47</v>
      </c>
      <c r="E92" s="199">
        <f>+SUM(F92:J92)</f>
        <v>0</v>
      </c>
      <c r="F92" s="200"/>
      <c r="G92" s="220"/>
      <c r="H92" s="220"/>
      <c r="I92" s="220"/>
      <c r="J92" s="220"/>
      <c r="K92" s="201"/>
      <c r="L92" s="199"/>
      <c r="M92" s="196"/>
    </row>
    <row r="93" spans="1:13" ht="15.75" x14ac:dyDescent="0.25">
      <c r="A93" s="190" t="s">
        <v>1529</v>
      </c>
      <c r="B93" s="190" t="s">
        <v>326</v>
      </c>
      <c r="C93" s="191" t="s">
        <v>970</v>
      </c>
      <c r="D93" s="190" t="s">
        <v>212</v>
      </c>
      <c r="E93" s="195" t="s">
        <v>178</v>
      </c>
      <c r="F93" s="200"/>
      <c r="G93" s="220"/>
      <c r="H93" s="220"/>
      <c r="I93" s="220"/>
      <c r="J93" s="220"/>
      <c r="K93" s="201"/>
      <c r="L93" s="199"/>
      <c r="M93" s="196"/>
    </row>
    <row r="94" spans="1:13" ht="15.75" x14ac:dyDescent="0.25">
      <c r="A94" s="190" t="s">
        <v>1530</v>
      </c>
      <c r="B94" s="190" t="s">
        <v>328</v>
      </c>
      <c r="C94" s="191" t="s">
        <v>340</v>
      </c>
      <c r="D94" s="190" t="s">
        <v>212</v>
      </c>
      <c r="E94" s="195" t="s">
        <v>178</v>
      </c>
      <c r="F94" s="200"/>
      <c r="G94" s="220"/>
      <c r="H94" s="220"/>
      <c r="I94" s="220"/>
      <c r="J94" s="220"/>
      <c r="K94" s="201"/>
      <c r="L94" s="192"/>
      <c r="M94" s="196"/>
    </row>
    <row r="95" spans="1:13" ht="15.75" x14ac:dyDescent="0.25">
      <c r="A95" s="186">
        <v>6</v>
      </c>
      <c r="B95" s="186" t="s">
        <v>51</v>
      </c>
      <c r="C95" s="187" t="s">
        <v>1531</v>
      </c>
      <c r="D95" s="186" t="s">
        <v>212</v>
      </c>
      <c r="E95" s="203" t="s">
        <v>178</v>
      </c>
      <c r="F95" s="200"/>
      <c r="G95" s="220"/>
      <c r="H95" s="220"/>
      <c r="I95" s="220"/>
      <c r="J95" s="220"/>
      <c r="K95" s="201"/>
      <c r="L95" s="204">
        <f>+L97+L102+L118+L123+L128+L133+L138+L143+L148+L149+L150+L151+L152+L153+L154+L155+L156</f>
        <v>546</v>
      </c>
      <c r="M95" s="218"/>
    </row>
    <row r="96" spans="1:13" ht="15.75" x14ac:dyDescent="0.25">
      <c r="A96" s="190" t="s">
        <v>1532</v>
      </c>
      <c r="B96" s="190" t="s">
        <v>53</v>
      </c>
      <c r="C96" s="191" t="s">
        <v>54</v>
      </c>
      <c r="D96" s="190" t="s">
        <v>55</v>
      </c>
      <c r="E96" s="199"/>
      <c r="F96" s="200"/>
      <c r="G96" s="220"/>
      <c r="H96" s="220"/>
      <c r="I96" s="220"/>
      <c r="J96" s="220"/>
      <c r="K96" s="201"/>
      <c r="L96" s="199"/>
      <c r="M96" s="196"/>
    </row>
    <row r="97" spans="1:13" ht="15.75" x14ac:dyDescent="0.25">
      <c r="A97" s="214" t="s">
        <v>341</v>
      </c>
      <c r="B97" s="214" t="s">
        <v>342</v>
      </c>
      <c r="C97" s="219" t="s">
        <v>343</v>
      </c>
      <c r="D97" s="214" t="s">
        <v>55</v>
      </c>
      <c r="E97" s="192">
        <f t="shared" ref="E97:J97" si="0">+SUM(E98:E101)</f>
        <v>11.35</v>
      </c>
      <c r="F97" s="193">
        <f t="shared" si="0"/>
        <v>0</v>
      </c>
      <c r="G97" s="215">
        <f t="shared" si="0"/>
        <v>0</v>
      </c>
      <c r="H97" s="215">
        <f t="shared" si="0"/>
        <v>11.35</v>
      </c>
      <c r="I97" s="215">
        <f t="shared" si="0"/>
        <v>0</v>
      </c>
      <c r="J97" s="215">
        <f t="shared" si="0"/>
        <v>0</v>
      </c>
      <c r="K97" s="194"/>
      <c r="L97" s="192">
        <f>+SUM(L98:L101)</f>
        <v>227</v>
      </c>
      <c r="M97" s="190"/>
    </row>
    <row r="98" spans="1:13" ht="15.75" x14ac:dyDescent="0.25">
      <c r="A98" s="197" t="s">
        <v>344</v>
      </c>
      <c r="B98" s="197" t="s">
        <v>345</v>
      </c>
      <c r="C98" s="198" t="s">
        <v>126</v>
      </c>
      <c r="D98" s="197" t="s">
        <v>55</v>
      </c>
      <c r="E98" s="199">
        <f>+SUM(F98:J98)</f>
        <v>11.35</v>
      </c>
      <c r="F98" s="200"/>
      <c r="G98" s="220"/>
      <c r="H98" s="220">
        <v>11.35</v>
      </c>
      <c r="I98" s="220"/>
      <c r="J98" s="220"/>
      <c r="K98" s="206">
        <v>20</v>
      </c>
      <c r="L98" s="199">
        <f>+K98*H98</f>
        <v>227</v>
      </c>
      <c r="M98" s="196"/>
    </row>
    <row r="99" spans="1:13" ht="15.75" x14ac:dyDescent="0.25">
      <c r="A99" s="197" t="s">
        <v>346</v>
      </c>
      <c r="B99" s="197" t="s">
        <v>347</v>
      </c>
      <c r="C99" s="198" t="s">
        <v>348</v>
      </c>
      <c r="D99" s="197" t="s">
        <v>55</v>
      </c>
      <c r="E99" s="199">
        <f>+SUM(F99:J99)</f>
        <v>0</v>
      </c>
      <c r="F99" s="200"/>
      <c r="G99" s="220"/>
      <c r="H99" s="220"/>
      <c r="I99" s="220"/>
      <c r="J99" s="220"/>
      <c r="K99" s="206"/>
      <c r="L99" s="199"/>
      <c r="M99" s="196"/>
    </row>
    <row r="100" spans="1:13" ht="15.75" x14ac:dyDescent="0.25">
      <c r="A100" s="197" t="s">
        <v>349</v>
      </c>
      <c r="B100" s="197" t="s">
        <v>350</v>
      </c>
      <c r="C100" s="198" t="s">
        <v>336</v>
      </c>
      <c r="D100" s="197" t="s">
        <v>55</v>
      </c>
      <c r="E100" s="199">
        <f>+SUM(F100:J100)</f>
        <v>0</v>
      </c>
      <c r="F100" s="200"/>
      <c r="G100" s="220"/>
      <c r="H100" s="220"/>
      <c r="I100" s="220"/>
      <c r="J100" s="220"/>
      <c r="K100" s="206">
        <v>18</v>
      </c>
      <c r="L100" s="199">
        <f>+K100*E100</f>
        <v>0</v>
      </c>
      <c r="M100" s="196"/>
    </row>
    <row r="101" spans="1:13" ht="15.75" x14ac:dyDescent="0.25">
      <c r="A101" s="197" t="s">
        <v>351</v>
      </c>
      <c r="B101" s="197" t="s">
        <v>352</v>
      </c>
      <c r="C101" s="198" t="s">
        <v>132</v>
      </c>
      <c r="D101" s="197" t="s">
        <v>55</v>
      </c>
      <c r="E101" s="199">
        <f>+SUM(F101:J101)</f>
        <v>0</v>
      </c>
      <c r="F101" s="200"/>
      <c r="G101" s="220"/>
      <c r="H101" s="220"/>
      <c r="I101" s="220"/>
      <c r="J101" s="220"/>
      <c r="K101" s="206">
        <v>6</v>
      </c>
      <c r="L101" s="199">
        <f>+K101*E101</f>
        <v>0</v>
      </c>
      <c r="M101" s="196"/>
    </row>
    <row r="102" spans="1:13" ht="15.75" x14ac:dyDescent="0.25">
      <c r="A102" s="214" t="s">
        <v>353</v>
      </c>
      <c r="B102" s="214" t="s">
        <v>354</v>
      </c>
      <c r="C102" s="219" t="s">
        <v>355</v>
      </c>
      <c r="D102" s="214" t="s">
        <v>55</v>
      </c>
      <c r="E102" s="192"/>
      <c r="F102" s="193"/>
      <c r="G102" s="215"/>
      <c r="H102" s="215"/>
      <c r="I102" s="215"/>
      <c r="J102" s="215"/>
      <c r="K102" s="194"/>
      <c r="L102" s="192"/>
      <c r="M102" s="190"/>
    </row>
    <row r="103" spans="1:13" ht="15.75" x14ac:dyDescent="0.25">
      <c r="A103" s="197" t="s">
        <v>356</v>
      </c>
      <c r="B103" s="197" t="s">
        <v>357</v>
      </c>
      <c r="C103" s="198" t="s">
        <v>126</v>
      </c>
      <c r="D103" s="197" t="s">
        <v>55</v>
      </c>
      <c r="E103" s="199"/>
      <c r="F103" s="200"/>
      <c r="G103" s="220"/>
      <c r="H103" s="220"/>
      <c r="I103" s="220"/>
      <c r="J103" s="220"/>
      <c r="K103" s="201"/>
      <c r="L103" s="199"/>
      <c r="M103" s="196"/>
    </row>
    <row r="104" spans="1:13" ht="15.75" x14ac:dyDescent="0.25">
      <c r="A104" s="197" t="s">
        <v>358</v>
      </c>
      <c r="B104" s="197" t="s">
        <v>359</v>
      </c>
      <c r="C104" s="198" t="s">
        <v>128</v>
      </c>
      <c r="D104" s="197" t="s">
        <v>55</v>
      </c>
      <c r="E104" s="199"/>
      <c r="F104" s="200"/>
      <c r="G104" s="220"/>
      <c r="H104" s="220"/>
      <c r="I104" s="220"/>
      <c r="J104" s="220"/>
      <c r="K104" s="201"/>
      <c r="L104" s="199"/>
      <c r="M104" s="196"/>
    </row>
    <row r="105" spans="1:13" ht="15.75" x14ac:dyDescent="0.25">
      <c r="A105" s="197" t="s">
        <v>360</v>
      </c>
      <c r="B105" s="197" t="s">
        <v>361</v>
      </c>
      <c r="C105" s="198" t="s">
        <v>336</v>
      </c>
      <c r="D105" s="197" t="s">
        <v>55</v>
      </c>
      <c r="E105" s="199"/>
      <c r="F105" s="200"/>
      <c r="G105" s="220"/>
      <c r="H105" s="220"/>
      <c r="I105" s="220"/>
      <c r="J105" s="220"/>
      <c r="K105" s="201"/>
      <c r="L105" s="199"/>
      <c r="M105" s="196"/>
    </row>
    <row r="106" spans="1:13" ht="15.75" x14ac:dyDescent="0.25">
      <c r="A106" s="197" t="s">
        <v>362</v>
      </c>
      <c r="B106" s="197" t="s">
        <v>363</v>
      </c>
      <c r="C106" s="198" t="s">
        <v>132</v>
      </c>
      <c r="D106" s="197" t="s">
        <v>55</v>
      </c>
      <c r="E106" s="199"/>
      <c r="F106" s="200"/>
      <c r="G106" s="220"/>
      <c r="H106" s="220"/>
      <c r="I106" s="220"/>
      <c r="J106" s="220"/>
      <c r="K106" s="201"/>
      <c r="L106" s="199"/>
      <c r="M106" s="196"/>
    </row>
    <row r="107" spans="1:13" ht="15.75" x14ac:dyDescent="0.25">
      <c r="A107" s="190" t="s">
        <v>1533</v>
      </c>
      <c r="B107" s="190" t="s">
        <v>364</v>
      </c>
      <c r="C107" s="191" t="s">
        <v>365</v>
      </c>
      <c r="D107" s="197" t="s">
        <v>55</v>
      </c>
      <c r="E107" s="199"/>
      <c r="F107" s="200"/>
      <c r="G107" s="220"/>
      <c r="H107" s="220"/>
      <c r="I107" s="220"/>
      <c r="J107" s="220"/>
      <c r="K107" s="201"/>
      <c r="L107" s="199"/>
      <c r="M107" s="196"/>
    </row>
    <row r="108" spans="1:13" ht="15.75" x14ac:dyDescent="0.25">
      <c r="A108" s="214" t="s">
        <v>366</v>
      </c>
      <c r="B108" s="214" t="s">
        <v>367</v>
      </c>
      <c r="C108" s="219" t="s">
        <v>368</v>
      </c>
      <c r="D108" s="214" t="s">
        <v>55</v>
      </c>
      <c r="E108" s="199"/>
      <c r="F108" s="200"/>
      <c r="G108" s="220"/>
      <c r="H108" s="220"/>
      <c r="I108" s="220"/>
      <c r="J108" s="220"/>
      <c r="K108" s="201"/>
      <c r="L108" s="199"/>
      <c r="M108" s="196"/>
    </row>
    <row r="109" spans="1:13" ht="15.75" x14ac:dyDescent="0.25">
      <c r="A109" s="197" t="s">
        <v>369</v>
      </c>
      <c r="B109" s="197" t="s">
        <v>370</v>
      </c>
      <c r="C109" s="198" t="s">
        <v>126</v>
      </c>
      <c r="D109" s="197" t="s">
        <v>55</v>
      </c>
      <c r="E109" s="220"/>
      <c r="F109" s="200"/>
      <c r="G109" s="220"/>
      <c r="H109" s="220"/>
      <c r="I109" s="220"/>
      <c r="J109" s="220"/>
      <c r="K109" s="221"/>
      <c r="L109" s="220"/>
      <c r="M109" s="197"/>
    </row>
    <row r="110" spans="1:13" ht="15.75" x14ac:dyDescent="0.25">
      <c r="A110" s="197" t="s">
        <v>371</v>
      </c>
      <c r="B110" s="197" t="s">
        <v>372</v>
      </c>
      <c r="C110" s="198" t="s">
        <v>128</v>
      </c>
      <c r="D110" s="197" t="s">
        <v>55</v>
      </c>
      <c r="E110" s="220"/>
      <c r="F110" s="200"/>
      <c r="G110" s="220"/>
      <c r="H110" s="220"/>
      <c r="I110" s="220"/>
      <c r="J110" s="220"/>
      <c r="K110" s="221"/>
      <c r="L110" s="220"/>
      <c r="M110" s="197"/>
    </row>
    <row r="111" spans="1:13" ht="15.75" x14ac:dyDescent="0.25">
      <c r="A111" s="197" t="s">
        <v>349</v>
      </c>
      <c r="B111" s="197" t="s">
        <v>374</v>
      </c>
      <c r="C111" s="198" t="s">
        <v>130</v>
      </c>
      <c r="D111" s="197" t="s">
        <v>55</v>
      </c>
      <c r="E111" s="220"/>
      <c r="F111" s="200"/>
      <c r="G111" s="220"/>
      <c r="H111" s="220"/>
      <c r="I111" s="220"/>
      <c r="J111" s="220"/>
      <c r="K111" s="221"/>
      <c r="L111" s="220"/>
      <c r="M111" s="197"/>
    </row>
    <row r="112" spans="1:13" ht="15.75" x14ac:dyDescent="0.25">
      <c r="A112" s="197" t="s">
        <v>351</v>
      </c>
      <c r="B112" s="197" t="s">
        <v>376</v>
      </c>
      <c r="C112" s="198" t="s">
        <v>132</v>
      </c>
      <c r="D112" s="197" t="s">
        <v>55</v>
      </c>
      <c r="E112" s="220"/>
      <c r="F112" s="200"/>
      <c r="G112" s="220"/>
      <c r="H112" s="220"/>
      <c r="I112" s="220"/>
      <c r="J112" s="220"/>
      <c r="K112" s="221"/>
      <c r="L112" s="220"/>
      <c r="M112" s="197"/>
    </row>
    <row r="113" spans="1:15" ht="15.75" x14ac:dyDescent="0.25">
      <c r="A113" s="214" t="s">
        <v>377</v>
      </c>
      <c r="B113" s="214" t="s">
        <v>378</v>
      </c>
      <c r="C113" s="219" t="s">
        <v>379</v>
      </c>
      <c r="D113" s="214" t="s">
        <v>55</v>
      </c>
      <c r="E113" s="199"/>
      <c r="F113" s="200"/>
      <c r="G113" s="220"/>
      <c r="H113" s="220"/>
      <c r="I113" s="220"/>
      <c r="J113" s="220"/>
      <c r="K113" s="201"/>
      <c r="L113" s="199"/>
      <c r="M113" s="196"/>
    </row>
    <row r="114" spans="1:15" ht="15.75" x14ac:dyDescent="0.25">
      <c r="A114" s="197" t="s">
        <v>380</v>
      </c>
      <c r="B114" s="197" t="s">
        <v>381</v>
      </c>
      <c r="C114" s="198" t="s">
        <v>126</v>
      </c>
      <c r="D114" s="197" t="s">
        <v>55</v>
      </c>
      <c r="E114" s="199"/>
      <c r="F114" s="200"/>
      <c r="G114" s="220"/>
      <c r="H114" s="220"/>
      <c r="I114" s="220"/>
      <c r="J114" s="220"/>
      <c r="K114" s="201"/>
      <c r="L114" s="199"/>
      <c r="M114" s="196"/>
    </row>
    <row r="115" spans="1:15" ht="15.75" x14ac:dyDescent="0.25">
      <c r="A115" s="197" t="s">
        <v>382</v>
      </c>
      <c r="B115" s="197" t="s">
        <v>383</v>
      </c>
      <c r="C115" s="198" t="s">
        <v>128</v>
      </c>
      <c r="D115" s="197" t="s">
        <v>55</v>
      </c>
      <c r="E115" s="199"/>
      <c r="F115" s="200"/>
      <c r="G115" s="220"/>
      <c r="H115" s="220"/>
      <c r="I115" s="220"/>
      <c r="J115" s="220"/>
      <c r="K115" s="201"/>
      <c r="L115" s="199"/>
      <c r="M115" s="196"/>
    </row>
    <row r="116" spans="1:15" ht="15.75" x14ac:dyDescent="0.25">
      <c r="A116" s="197" t="s">
        <v>384</v>
      </c>
      <c r="B116" s="197" t="s">
        <v>385</v>
      </c>
      <c r="C116" s="198" t="s">
        <v>130</v>
      </c>
      <c r="D116" s="197" t="s">
        <v>55</v>
      </c>
      <c r="E116" s="199"/>
      <c r="F116" s="200"/>
      <c r="G116" s="220"/>
      <c r="H116" s="220"/>
      <c r="I116" s="220"/>
      <c r="J116" s="220"/>
      <c r="K116" s="201"/>
      <c r="L116" s="199"/>
      <c r="M116" s="196"/>
    </row>
    <row r="117" spans="1:15" ht="15.75" x14ac:dyDescent="0.25">
      <c r="A117" s="197" t="s">
        <v>386</v>
      </c>
      <c r="B117" s="197" t="s">
        <v>387</v>
      </c>
      <c r="C117" s="198" t="s">
        <v>132</v>
      </c>
      <c r="D117" s="197" t="s">
        <v>55</v>
      </c>
      <c r="E117" s="199"/>
      <c r="F117" s="200"/>
      <c r="G117" s="220"/>
      <c r="H117" s="220"/>
      <c r="I117" s="220"/>
      <c r="J117" s="220"/>
      <c r="K117" s="201"/>
      <c r="L117" s="199"/>
      <c r="M117" s="196"/>
    </row>
    <row r="118" spans="1:15" ht="15.75" x14ac:dyDescent="0.25">
      <c r="A118" s="190" t="s">
        <v>1534</v>
      </c>
      <c r="B118" s="190" t="s">
        <v>56</v>
      </c>
      <c r="C118" s="191" t="s">
        <v>57</v>
      </c>
      <c r="D118" s="190" t="s">
        <v>55</v>
      </c>
      <c r="E118" s="192">
        <f>+SUM(E119:E122)</f>
        <v>0</v>
      </c>
      <c r="F118" s="215">
        <f>+SUM(F119:F122)</f>
        <v>0</v>
      </c>
      <c r="G118" s="215">
        <f>+SUM(G119:G122)</f>
        <v>0</v>
      </c>
      <c r="H118" s="215">
        <f>+SUM(H119:H122)</f>
        <v>0</v>
      </c>
      <c r="I118" s="215"/>
      <c r="J118" s="215">
        <f>+SUM(J119:J122)</f>
        <v>0</v>
      </c>
      <c r="L118" s="192">
        <f>+SUM(L119:L122)</f>
        <v>0</v>
      </c>
      <c r="M118" s="196"/>
    </row>
    <row r="119" spans="1:15" ht="15.75" x14ac:dyDescent="0.25">
      <c r="A119" s="196" t="s">
        <v>388</v>
      </c>
      <c r="B119" s="197" t="s">
        <v>389</v>
      </c>
      <c r="C119" s="198" t="s">
        <v>126</v>
      </c>
      <c r="D119" s="197" t="s">
        <v>55</v>
      </c>
      <c r="E119" s="199">
        <f>+SUM(F119:J119)</f>
        <v>0</v>
      </c>
      <c r="F119" s="200"/>
      <c r="G119" s="220"/>
      <c r="H119" s="220"/>
      <c r="I119" s="220"/>
      <c r="J119" s="220"/>
      <c r="K119" s="206">
        <v>40</v>
      </c>
      <c r="L119" s="199">
        <f>+K119*E119</f>
        <v>0</v>
      </c>
      <c r="M119" s="222"/>
    </row>
    <row r="120" spans="1:15" ht="15.75" x14ac:dyDescent="0.25">
      <c r="A120" s="196" t="s">
        <v>390</v>
      </c>
      <c r="B120" s="197" t="s">
        <v>391</v>
      </c>
      <c r="C120" s="198" t="s">
        <v>128</v>
      </c>
      <c r="D120" s="197" t="s">
        <v>55</v>
      </c>
      <c r="E120" s="199">
        <f>+SUM(F120:J120)</f>
        <v>0</v>
      </c>
      <c r="F120" s="200"/>
      <c r="G120" s="220"/>
      <c r="H120" s="220"/>
      <c r="I120" s="220"/>
      <c r="J120" s="220"/>
      <c r="K120" s="206">
        <f>+K119*0.6</f>
        <v>24</v>
      </c>
      <c r="L120" s="199">
        <f>+K120*E120</f>
        <v>0</v>
      </c>
      <c r="M120" s="222"/>
      <c r="O120" s="223"/>
    </row>
    <row r="121" spans="1:15" ht="15.75" x14ac:dyDescent="0.25">
      <c r="A121" s="196" t="s">
        <v>392</v>
      </c>
      <c r="B121" s="197" t="s">
        <v>393</v>
      </c>
      <c r="C121" s="198" t="s">
        <v>130</v>
      </c>
      <c r="D121" s="197" t="s">
        <v>55</v>
      </c>
      <c r="E121" s="199">
        <f>+SUM(F121:J121)</f>
        <v>0</v>
      </c>
      <c r="F121" s="200"/>
      <c r="G121" s="220"/>
      <c r="H121" s="220"/>
      <c r="I121" s="220"/>
      <c r="J121" s="220"/>
      <c r="K121" s="206">
        <f>+K119*0.4</f>
        <v>16</v>
      </c>
      <c r="L121" s="199">
        <f>+K121*E121</f>
        <v>0</v>
      </c>
      <c r="M121" s="222"/>
    </row>
    <row r="122" spans="1:15" ht="15.75" x14ac:dyDescent="0.25">
      <c r="A122" s="196" t="s">
        <v>394</v>
      </c>
      <c r="B122" s="197" t="s">
        <v>395</v>
      </c>
      <c r="C122" s="198" t="s">
        <v>132</v>
      </c>
      <c r="D122" s="197" t="s">
        <v>55</v>
      </c>
      <c r="E122" s="199">
        <f>+SUM(F122:J122)</f>
        <v>0</v>
      </c>
      <c r="F122" s="200"/>
      <c r="G122" s="220"/>
      <c r="H122" s="220"/>
      <c r="I122" s="220"/>
      <c r="J122" s="220"/>
      <c r="K122" s="206">
        <f>+K119*0.25</f>
        <v>10</v>
      </c>
      <c r="L122" s="199">
        <f>+K122*E122</f>
        <v>0</v>
      </c>
      <c r="M122" s="222"/>
    </row>
    <row r="123" spans="1:15" ht="15.75" x14ac:dyDescent="0.25">
      <c r="A123" s="190" t="s">
        <v>1535</v>
      </c>
      <c r="B123" s="214" t="s">
        <v>396</v>
      </c>
      <c r="C123" s="191" t="s">
        <v>397</v>
      </c>
      <c r="D123" s="190" t="s">
        <v>398</v>
      </c>
      <c r="E123" s="192">
        <f>+SUM(E124:E127)</f>
        <v>0</v>
      </c>
      <c r="F123" s="200"/>
      <c r="G123" s="220"/>
      <c r="H123" s="220"/>
      <c r="I123" s="220"/>
      <c r="J123" s="215"/>
      <c r="K123" s="217"/>
      <c r="L123" s="192"/>
      <c r="M123" s="196"/>
    </row>
    <row r="124" spans="1:15" ht="15.75" x14ac:dyDescent="0.25">
      <c r="A124" s="196" t="s">
        <v>399</v>
      </c>
      <c r="B124" s="197" t="s">
        <v>400</v>
      </c>
      <c r="C124" s="198" t="s">
        <v>126</v>
      </c>
      <c r="D124" s="197" t="s">
        <v>398</v>
      </c>
      <c r="E124" s="199">
        <f>+SUM(F124:J124)</f>
        <v>0</v>
      </c>
      <c r="F124" s="200"/>
      <c r="G124" s="220"/>
      <c r="H124" s="220"/>
      <c r="I124" s="220"/>
      <c r="J124" s="220"/>
      <c r="K124" s="206"/>
      <c r="L124" s="199"/>
      <c r="M124" s="196"/>
    </row>
    <row r="125" spans="1:15" ht="15.75" x14ac:dyDescent="0.25">
      <c r="A125" s="196" t="s">
        <v>401</v>
      </c>
      <c r="B125" s="197" t="s">
        <v>402</v>
      </c>
      <c r="C125" s="198" t="s">
        <v>128</v>
      </c>
      <c r="D125" s="197" t="s">
        <v>398</v>
      </c>
      <c r="E125" s="199">
        <f>+SUM(F125:J125)</f>
        <v>0</v>
      </c>
      <c r="F125" s="200"/>
      <c r="G125" s="220"/>
      <c r="H125" s="220"/>
      <c r="I125" s="220"/>
      <c r="J125" s="220"/>
      <c r="K125" s="201"/>
      <c r="L125" s="199"/>
      <c r="M125" s="196"/>
    </row>
    <row r="126" spans="1:15" ht="15.75" x14ac:dyDescent="0.25">
      <c r="A126" s="196" t="s">
        <v>403</v>
      </c>
      <c r="B126" s="197" t="s">
        <v>404</v>
      </c>
      <c r="C126" s="198" t="s">
        <v>336</v>
      </c>
      <c r="D126" s="197" t="s">
        <v>398</v>
      </c>
      <c r="E126" s="199">
        <f>+SUM(F126:J126)</f>
        <v>0</v>
      </c>
      <c r="F126" s="200"/>
      <c r="G126" s="220"/>
      <c r="H126" s="220"/>
      <c r="I126" s="220"/>
      <c r="J126" s="220"/>
      <c r="K126" s="201"/>
      <c r="L126" s="199"/>
      <c r="M126" s="196"/>
    </row>
    <row r="127" spans="1:15" ht="15.75" x14ac:dyDescent="0.25">
      <c r="A127" s="196" t="s">
        <v>405</v>
      </c>
      <c r="B127" s="197" t="s">
        <v>406</v>
      </c>
      <c r="C127" s="198" t="s">
        <v>132</v>
      </c>
      <c r="D127" s="197" t="s">
        <v>398</v>
      </c>
      <c r="E127" s="199">
        <f>+SUM(F127:J127)</f>
        <v>0</v>
      </c>
      <c r="F127" s="200"/>
      <c r="G127" s="220"/>
      <c r="H127" s="220"/>
      <c r="I127" s="220"/>
      <c r="J127" s="220"/>
      <c r="K127" s="201"/>
      <c r="L127" s="199"/>
      <c r="M127" s="196"/>
    </row>
    <row r="128" spans="1:15" ht="15.75" x14ac:dyDescent="0.25">
      <c r="A128" s="190" t="s">
        <v>1536</v>
      </c>
      <c r="B128" s="190" t="s">
        <v>58</v>
      </c>
      <c r="C128" s="191" t="s">
        <v>59</v>
      </c>
      <c r="D128" s="190" t="s">
        <v>55</v>
      </c>
      <c r="E128" s="192">
        <f>+SUM(E129:E132)</f>
        <v>0.25</v>
      </c>
      <c r="F128" s="215">
        <f>+SUM(F129:F132)</f>
        <v>0.25</v>
      </c>
      <c r="G128" s="215"/>
      <c r="H128" s="215"/>
      <c r="I128" s="215"/>
      <c r="J128" s="215">
        <f>+SUM(J129:J132)</f>
        <v>0</v>
      </c>
      <c r="K128" s="201"/>
      <c r="L128" s="192">
        <f>+SUM(L129:L132)</f>
        <v>125</v>
      </c>
      <c r="M128" s="196"/>
    </row>
    <row r="129" spans="1:13" ht="15.75" x14ac:dyDescent="0.25">
      <c r="A129" s="196" t="s">
        <v>407</v>
      </c>
      <c r="B129" s="197" t="s">
        <v>408</v>
      </c>
      <c r="C129" s="198" t="s">
        <v>126</v>
      </c>
      <c r="D129" s="197" t="s">
        <v>55</v>
      </c>
      <c r="E129" s="199">
        <f>+SUM(F129:J129)</f>
        <v>0.25</v>
      </c>
      <c r="F129" s="200">
        <v>0.25</v>
      </c>
      <c r="G129" s="220"/>
      <c r="H129" s="220"/>
      <c r="I129" s="220"/>
      <c r="J129" s="220"/>
      <c r="K129" s="206">
        <v>500</v>
      </c>
      <c r="L129" s="199">
        <f>+K129*E129</f>
        <v>125</v>
      </c>
      <c r="M129" s="196"/>
    </row>
    <row r="130" spans="1:13" ht="15.75" x14ac:dyDescent="0.25">
      <c r="A130" s="196" t="s">
        <v>409</v>
      </c>
      <c r="B130" s="197" t="s">
        <v>410</v>
      </c>
      <c r="C130" s="198" t="s">
        <v>128</v>
      </c>
      <c r="D130" s="197" t="s">
        <v>55</v>
      </c>
      <c r="E130" s="199">
        <f>+SUM(F130:J130)</f>
        <v>0</v>
      </c>
      <c r="F130" s="200"/>
      <c r="G130" s="220"/>
      <c r="H130" s="220"/>
      <c r="I130" s="220"/>
      <c r="J130" s="220"/>
      <c r="K130" s="206">
        <f>+K129*0.6</f>
        <v>300</v>
      </c>
      <c r="L130" s="199">
        <f>+K130*E130</f>
        <v>0</v>
      </c>
      <c r="M130" s="196"/>
    </row>
    <row r="131" spans="1:13" ht="15.75" x14ac:dyDescent="0.25">
      <c r="A131" s="196" t="s">
        <v>411</v>
      </c>
      <c r="B131" s="197" t="s">
        <v>412</v>
      </c>
      <c r="C131" s="198" t="s">
        <v>130</v>
      </c>
      <c r="D131" s="197" t="s">
        <v>55</v>
      </c>
      <c r="E131" s="199">
        <f>+SUM(F131:J131)</f>
        <v>0</v>
      </c>
      <c r="F131" s="200"/>
      <c r="G131" s="220"/>
      <c r="H131" s="220"/>
      <c r="I131" s="220"/>
      <c r="J131" s="220"/>
      <c r="K131" s="206"/>
      <c r="L131" s="199">
        <f>+K131*E131</f>
        <v>0</v>
      </c>
      <c r="M131" s="196"/>
    </row>
    <row r="132" spans="1:13" ht="15.75" x14ac:dyDescent="0.25">
      <c r="A132" s="196" t="s">
        <v>413</v>
      </c>
      <c r="B132" s="197" t="s">
        <v>414</v>
      </c>
      <c r="C132" s="198" t="s">
        <v>132</v>
      </c>
      <c r="D132" s="197" t="s">
        <v>55</v>
      </c>
      <c r="E132" s="199">
        <f>+SUM(F132:J132)</f>
        <v>0</v>
      </c>
      <c r="F132" s="200"/>
      <c r="G132" s="220"/>
      <c r="H132" s="220"/>
      <c r="I132" s="220"/>
      <c r="J132" s="220"/>
      <c r="K132" s="206"/>
      <c r="L132" s="199">
        <f>+K132*E132</f>
        <v>0</v>
      </c>
      <c r="M132" s="196"/>
    </row>
    <row r="133" spans="1:13" ht="15.75" x14ac:dyDescent="0.25">
      <c r="A133" s="190" t="s">
        <v>1537</v>
      </c>
      <c r="B133" s="190" t="s">
        <v>60</v>
      </c>
      <c r="C133" s="191" t="s">
        <v>61</v>
      </c>
      <c r="D133" s="190" t="s">
        <v>55</v>
      </c>
      <c r="E133" s="192">
        <f>+SUM(E134:E137)</f>
        <v>12.25</v>
      </c>
      <c r="F133" s="215">
        <f>+SUM(F134:F137)</f>
        <v>12</v>
      </c>
      <c r="G133" s="215"/>
      <c r="H133" s="215">
        <f>+SUM(H134:H137)</f>
        <v>0.25</v>
      </c>
      <c r="I133" s="215"/>
      <c r="J133" s="220"/>
      <c r="K133" s="217"/>
      <c r="L133" s="192">
        <f>+SUM(L134:L137)</f>
        <v>64</v>
      </c>
      <c r="M133" s="196"/>
    </row>
    <row r="134" spans="1:13" ht="15.75" x14ac:dyDescent="0.25">
      <c r="A134" s="196" t="s">
        <v>415</v>
      </c>
      <c r="B134" s="197" t="s">
        <v>416</v>
      </c>
      <c r="C134" s="198" t="s">
        <v>126</v>
      </c>
      <c r="D134" s="197" t="s">
        <v>55</v>
      </c>
      <c r="E134" s="199">
        <f>+SUM(F134:J134)</f>
        <v>0.25</v>
      </c>
      <c r="F134" s="200"/>
      <c r="G134" s="220"/>
      <c r="H134" s="220">
        <v>0.25</v>
      </c>
      <c r="I134" s="220"/>
      <c r="J134" s="220"/>
      <c r="K134" s="206">
        <v>40</v>
      </c>
      <c r="L134" s="199">
        <f>+K134*E134</f>
        <v>10</v>
      </c>
      <c r="M134" s="196"/>
    </row>
    <row r="135" spans="1:13" ht="15.75" x14ac:dyDescent="0.25">
      <c r="A135" s="196" t="s">
        <v>417</v>
      </c>
      <c r="B135" s="197" t="s">
        <v>418</v>
      </c>
      <c r="C135" s="198" t="s">
        <v>324</v>
      </c>
      <c r="D135" s="197" t="s">
        <v>55</v>
      </c>
      <c r="E135" s="199">
        <f>+SUM(F135:J135)</f>
        <v>0</v>
      </c>
      <c r="F135" s="200"/>
      <c r="G135" s="220"/>
      <c r="H135" s="220"/>
      <c r="I135" s="220"/>
      <c r="J135" s="220"/>
      <c r="K135" s="206"/>
      <c r="L135" s="199"/>
      <c r="M135" s="196"/>
    </row>
    <row r="136" spans="1:13" ht="15.75" x14ac:dyDescent="0.25">
      <c r="A136" s="196" t="s">
        <v>419</v>
      </c>
      <c r="B136" s="197" t="s">
        <v>420</v>
      </c>
      <c r="C136" s="198" t="s">
        <v>130</v>
      </c>
      <c r="D136" s="197" t="s">
        <v>55</v>
      </c>
      <c r="E136" s="199">
        <f>+SUM(F136:J136)</f>
        <v>0</v>
      </c>
      <c r="F136" s="200"/>
      <c r="G136" s="220"/>
      <c r="H136" s="220"/>
      <c r="I136" s="220"/>
      <c r="J136" s="220"/>
      <c r="K136" s="206"/>
      <c r="L136" s="199"/>
      <c r="M136" s="196"/>
    </row>
    <row r="137" spans="1:13" ht="15.75" x14ac:dyDescent="0.25">
      <c r="A137" s="196" t="s">
        <v>1538</v>
      </c>
      <c r="B137" s="197" t="s">
        <v>422</v>
      </c>
      <c r="C137" s="198" t="s">
        <v>132</v>
      </c>
      <c r="D137" s="197" t="s">
        <v>55</v>
      </c>
      <c r="E137" s="199">
        <f>+SUM(F137:J137)</f>
        <v>12</v>
      </c>
      <c r="F137" s="200">
        <v>12</v>
      </c>
      <c r="G137" s="220"/>
      <c r="H137" s="220"/>
      <c r="I137" s="220"/>
      <c r="J137" s="220"/>
      <c r="K137" s="206">
        <v>4.5</v>
      </c>
      <c r="L137" s="199">
        <f>+K137*E137</f>
        <v>54</v>
      </c>
      <c r="M137" s="196"/>
    </row>
    <row r="138" spans="1:13" ht="15.75" x14ac:dyDescent="0.25">
      <c r="A138" s="190" t="s">
        <v>1539</v>
      </c>
      <c r="B138" s="190" t="s">
        <v>62</v>
      </c>
      <c r="C138" s="191" t="s">
        <v>63</v>
      </c>
      <c r="D138" s="190" t="s">
        <v>55</v>
      </c>
      <c r="E138" s="192">
        <f>+SUM(E139:E142)</f>
        <v>0</v>
      </c>
      <c r="F138" s="215">
        <f>+SUM(F139:F142)</f>
        <v>0</v>
      </c>
      <c r="G138" s="215"/>
      <c r="H138" s="215"/>
      <c r="I138" s="215"/>
      <c r="J138" s="215">
        <f>+SUM(J139:J142)</f>
        <v>0</v>
      </c>
      <c r="K138" s="217"/>
      <c r="L138" s="192">
        <f>+SUM(L139:L142)</f>
        <v>0</v>
      </c>
      <c r="M138" s="196"/>
    </row>
    <row r="139" spans="1:13" ht="15.75" x14ac:dyDescent="0.25">
      <c r="A139" s="196" t="s">
        <v>423</v>
      </c>
      <c r="B139" s="197" t="s">
        <v>424</v>
      </c>
      <c r="C139" s="198" t="s">
        <v>126</v>
      </c>
      <c r="D139" s="196" t="s">
        <v>55</v>
      </c>
      <c r="E139" s="199">
        <f>+SUM(F139:J139)</f>
        <v>0</v>
      </c>
      <c r="F139" s="200"/>
      <c r="G139" s="220"/>
      <c r="H139" s="220"/>
      <c r="I139" s="220"/>
      <c r="J139" s="220"/>
      <c r="K139" s="206"/>
      <c r="L139" s="199">
        <f>+K139*E139</f>
        <v>0</v>
      </c>
      <c r="M139" s="196"/>
    </row>
    <row r="140" spans="1:13" ht="15.75" x14ac:dyDescent="0.25">
      <c r="A140" s="196" t="s">
        <v>425</v>
      </c>
      <c r="B140" s="197" t="s">
        <v>426</v>
      </c>
      <c r="C140" s="198" t="s">
        <v>128</v>
      </c>
      <c r="D140" s="196" t="s">
        <v>55</v>
      </c>
      <c r="E140" s="199">
        <f>+SUM(F140:J140)</f>
        <v>0</v>
      </c>
      <c r="F140" s="200"/>
      <c r="G140" s="220"/>
      <c r="H140" s="220"/>
      <c r="I140" s="220"/>
      <c r="J140" s="220"/>
      <c r="K140" s="206"/>
      <c r="L140" s="199">
        <f>+K140*E140</f>
        <v>0</v>
      </c>
      <c r="M140" s="196"/>
    </row>
    <row r="141" spans="1:13" ht="15.75" x14ac:dyDescent="0.25">
      <c r="A141" s="196" t="s">
        <v>427</v>
      </c>
      <c r="B141" s="197" t="s">
        <v>428</v>
      </c>
      <c r="C141" s="198" t="s">
        <v>130</v>
      </c>
      <c r="D141" s="196" t="s">
        <v>55</v>
      </c>
      <c r="E141" s="199">
        <f>+SUM(F141:J141)</f>
        <v>0</v>
      </c>
      <c r="F141" s="200"/>
      <c r="G141" s="220"/>
      <c r="H141" s="220"/>
      <c r="I141" s="220"/>
      <c r="J141" s="220"/>
      <c r="K141" s="206">
        <v>2</v>
      </c>
      <c r="L141" s="199">
        <f>+K141*E141</f>
        <v>0</v>
      </c>
      <c r="M141" s="196"/>
    </row>
    <row r="142" spans="1:13" ht="15.75" x14ac:dyDescent="0.25">
      <c r="A142" s="196" t="s">
        <v>429</v>
      </c>
      <c r="B142" s="197" t="s">
        <v>430</v>
      </c>
      <c r="C142" s="198" t="s">
        <v>132</v>
      </c>
      <c r="D142" s="196" t="s">
        <v>55</v>
      </c>
      <c r="E142" s="199">
        <f>+SUM(F142:J142)</f>
        <v>0</v>
      </c>
      <c r="F142" s="200"/>
      <c r="G142" s="220"/>
      <c r="H142" s="220"/>
      <c r="I142" s="220"/>
      <c r="J142" s="220"/>
      <c r="K142" s="206"/>
      <c r="L142" s="199">
        <f>+K142*E142</f>
        <v>0</v>
      </c>
      <c r="M142" s="196"/>
    </row>
    <row r="143" spans="1:13" ht="15.75" x14ac:dyDescent="0.25">
      <c r="A143" s="190" t="s">
        <v>1540</v>
      </c>
      <c r="B143" s="190" t="s">
        <v>64</v>
      </c>
      <c r="C143" s="191" t="s">
        <v>65</v>
      </c>
      <c r="D143" s="190" t="s">
        <v>55</v>
      </c>
      <c r="E143" s="192">
        <f>+SUM(E144:E147)</f>
        <v>1</v>
      </c>
      <c r="F143" s="215">
        <f>+SUM(F144:F147)</f>
        <v>1</v>
      </c>
      <c r="G143" s="215"/>
      <c r="H143" s="215"/>
      <c r="I143" s="215"/>
      <c r="J143" s="220"/>
      <c r="K143" s="217"/>
      <c r="L143" s="192">
        <f>+SUM(L144:L147)</f>
        <v>30</v>
      </c>
      <c r="M143" s="196"/>
    </row>
    <row r="144" spans="1:13" ht="15.75" x14ac:dyDescent="0.25">
      <c r="A144" s="196" t="s">
        <v>431</v>
      </c>
      <c r="B144" s="197" t="s">
        <v>432</v>
      </c>
      <c r="C144" s="198" t="s">
        <v>126</v>
      </c>
      <c r="D144" s="197" t="s">
        <v>55</v>
      </c>
      <c r="E144" s="199">
        <f t="shared" ref="E144:E149" si="1">+SUM(F144:J144)</f>
        <v>0</v>
      </c>
      <c r="F144" s="200"/>
      <c r="G144" s="220"/>
      <c r="H144" s="220"/>
      <c r="I144" s="220"/>
      <c r="J144" s="220"/>
      <c r="K144" s="206">
        <v>100</v>
      </c>
      <c r="L144" s="199">
        <f>+K144*E144</f>
        <v>0</v>
      </c>
      <c r="M144" s="196"/>
    </row>
    <row r="145" spans="1:13" ht="15.75" x14ac:dyDescent="0.25">
      <c r="A145" s="196" t="s">
        <v>433</v>
      </c>
      <c r="B145" s="197" t="s">
        <v>434</v>
      </c>
      <c r="C145" s="198" t="s">
        <v>128</v>
      </c>
      <c r="D145" s="197" t="s">
        <v>55</v>
      </c>
      <c r="E145" s="199">
        <f t="shared" si="1"/>
        <v>0</v>
      </c>
      <c r="F145" s="200"/>
      <c r="G145" s="220"/>
      <c r="H145" s="220"/>
      <c r="I145" s="220"/>
      <c r="J145" s="220"/>
      <c r="K145" s="206"/>
      <c r="L145" s="199"/>
      <c r="M145" s="196"/>
    </row>
    <row r="146" spans="1:13" ht="15.75" x14ac:dyDescent="0.25">
      <c r="A146" s="196" t="s">
        <v>435</v>
      </c>
      <c r="B146" s="197" t="s">
        <v>436</v>
      </c>
      <c r="C146" s="198" t="s">
        <v>130</v>
      </c>
      <c r="D146" s="197" t="s">
        <v>55</v>
      </c>
      <c r="E146" s="199">
        <f t="shared" si="1"/>
        <v>0</v>
      </c>
      <c r="F146" s="200"/>
      <c r="G146" s="220"/>
      <c r="H146" s="220"/>
      <c r="I146" s="220"/>
      <c r="J146" s="220"/>
      <c r="K146" s="206"/>
      <c r="L146" s="199"/>
      <c r="M146" s="196"/>
    </row>
    <row r="147" spans="1:13" ht="15.75" x14ac:dyDescent="0.25">
      <c r="A147" s="196" t="s">
        <v>437</v>
      </c>
      <c r="B147" s="197" t="s">
        <v>438</v>
      </c>
      <c r="C147" s="198" t="s">
        <v>132</v>
      </c>
      <c r="D147" s="197" t="s">
        <v>55</v>
      </c>
      <c r="E147" s="199">
        <f t="shared" si="1"/>
        <v>1</v>
      </c>
      <c r="F147" s="200">
        <v>1</v>
      </c>
      <c r="G147" s="220"/>
      <c r="H147" s="220"/>
      <c r="I147" s="220"/>
      <c r="J147" s="220"/>
      <c r="K147" s="206">
        <v>30</v>
      </c>
      <c r="L147" s="199">
        <f>+K147*E147</f>
        <v>30</v>
      </c>
      <c r="M147" s="196"/>
    </row>
    <row r="148" spans="1:13" ht="15.75" x14ac:dyDescent="0.25">
      <c r="A148" s="190" t="s">
        <v>1541</v>
      </c>
      <c r="B148" s="190" t="s">
        <v>66</v>
      </c>
      <c r="C148" s="191" t="s">
        <v>67</v>
      </c>
      <c r="D148" s="190" t="s">
        <v>68</v>
      </c>
      <c r="E148" s="192">
        <f t="shared" si="1"/>
        <v>0</v>
      </c>
      <c r="F148" s="193"/>
      <c r="G148" s="215"/>
      <c r="H148" s="215"/>
      <c r="I148" s="215"/>
      <c r="J148" s="220"/>
      <c r="K148" s="206">
        <v>1.3</v>
      </c>
      <c r="L148" s="192">
        <f>+K148*E148</f>
        <v>0</v>
      </c>
      <c r="M148" s="196"/>
    </row>
    <row r="149" spans="1:13" ht="15.75" x14ac:dyDescent="0.25">
      <c r="A149" s="190" t="s">
        <v>1542</v>
      </c>
      <c r="B149" s="190" t="s">
        <v>69</v>
      </c>
      <c r="C149" s="191" t="s">
        <v>70</v>
      </c>
      <c r="D149" s="190" t="s">
        <v>55</v>
      </c>
      <c r="E149" s="192">
        <f t="shared" si="1"/>
        <v>0</v>
      </c>
      <c r="F149" s="193"/>
      <c r="G149" s="215"/>
      <c r="H149" s="215"/>
      <c r="I149" s="215"/>
      <c r="J149" s="215"/>
      <c r="K149" s="206"/>
      <c r="L149" s="192"/>
      <c r="M149" s="196"/>
    </row>
    <row r="150" spans="1:13" ht="15.75" x14ac:dyDescent="0.25">
      <c r="A150" s="190" t="s">
        <v>1543</v>
      </c>
      <c r="B150" s="190" t="s">
        <v>71</v>
      </c>
      <c r="C150" s="191" t="s">
        <v>72</v>
      </c>
      <c r="D150" s="190" t="s">
        <v>73</v>
      </c>
      <c r="E150" s="199"/>
      <c r="F150" s="200"/>
      <c r="G150" s="220"/>
      <c r="H150" s="220"/>
      <c r="I150" s="220"/>
      <c r="J150" s="220"/>
      <c r="K150" s="206"/>
      <c r="L150" s="199"/>
      <c r="M150" s="196"/>
    </row>
    <row r="151" spans="1:13" ht="15.75" x14ac:dyDescent="0.25">
      <c r="A151" s="190" t="s">
        <v>1544</v>
      </c>
      <c r="B151" s="190" t="s">
        <v>74</v>
      </c>
      <c r="C151" s="191" t="s">
        <v>75</v>
      </c>
      <c r="D151" s="190" t="s">
        <v>73</v>
      </c>
      <c r="E151" s="192">
        <f>+SUM(F151:J151)</f>
        <v>0</v>
      </c>
      <c r="F151" s="193"/>
      <c r="G151" s="215"/>
      <c r="H151" s="215"/>
      <c r="I151" s="215"/>
      <c r="J151" s="215"/>
      <c r="K151" s="206"/>
      <c r="L151" s="192"/>
      <c r="M151" s="196"/>
    </row>
    <row r="152" spans="1:13" ht="15.75" x14ac:dyDescent="0.25">
      <c r="A152" s="190" t="s">
        <v>1545</v>
      </c>
      <c r="B152" s="190" t="s">
        <v>76</v>
      </c>
      <c r="C152" s="191" t="s">
        <v>77</v>
      </c>
      <c r="D152" s="190" t="s">
        <v>55</v>
      </c>
      <c r="E152" s="199"/>
      <c r="F152" s="200"/>
      <c r="G152" s="220"/>
      <c r="H152" s="220"/>
      <c r="I152" s="220"/>
      <c r="J152" s="220"/>
      <c r="K152" s="206"/>
      <c r="L152" s="199"/>
      <c r="M152" s="196"/>
    </row>
    <row r="153" spans="1:13" ht="15.75" x14ac:dyDescent="0.25">
      <c r="A153" s="190" t="s">
        <v>1546</v>
      </c>
      <c r="B153" s="190" t="s">
        <v>78</v>
      </c>
      <c r="C153" s="191" t="s">
        <v>440</v>
      </c>
      <c r="D153" s="190" t="s">
        <v>55</v>
      </c>
      <c r="E153" s="199"/>
      <c r="F153" s="200"/>
      <c r="G153" s="220"/>
      <c r="H153" s="220"/>
      <c r="I153" s="220"/>
      <c r="J153" s="220"/>
      <c r="K153" s="206"/>
      <c r="L153" s="199"/>
      <c r="M153" s="196"/>
    </row>
    <row r="154" spans="1:13" ht="15.75" x14ac:dyDescent="0.25">
      <c r="A154" s="190" t="s">
        <v>1547</v>
      </c>
      <c r="B154" s="190" t="s">
        <v>441</v>
      </c>
      <c r="C154" s="191" t="s">
        <v>442</v>
      </c>
      <c r="D154" s="190" t="s">
        <v>73</v>
      </c>
      <c r="E154" s="199"/>
      <c r="F154" s="200"/>
      <c r="G154" s="220"/>
      <c r="H154" s="220"/>
      <c r="I154" s="220"/>
      <c r="J154" s="220"/>
      <c r="K154" s="224"/>
      <c r="L154" s="199"/>
      <c r="M154" s="196"/>
    </row>
    <row r="155" spans="1:13" ht="15.75" x14ac:dyDescent="0.25">
      <c r="A155" s="190" t="s">
        <v>1548</v>
      </c>
      <c r="B155" s="190" t="s">
        <v>443</v>
      </c>
      <c r="C155" s="191" t="s">
        <v>444</v>
      </c>
      <c r="D155" s="190" t="s">
        <v>55</v>
      </c>
      <c r="E155" s="199"/>
      <c r="F155" s="200"/>
      <c r="G155" s="220"/>
      <c r="H155" s="220"/>
      <c r="I155" s="220"/>
      <c r="J155" s="220"/>
      <c r="K155" s="206"/>
      <c r="L155" s="199"/>
      <c r="M155" s="196"/>
    </row>
    <row r="156" spans="1:13" ht="15.75" x14ac:dyDescent="0.25">
      <c r="A156" s="190" t="s">
        <v>1549</v>
      </c>
      <c r="B156" s="190" t="s">
        <v>1550</v>
      </c>
      <c r="C156" s="191" t="s">
        <v>446</v>
      </c>
      <c r="D156" s="190" t="s">
        <v>212</v>
      </c>
      <c r="E156" s="195" t="s">
        <v>178</v>
      </c>
      <c r="F156" s="193"/>
      <c r="G156" s="215"/>
      <c r="H156" s="215"/>
      <c r="I156" s="215"/>
      <c r="J156" s="215"/>
      <c r="K156" s="217"/>
      <c r="L156" s="192">
        <f>+L157</f>
        <v>100</v>
      </c>
      <c r="M156" s="196"/>
    </row>
    <row r="157" spans="1:13" ht="15.75" x14ac:dyDescent="0.25">
      <c r="A157" s="190"/>
      <c r="B157" s="190"/>
      <c r="C157" s="225" t="s">
        <v>1551</v>
      </c>
      <c r="D157" s="196" t="s">
        <v>212</v>
      </c>
      <c r="E157" s="202" t="s">
        <v>178</v>
      </c>
      <c r="F157" s="193"/>
      <c r="G157" s="215"/>
      <c r="H157" s="215"/>
      <c r="I157" s="215"/>
      <c r="J157" s="215"/>
      <c r="K157" s="217"/>
      <c r="L157" s="199">
        <v>100</v>
      </c>
      <c r="M157" s="196"/>
    </row>
    <row r="158" spans="1:13" ht="15.75" x14ac:dyDescent="0.25">
      <c r="A158" s="186">
        <v>7</v>
      </c>
      <c r="B158" s="186" t="s">
        <v>81</v>
      </c>
      <c r="C158" s="187" t="s">
        <v>82</v>
      </c>
      <c r="D158" s="186" t="s">
        <v>212</v>
      </c>
      <c r="E158" s="203" t="s">
        <v>178</v>
      </c>
      <c r="F158" s="193"/>
      <c r="G158" s="215"/>
      <c r="H158" s="215"/>
      <c r="I158" s="215"/>
      <c r="J158" s="215"/>
      <c r="K158" s="217"/>
      <c r="L158" s="204">
        <f>+L159+L164+L167+L168+L169+L170+L171+L172</f>
        <v>0</v>
      </c>
      <c r="M158" s="186"/>
    </row>
    <row r="159" spans="1:13" ht="15.75" x14ac:dyDescent="0.25">
      <c r="A159" s="190" t="s">
        <v>1552</v>
      </c>
      <c r="B159" s="190" t="s">
        <v>83</v>
      </c>
      <c r="C159" s="191" t="s">
        <v>84</v>
      </c>
      <c r="D159" s="190" t="s">
        <v>85</v>
      </c>
      <c r="E159" s="211">
        <f>+SUM(E160:E163)</f>
        <v>0</v>
      </c>
      <c r="F159" s="226">
        <f>+SUM(F160:F163)</f>
        <v>0</v>
      </c>
      <c r="G159" s="226"/>
      <c r="H159" s="226"/>
      <c r="I159" s="226"/>
      <c r="J159" s="226">
        <f>+SUM(J160:J163)</f>
        <v>0</v>
      </c>
      <c r="K159" s="217"/>
      <c r="L159" s="192">
        <f>+SUM(L160:L163)</f>
        <v>0</v>
      </c>
      <c r="M159" s="190"/>
    </row>
    <row r="160" spans="1:13" ht="15.75" x14ac:dyDescent="0.25">
      <c r="A160" s="197" t="s">
        <v>447</v>
      </c>
      <c r="B160" s="197" t="s">
        <v>448</v>
      </c>
      <c r="C160" s="198" t="s">
        <v>449</v>
      </c>
      <c r="D160" s="197" t="s">
        <v>85</v>
      </c>
      <c r="E160" s="227">
        <f>+SUM(F160:J160)</f>
        <v>0</v>
      </c>
      <c r="F160" s="200"/>
      <c r="G160" s="220"/>
      <c r="H160" s="220"/>
      <c r="I160" s="220"/>
      <c r="J160" s="220"/>
      <c r="K160" s="206"/>
      <c r="L160" s="199">
        <f>+K160*E160</f>
        <v>0</v>
      </c>
      <c r="M160" s="196"/>
    </row>
    <row r="161" spans="1:13" ht="15.75" x14ac:dyDescent="0.25">
      <c r="A161" s="197" t="s">
        <v>450</v>
      </c>
      <c r="B161" s="197" t="s">
        <v>86</v>
      </c>
      <c r="C161" s="198" t="s">
        <v>451</v>
      </c>
      <c r="D161" s="197" t="s">
        <v>85</v>
      </c>
      <c r="E161" s="227">
        <f>+SUM(F161:J161)</f>
        <v>0</v>
      </c>
      <c r="F161" s="200"/>
      <c r="G161" s="220"/>
      <c r="H161" s="220"/>
      <c r="I161" s="220"/>
      <c r="J161" s="220"/>
      <c r="K161" s="206">
        <v>10</v>
      </c>
      <c r="L161" s="199">
        <f>+K161*E161</f>
        <v>0</v>
      </c>
      <c r="M161" s="196"/>
    </row>
    <row r="162" spans="1:13" ht="15.75" x14ac:dyDescent="0.25">
      <c r="A162" s="197" t="s">
        <v>452</v>
      </c>
      <c r="B162" s="197" t="s">
        <v>88</v>
      </c>
      <c r="C162" s="198" t="s">
        <v>453</v>
      </c>
      <c r="D162" s="197" t="s">
        <v>85</v>
      </c>
      <c r="E162" s="227">
        <f>+SUM(F162:J162)</f>
        <v>0</v>
      </c>
      <c r="F162" s="200"/>
      <c r="G162" s="220"/>
      <c r="H162" s="220"/>
      <c r="I162" s="220"/>
      <c r="J162" s="220"/>
      <c r="K162" s="206"/>
      <c r="L162" s="199">
        <f>+K162*E162</f>
        <v>0</v>
      </c>
      <c r="M162" s="196"/>
    </row>
    <row r="163" spans="1:13" ht="15.75" x14ac:dyDescent="0.25">
      <c r="A163" s="197" t="s">
        <v>454</v>
      </c>
      <c r="B163" s="197" t="s">
        <v>90</v>
      </c>
      <c r="C163" s="198" t="s">
        <v>455</v>
      </c>
      <c r="D163" s="197" t="s">
        <v>85</v>
      </c>
      <c r="E163" s="227">
        <f>+SUM(F163:J163)</f>
        <v>0</v>
      </c>
      <c r="F163" s="200"/>
      <c r="G163" s="220"/>
      <c r="H163" s="220"/>
      <c r="I163" s="220"/>
      <c r="J163" s="220"/>
      <c r="K163" s="206"/>
      <c r="L163" s="199">
        <f>+K163*E163</f>
        <v>0</v>
      </c>
      <c r="M163" s="196"/>
    </row>
    <row r="164" spans="1:13" ht="15.75" x14ac:dyDescent="0.25">
      <c r="A164" s="190" t="s">
        <v>1553</v>
      </c>
      <c r="B164" s="190" t="s">
        <v>86</v>
      </c>
      <c r="C164" s="191" t="s">
        <v>87</v>
      </c>
      <c r="D164" s="190" t="s">
        <v>85</v>
      </c>
      <c r="E164" s="211">
        <f>+SUM(E165:E166)</f>
        <v>0</v>
      </c>
      <c r="F164" s="226">
        <f>+SUM(F165:F166)</f>
        <v>0</v>
      </c>
      <c r="G164" s="226"/>
      <c r="H164" s="226"/>
      <c r="I164" s="226"/>
      <c r="J164" s="226">
        <f>+SUM(J165:J166)</f>
        <v>0</v>
      </c>
      <c r="K164" s="217"/>
      <c r="L164" s="192">
        <f>+SUM(L165:L166)</f>
        <v>0</v>
      </c>
      <c r="M164" s="196"/>
    </row>
    <row r="165" spans="1:13" ht="15.75" x14ac:dyDescent="0.25">
      <c r="A165" s="197" t="s">
        <v>456</v>
      </c>
      <c r="B165" s="197" t="s">
        <v>457</v>
      </c>
      <c r="C165" s="198" t="s">
        <v>458</v>
      </c>
      <c r="D165" s="197" t="s">
        <v>85</v>
      </c>
      <c r="E165" s="227">
        <f>+SUM(F165:J165)</f>
        <v>0</v>
      </c>
      <c r="F165" s="200"/>
      <c r="G165" s="220"/>
      <c r="H165" s="220"/>
      <c r="I165" s="220"/>
      <c r="J165" s="220"/>
      <c r="K165" s="206">
        <v>0.1</v>
      </c>
      <c r="L165" s="199">
        <f>+K165*E165</f>
        <v>0</v>
      </c>
      <c r="M165" s="196"/>
    </row>
    <row r="166" spans="1:13" ht="15.75" x14ac:dyDescent="0.25">
      <c r="A166" s="197" t="s">
        <v>459</v>
      </c>
      <c r="B166" s="197" t="s">
        <v>460</v>
      </c>
      <c r="C166" s="198" t="s">
        <v>461</v>
      </c>
      <c r="D166" s="197" t="s">
        <v>85</v>
      </c>
      <c r="E166" s="227">
        <f>+SUM(F166:J166)</f>
        <v>0</v>
      </c>
      <c r="F166" s="200"/>
      <c r="G166" s="220"/>
      <c r="H166" s="220"/>
      <c r="I166" s="220"/>
      <c r="J166" s="220"/>
      <c r="K166" s="206"/>
      <c r="L166" s="199">
        <f>+K166*E166</f>
        <v>0</v>
      </c>
      <c r="M166" s="196"/>
    </row>
    <row r="167" spans="1:13" ht="15.75" x14ac:dyDescent="0.25">
      <c r="A167" s="190" t="s">
        <v>1554</v>
      </c>
      <c r="B167" s="190" t="s">
        <v>88</v>
      </c>
      <c r="C167" s="191" t="s">
        <v>89</v>
      </c>
      <c r="D167" s="190" t="s">
        <v>85</v>
      </c>
      <c r="E167" s="199"/>
      <c r="F167" s="200"/>
      <c r="G167" s="220"/>
      <c r="H167" s="220"/>
      <c r="I167" s="220"/>
      <c r="J167" s="220"/>
      <c r="K167" s="206"/>
      <c r="L167" s="199"/>
      <c r="M167" s="196"/>
    </row>
    <row r="168" spans="1:13" ht="15.75" x14ac:dyDescent="0.25">
      <c r="A168" s="190" t="s">
        <v>1555</v>
      </c>
      <c r="B168" s="190" t="s">
        <v>90</v>
      </c>
      <c r="C168" s="191" t="s">
        <v>91</v>
      </c>
      <c r="D168" s="190" t="s">
        <v>73</v>
      </c>
      <c r="E168" s="199"/>
      <c r="F168" s="200"/>
      <c r="G168" s="220"/>
      <c r="H168" s="220"/>
      <c r="I168" s="220"/>
      <c r="J168" s="220"/>
      <c r="K168" s="206"/>
      <c r="L168" s="199"/>
      <c r="M168" s="196"/>
    </row>
    <row r="169" spans="1:13" ht="15.75" x14ac:dyDescent="0.25">
      <c r="A169" s="190" t="s">
        <v>1556</v>
      </c>
      <c r="B169" s="190" t="s">
        <v>463</v>
      </c>
      <c r="C169" s="191" t="s">
        <v>464</v>
      </c>
      <c r="D169" s="190" t="s">
        <v>212</v>
      </c>
      <c r="E169" s="195" t="s">
        <v>178</v>
      </c>
      <c r="F169" s="200"/>
      <c r="G169" s="220"/>
      <c r="H169" s="220"/>
      <c r="I169" s="220"/>
      <c r="J169" s="220"/>
      <c r="K169" s="206"/>
      <c r="L169" s="199"/>
      <c r="M169" s="196"/>
    </row>
    <row r="170" spans="1:13" ht="15.75" x14ac:dyDescent="0.25">
      <c r="A170" s="190" t="s">
        <v>1557</v>
      </c>
      <c r="B170" s="190" t="s">
        <v>465</v>
      </c>
      <c r="C170" s="191" t="s">
        <v>466</v>
      </c>
      <c r="D170" s="190" t="s">
        <v>212</v>
      </c>
      <c r="E170" s="195" t="s">
        <v>178</v>
      </c>
      <c r="F170" s="193"/>
      <c r="G170" s="215"/>
      <c r="H170" s="215"/>
      <c r="I170" s="215"/>
      <c r="J170" s="220"/>
      <c r="K170" s="206"/>
      <c r="L170" s="192">
        <f>+SUM(F170:J170)</f>
        <v>0</v>
      </c>
      <c r="M170" s="196"/>
    </row>
    <row r="171" spans="1:13" ht="15.75" x14ac:dyDescent="0.25">
      <c r="A171" s="190" t="s">
        <v>1558</v>
      </c>
      <c r="B171" s="190" t="s">
        <v>467</v>
      </c>
      <c r="C171" s="191" t="s">
        <v>468</v>
      </c>
      <c r="D171" s="190" t="s">
        <v>1213</v>
      </c>
      <c r="E171" s="195"/>
      <c r="F171" s="200"/>
      <c r="G171" s="220"/>
      <c r="H171" s="220"/>
      <c r="I171" s="220"/>
      <c r="J171" s="220"/>
      <c r="K171" s="217"/>
      <c r="L171" s="199"/>
      <c r="M171" s="196"/>
    </row>
    <row r="172" spans="1:13" ht="15.75" x14ac:dyDescent="0.25">
      <c r="A172" s="190" t="s">
        <v>1559</v>
      </c>
      <c r="B172" s="190" t="s">
        <v>467</v>
      </c>
      <c r="C172" s="191" t="s">
        <v>470</v>
      </c>
      <c r="D172" s="190" t="s">
        <v>212</v>
      </c>
      <c r="E172" s="195" t="s">
        <v>178</v>
      </c>
      <c r="F172" s="200"/>
      <c r="G172" s="220"/>
      <c r="H172" s="220"/>
      <c r="I172" s="220"/>
      <c r="J172" s="220"/>
      <c r="K172" s="201"/>
      <c r="L172" s="199"/>
      <c r="M172" s="196"/>
    </row>
    <row r="173" spans="1:13" ht="15.75" x14ac:dyDescent="0.25">
      <c r="A173" s="186">
        <v>8</v>
      </c>
      <c r="B173" s="186" t="s">
        <v>93</v>
      </c>
      <c r="C173" s="187" t="s">
        <v>94</v>
      </c>
      <c r="D173" s="186" t="s">
        <v>212</v>
      </c>
      <c r="E173" s="203" t="s">
        <v>178</v>
      </c>
      <c r="F173" s="200"/>
      <c r="G173" s="220"/>
      <c r="H173" s="220"/>
      <c r="I173" s="220"/>
      <c r="J173" s="220"/>
      <c r="K173" s="201"/>
      <c r="L173" s="204">
        <f>+L178+L182+L187+L191+L195+L198+L201+L202+L205</f>
        <v>7750</v>
      </c>
      <c r="M173" s="218"/>
    </row>
    <row r="174" spans="1:13" ht="15.75" x14ac:dyDescent="0.25">
      <c r="A174" s="190" t="s">
        <v>1560</v>
      </c>
      <c r="B174" s="190" t="s">
        <v>471</v>
      </c>
      <c r="C174" s="191" t="s">
        <v>472</v>
      </c>
      <c r="D174" s="196"/>
      <c r="E174" s="199"/>
      <c r="F174" s="200"/>
      <c r="G174" s="220"/>
      <c r="H174" s="220"/>
      <c r="I174" s="220"/>
      <c r="J174" s="220"/>
      <c r="K174" s="201"/>
      <c r="L174" s="199"/>
      <c r="M174" s="196"/>
    </row>
    <row r="175" spans="1:13" ht="15.75" x14ac:dyDescent="0.25">
      <c r="A175" s="197" t="s">
        <v>473</v>
      </c>
      <c r="B175" s="197" t="s">
        <v>474</v>
      </c>
      <c r="C175" s="198" t="s">
        <v>475</v>
      </c>
      <c r="D175" s="197" t="s">
        <v>97</v>
      </c>
      <c r="E175" s="199"/>
      <c r="F175" s="200"/>
      <c r="G175" s="220"/>
      <c r="H175" s="220"/>
      <c r="I175" s="220"/>
      <c r="J175" s="220"/>
      <c r="K175" s="201"/>
      <c r="L175" s="199"/>
      <c r="M175" s="196"/>
    </row>
    <row r="176" spans="1:13" ht="15.75" x14ac:dyDescent="0.25">
      <c r="A176" s="197" t="s">
        <v>476</v>
      </c>
      <c r="B176" s="197" t="s">
        <v>477</v>
      </c>
      <c r="C176" s="198" t="s">
        <v>478</v>
      </c>
      <c r="D176" s="197" t="s">
        <v>47</v>
      </c>
      <c r="E176" s="199"/>
      <c r="F176" s="200"/>
      <c r="G176" s="220"/>
      <c r="H176" s="220"/>
      <c r="I176" s="220"/>
      <c r="J176" s="220"/>
      <c r="K176" s="201"/>
      <c r="L176" s="199"/>
      <c r="M176" s="196"/>
    </row>
    <row r="177" spans="1:13" ht="15.75" x14ac:dyDescent="0.25">
      <c r="A177" s="197" t="s">
        <v>479</v>
      </c>
      <c r="B177" s="197" t="s">
        <v>480</v>
      </c>
      <c r="C177" s="198" t="s">
        <v>481</v>
      </c>
      <c r="D177" s="197" t="s">
        <v>482</v>
      </c>
      <c r="E177" s="199"/>
      <c r="F177" s="200"/>
      <c r="G177" s="220"/>
      <c r="H177" s="220"/>
      <c r="I177" s="220"/>
      <c r="J177" s="220"/>
      <c r="K177" s="201"/>
      <c r="L177" s="199"/>
      <c r="M177" s="196"/>
    </row>
    <row r="178" spans="1:13" ht="15.75" x14ac:dyDescent="0.25">
      <c r="A178" s="190" t="s">
        <v>1561</v>
      </c>
      <c r="B178" s="190" t="s">
        <v>95</v>
      </c>
      <c r="C178" s="191" t="s">
        <v>96</v>
      </c>
      <c r="D178" s="196"/>
      <c r="E178" s="199"/>
      <c r="F178" s="200"/>
      <c r="G178" s="220"/>
      <c r="H178" s="220"/>
      <c r="I178" s="220"/>
      <c r="J178" s="220"/>
      <c r="K178" s="201"/>
      <c r="L178" s="228"/>
      <c r="M178" s="196"/>
    </row>
    <row r="179" spans="1:13" ht="15.75" x14ac:dyDescent="0.25">
      <c r="A179" s="197" t="s">
        <v>483</v>
      </c>
      <c r="B179" s="197" t="s">
        <v>484</v>
      </c>
      <c r="C179" s="198" t="s">
        <v>475</v>
      </c>
      <c r="D179" s="197" t="s">
        <v>97</v>
      </c>
      <c r="E179" s="199">
        <f>+SUM(F179:J179)</f>
        <v>0</v>
      </c>
      <c r="F179" s="200"/>
      <c r="G179" s="220"/>
      <c r="H179" s="220"/>
      <c r="I179" s="220"/>
      <c r="J179" s="220"/>
      <c r="K179" s="206"/>
      <c r="L179" s="199"/>
      <c r="M179" s="196"/>
    </row>
    <row r="180" spans="1:13" ht="15.75" x14ac:dyDescent="0.25">
      <c r="A180" s="197" t="s">
        <v>485</v>
      </c>
      <c r="B180" s="197" t="s">
        <v>486</v>
      </c>
      <c r="C180" s="198" t="s">
        <v>478</v>
      </c>
      <c r="D180" s="197" t="s">
        <v>47</v>
      </c>
      <c r="E180" s="199"/>
      <c r="F180" s="200"/>
      <c r="G180" s="220"/>
      <c r="H180" s="220"/>
      <c r="I180" s="220"/>
      <c r="J180" s="220"/>
      <c r="K180" s="201"/>
      <c r="L180" s="199"/>
      <c r="M180" s="196"/>
    </row>
    <row r="181" spans="1:13" ht="15.75" x14ac:dyDescent="0.25">
      <c r="A181" s="197" t="s">
        <v>487</v>
      </c>
      <c r="B181" s="197" t="s">
        <v>488</v>
      </c>
      <c r="C181" s="198" t="s">
        <v>481</v>
      </c>
      <c r="D181" s="197" t="s">
        <v>482</v>
      </c>
      <c r="E181" s="45">
        <f>+SUM(F181:J181)</f>
        <v>0</v>
      </c>
      <c r="F181" s="229"/>
      <c r="G181" s="17"/>
      <c r="H181" s="17"/>
      <c r="I181" s="17"/>
      <c r="J181" s="17"/>
      <c r="K181" s="201"/>
      <c r="L181" s="199"/>
      <c r="M181" s="196"/>
    </row>
    <row r="182" spans="1:13" ht="15.75" x14ac:dyDescent="0.25">
      <c r="A182" s="190" t="s">
        <v>1562</v>
      </c>
      <c r="B182" s="190" t="s">
        <v>98</v>
      </c>
      <c r="C182" s="191" t="s">
        <v>99</v>
      </c>
      <c r="D182" s="196"/>
      <c r="E182" s="45"/>
      <c r="F182" s="229"/>
      <c r="G182" s="17"/>
      <c r="H182" s="17"/>
      <c r="I182" s="17"/>
      <c r="J182" s="17"/>
      <c r="K182" s="201"/>
      <c r="L182" s="230">
        <f>+SUM(L183:L186)</f>
        <v>5350</v>
      </c>
      <c r="M182" s="196"/>
    </row>
    <row r="183" spans="1:13" ht="15.75" x14ac:dyDescent="0.25">
      <c r="A183" s="197" t="s">
        <v>489</v>
      </c>
      <c r="B183" s="197" t="s">
        <v>490</v>
      </c>
      <c r="C183" s="198" t="s">
        <v>491</v>
      </c>
      <c r="D183" s="197" t="s">
        <v>97</v>
      </c>
      <c r="E183" s="45">
        <f>+SUM(F183:J183)</f>
        <v>535</v>
      </c>
      <c r="F183" s="229"/>
      <c r="G183" s="17">
        <v>335</v>
      </c>
      <c r="H183" s="17"/>
      <c r="I183" s="17"/>
      <c r="J183" s="17">
        <v>200</v>
      </c>
      <c r="K183" s="206">
        <v>10</v>
      </c>
      <c r="L183" s="231">
        <f>+K183*E183</f>
        <v>5350</v>
      </c>
      <c r="M183" s="196"/>
    </row>
    <row r="184" spans="1:13" ht="15.75" x14ac:dyDescent="0.25">
      <c r="A184" s="197" t="s">
        <v>492</v>
      </c>
      <c r="B184" s="197" t="s">
        <v>493</v>
      </c>
      <c r="C184" s="198" t="s">
        <v>494</v>
      </c>
      <c r="D184" s="197" t="s">
        <v>482</v>
      </c>
      <c r="E184" s="45">
        <f>+SUM(F184:J184)</f>
        <v>0</v>
      </c>
      <c r="F184" s="229"/>
      <c r="G184" s="17"/>
      <c r="H184" s="17"/>
      <c r="I184" s="17"/>
      <c r="J184" s="17"/>
      <c r="K184" s="201"/>
      <c r="L184" s="231"/>
      <c r="M184" s="196"/>
    </row>
    <row r="185" spans="1:13" ht="15.75" x14ac:dyDescent="0.25">
      <c r="A185" s="232" t="s">
        <v>492</v>
      </c>
      <c r="B185" s="232" t="s">
        <v>493</v>
      </c>
      <c r="C185" s="233" t="s">
        <v>495</v>
      </c>
      <c r="D185" s="232" t="s">
        <v>496</v>
      </c>
      <c r="E185" s="45">
        <f>+SUM(F185:J185)</f>
        <v>0</v>
      </c>
      <c r="F185" s="229"/>
      <c r="G185" s="17"/>
      <c r="H185" s="17"/>
      <c r="I185" s="17"/>
      <c r="J185" s="17"/>
      <c r="K185" s="201"/>
      <c r="L185" s="231"/>
      <c r="M185" s="196"/>
    </row>
    <row r="186" spans="1:13" ht="15.75" x14ac:dyDescent="0.25">
      <c r="A186" s="232" t="s">
        <v>497</v>
      </c>
      <c r="B186" s="232" t="s">
        <v>498</v>
      </c>
      <c r="C186" s="233" t="s">
        <v>499</v>
      </c>
      <c r="D186" s="232" t="s">
        <v>496</v>
      </c>
      <c r="E186" s="45">
        <f>+SUM(F186:J186)</f>
        <v>0</v>
      </c>
      <c r="F186" s="229"/>
      <c r="G186" s="17"/>
      <c r="H186" s="17"/>
      <c r="I186" s="17"/>
      <c r="J186" s="17"/>
      <c r="K186" s="201"/>
      <c r="L186" s="231"/>
      <c r="M186" s="196"/>
    </row>
    <row r="187" spans="1:13" ht="15.75" x14ac:dyDescent="0.25">
      <c r="A187" s="190" t="s">
        <v>1563</v>
      </c>
      <c r="B187" s="190" t="s">
        <v>100</v>
      </c>
      <c r="C187" s="191" t="s">
        <v>101</v>
      </c>
      <c r="D187" s="196"/>
      <c r="E187" s="45"/>
      <c r="F187" s="229"/>
      <c r="G187" s="17"/>
      <c r="H187" s="17"/>
      <c r="I187" s="17"/>
      <c r="J187" s="17"/>
      <c r="K187" s="201"/>
      <c r="L187" s="230">
        <f>+L188</f>
        <v>2100</v>
      </c>
      <c r="M187" s="196"/>
    </row>
    <row r="188" spans="1:13" ht="15.75" x14ac:dyDescent="0.25">
      <c r="A188" s="197" t="s">
        <v>500</v>
      </c>
      <c r="B188" s="197" t="s">
        <v>501</v>
      </c>
      <c r="C188" s="198" t="s">
        <v>1564</v>
      </c>
      <c r="D188" s="197" t="s">
        <v>97</v>
      </c>
      <c r="E188" s="45">
        <f>+SUM(F188:J188)</f>
        <v>1660</v>
      </c>
      <c r="F188" s="229">
        <v>1660</v>
      </c>
      <c r="G188" s="17"/>
      <c r="H188" s="17"/>
      <c r="I188" s="17"/>
      <c r="J188" s="17"/>
      <c r="K188" s="206"/>
      <c r="L188" s="45">
        <v>2100</v>
      </c>
      <c r="M188" s="196"/>
    </row>
    <row r="189" spans="1:13" ht="15.75" x14ac:dyDescent="0.25">
      <c r="A189" s="197" t="s">
        <v>503</v>
      </c>
      <c r="B189" s="197" t="s">
        <v>504</v>
      </c>
      <c r="C189" s="198" t="s">
        <v>1565</v>
      </c>
      <c r="D189" s="197" t="s">
        <v>469</v>
      </c>
      <c r="E189" s="45">
        <f>+SUM(F189:J189)</f>
        <v>30</v>
      </c>
      <c r="F189" s="229">
        <v>30</v>
      </c>
      <c r="G189" s="17"/>
      <c r="H189" s="17"/>
      <c r="I189" s="17"/>
      <c r="J189" s="17"/>
      <c r="K189" s="201"/>
      <c r="L189" s="234" t="s">
        <v>178</v>
      </c>
      <c r="M189" s="196"/>
    </row>
    <row r="190" spans="1:13" ht="15.75" x14ac:dyDescent="0.25">
      <c r="A190" s="197" t="s">
        <v>505</v>
      </c>
      <c r="B190" s="197" t="s">
        <v>506</v>
      </c>
      <c r="C190" s="198" t="s">
        <v>1566</v>
      </c>
      <c r="D190" s="197" t="s">
        <v>469</v>
      </c>
      <c r="E190" s="45">
        <f>+SUM(F190:J190)</f>
        <v>0</v>
      </c>
      <c r="F190" s="229"/>
      <c r="G190" s="17"/>
      <c r="H190" s="17"/>
      <c r="I190" s="17"/>
      <c r="J190" s="17"/>
      <c r="K190" s="201"/>
      <c r="L190" s="234" t="s">
        <v>178</v>
      </c>
      <c r="M190" s="196"/>
    </row>
    <row r="191" spans="1:13" ht="15.75" x14ac:dyDescent="0.25">
      <c r="A191" s="190" t="s">
        <v>1563</v>
      </c>
      <c r="B191" s="190" t="s">
        <v>100</v>
      </c>
      <c r="C191" s="191" t="s">
        <v>102</v>
      </c>
      <c r="D191" s="196"/>
      <c r="E191" s="230">
        <f>+SUM(E192:E194)</f>
        <v>2</v>
      </c>
      <c r="F191" s="229"/>
      <c r="G191" s="17"/>
      <c r="H191" s="17"/>
      <c r="I191" s="17"/>
      <c r="J191" s="235">
        <f>+SUM(J192:J194)</f>
        <v>0</v>
      </c>
      <c r="K191" s="201"/>
      <c r="L191" s="230">
        <f>+SUM(L192:L194)</f>
        <v>100</v>
      </c>
      <c r="M191" s="196"/>
    </row>
    <row r="192" spans="1:13" ht="15.75" x14ac:dyDescent="0.25">
      <c r="A192" s="197" t="s">
        <v>500</v>
      </c>
      <c r="B192" s="197" t="s">
        <v>501</v>
      </c>
      <c r="C192" s="198" t="s">
        <v>507</v>
      </c>
      <c r="D192" s="197" t="s">
        <v>47</v>
      </c>
      <c r="E192" s="45">
        <f>+SUM(F192:J192)</f>
        <v>2</v>
      </c>
      <c r="F192" s="229"/>
      <c r="G192" s="17">
        <v>2</v>
      </c>
      <c r="H192" s="17"/>
      <c r="I192" s="17"/>
      <c r="J192" s="17"/>
      <c r="K192" s="206">
        <v>50</v>
      </c>
      <c r="L192" s="45">
        <f>+K192*E192</f>
        <v>100</v>
      </c>
      <c r="M192" s="196"/>
    </row>
    <row r="193" spans="1:13" ht="15.75" x14ac:dyDescent="0.25">
      <c r="A193" s="197" t="s">
        <v>503</v>
      </c>
      <c r="B193" s="197" t="s">
        <v>504</v>
      </c>
      <c r="C193" s="198" t="s">
        <v>508</v>
      </c>
      <c r="D193" s="197" t="s">
        <v>47</v>
      </c>
      <c r="E193" s="45"/>
      <c r="F193" s="229"/>
      <c r="G193" s="17"/>
      <c r="H193" s="17"/>
      <c r="I193" s="17"/>
      <c r="J193" s="17"/>
      <c r="K193" s="201"/>
      <c r="L193" s="45"/>
      <c r="M193" s="196"/>
    </row>
    <row r="194" spans="1:13" ht="15.75" x14ac:dyDescent="0.25">
      <c r="A194" s="197" t="s">
        <v>505</v>
      </c>
      <c r="B194" s="197" t="s">
        <v>506</v>
      </c>
      <c r="C194" s="198" t="s">
        <v>509</v>
      </c>
      <c r="D194" s="197" t="s">
        <v>47</v>
      </c>
      <c r="E194" s="199">
        <f>+SUM(F194:J194)</f>
        <v>0</v>
      </c>
      <c r="F194" s="200"/>
      <c r="G194" s="220"/>
      <c r="H194" s="220"/>
      <c r="I194" s="220"/>
      <c r="J194" s="220"/>
      <c r="K194" s="201"/>
      <c r="L194" s="45"/>
      <c r="M194" s="196"/>
    </row>
    <row r="195" spans="1:13" ht="15.75" x14ac:dyDescent="0.25">
      <c r="A195" s="83" t="s">
        <v>1567</v>
      </c>
      <c r="B195" s="83" t="s">
        <v>510</v>
      </c>
      <c r="C195" s="84" t="s">
        <v>511</v>
      </c>
      <c r="D195" s="44"/>
      <c r="E195" s="230">
        <f>+SUM(E196:E197)</f>
        <v>0</v>
      </c>
      <c r="F195" s="229"/>
      <c r="G195" s="17"/>
      <c r="H195" s="17"/>
      <c r="I195" s="17"/>
      <c r="J195" s="235">
        <f>+SUM(J196:J197)</f>
        <v>0</v>
      </c>
      <c r="K195" s="201"/>
      <c r="L195" s="228"/>
      <c r="M195" s="44"/>
    </row>
    <row r="196" spans="1:13" ht="15.75" x14ac:dyDescent="0.25">
      <c r="A196" s="197" t="s">
        <v>512</v>
      </c>
      <c r="B196" s="197" t="s">
        <v>513</v>
      </c>
      <c r="C196" s="198" t="s">
        <v>517</v>
      </c>
      <c r="D196" s="197" t="s">
        <v>47</v>
      </c>
      <c r="E196" s="199">
        <f>+SUM(F196:J196)</f>
        <v>0</v>
      </c>
      <c r="F196" s="200"/>
      <c r="G196" s="220"/>
      <c r="H196" s="220"/>
      <c r="I196" s="220"/>
      <c r="J196" s="220"/>
      <c r="K196" s="201"/>
      <c r="L196" s="45"/>
      <c r="M196" s="196"/>
    </row>
    <row r="197" spans="1:13" ht="15.75" x14ac:dyDescent="0.25">
      <c r="A197" s="197" t="s">
        <v>515</v>
      </c>
      <c r="B197" s="197" t="s">
        <v>516</v>
      </c>
      <c r="C197" s="198" t="s">
        <v>514</v>
      </c>
      <c r="D197" s="197" t="s">
        <v>47</v>
      </c>
      <c r="E197" s="199">
        <f>+SUM(F197:J197)</f>
        <v>0</v>
      </c>
      <c r="F197" s="200"/>
      <c r="G197" s="220"/>
      <c r="H197" s="220"/>
      <c r="I197" s="220"/>
      <c r="J197" s="220"/>
      <c r="K197" s="206"/>
      <c r="L197" s="45"/>
      <c r="M197" s="196"/>
    </row>
    <row r="198" spans="1:13" ht="15.75" x14ac:dyDescent="0.25">
      <c r="A198" s="190" t="s">
        <v>1568</v>
      </c>
      <c r="B198" s="190" t="s">
        <v>518</v>
      </c>
      <c r="C198" s="191" t="s">
        <v>519</v>
      </c>
      <c r="D198" s="196" t="s">
        <v>47</v>
      </c>
      <c r="E198" s="192">
        <f>+SUM(E199:E200)</f>
        <v>0</v>
      </c>
      <c r="F198" s="200"/>
      <c r="G198" s="220"/>
      <c r="H198" s="220"/>
      <c r="I198" s="220"/>
      <c r="J198" s="215">
        <f>+SUM(J199:J200)</f>
        <v>0</v>
      </c>
      <c r="K198" s="201"/>
      <c r="L198" s="228"/>
      <c r="M198" s="196"/>
    </row>
    <row r="199" spans="1:13" ht="15.75" x14ac:dyDescent="0.25">
      <c r="A199" s="197" t="s">
        <v>520</v>
      </c>
      <c r="B199" s="197" t="s">
        <v>521</v>
      </c>
      <c r="C199" s="198" t="s">
        <v>522</v>
      </c>
      <c r="D199" s="197" t="s">
        <v>47</v>
      </c>
      <c r="E199" s="199">
        <f>+SUM(F199:J199)</f>
        <v>0</v>
      </c>
      <c r="F199" s="200"/>
      <c r="G199" s="220"/>
      <c r="H199" s="220"/>
      <c r="I199" s="220"/>
      <c r="J199" s="220"/>
      <c r="K199" s="206"/>
      <c r="L199" s="45"/>
      <c r="M199" s="196"/>
    </row>
    <row r="200" spans="1:13" ht="15.75" x14ac:dyDescent="0.25">
      <c r="A200" s="197" t="s">
        <v>523</v>
      </c>
      <c r="B200" s="197" t="s">
        <v>524</v>
      </c>
      <c r="C200" s="198" t="s">
        <v>1569</v>
      </c>
      <c r="D200" s="197" t="s">
        <v>47</v>
      </c>
      <c r="E200" s="199">
        <f>+SUM(F200:J200)</f>
        <v>0</v>
      </c>
      <c r="F200" s="200"/>
      <c r="G200" s="220"/>
      <c r="H200" s="220"/>
      <c r="I200" s="220"/>
      <c r="J200" s="220"/>
      <c r="K200" s="201"/>
      <c r="L200" s="45"/>
      <c r="M200" s="196"/>
    </row>
    <row r="201" spans="1:13" ht="15.75" x14ac:dyDescent="0.25">
      <c r="A201" s="190" t="s">
        <v>1570</v>
      </c>
      <c r="B201" s="190" t="s">
        <v>526</v>
      </c>
      <c r="C201" s="191" t="s">
        <v>527</v>
      </c>
      <c r="D201" s="190" t="s">
        <v>47</v>
      </c>
      <c r="E201" s="199"/>
      <c r="F201" s="200"/>
      <c r="G201" s="220"/>
      <c r="H201" s="220"/>
      <c r="I201" s="220"/>
      <c r="J201" s="220"/>
      <c r="K201" s="201"/>
      <c r="L201" s="199"/>
      <c r="M201" s="196"/>
    </row>
    <row r="202" spans="1:13" ht="15.75" x14ac:dyDescent="0.25">
      <c r="A202" s="190" t="s">
        <v>1571</v>
      </c>
      <c r="B202" s="190" t="s">
        <v>103</v>
      </c>
      <c r="C202" s="191" t="s">
        <v>104</v>
      </c>
      <c r="D202" s="196"/>
      <c r="E202" s="199"/>
      <c r="F202" s="200"/>
      <c r="G202" s="220"/>
      <c r="H202" s="220"/>
      <c r="I202" s="220"/>
      <c r="J202" s="220"/>
      <c r="K202" s="201"/>
      <c r="L202" s="192"/>
      <c r="M202" s="196"/>
    </row>
    <row r="203" spans="1:13" ht="15.75" x14ac:dyDescent="0.25">
      <c r="A203" s="196" t="s">
        <v>528</v>
      </c>
      <c r="B203" s="197" t="s">
        <v>529</v>
      </c>
      <c r="C203" s="198" t="s">
        <v>502</v>
      </c>
      <c r="D203" s="197" t="s">
        <v>97</v>
      </c>
      <c r="E203" s="199">
        <f>+SUM(F203:J203)</f>
        <v>2000</v>
      </c>
      <c r="F203" s="200"/>
      <c r="G203" s="220"/>
      <c r="H203" s="220"/>
      <c r="I203" s="220"/>
      <c r="J203" s="265">
        <v>2000</v>
      </c>
      <c r="K203" s="206"/>
      <c r="L203" s="45"/>
      <c r="M203" s="196"/>
    </row>
    <row r="204" spans="1:13" ht="15.75" x14ac:dyDescent="0.25">
      <c r="A204" s="196" t="s">
        <v>1572</v>
      </c>
      <c r="B204" s="197" t="s">
        <v>1573</v>
      </c>
      <c r="C204" s="198" t="s">
        <v>533</v>
      </c>
      <c r="D204" s="197" t="s">
        <v>534</v>
      </c>
      <c r="E204" s="199">
        <f>+SUM(F204:J204)</f>
        <v>0</v>
      </c>
      <c r="F204" s="200"/>
      <c r="G204" s="220"/>
      <c r="H204" s="220"/>
      <c r="I204" s="220"/>
      <c r="J204" s="220"/>
      <c r="K204" s="206"/>
      <c r="L204" s="202" t="s">
        <v>178</v>
      </c>
      <c r="M204" s="196"/>
    </row>
    <row r="205" spans="1:13" ht="15.75" x14ac:dyDescent="0.25">
      <c r="A205" s="190" t="s">
        <v>1574</v>
      </c>
      <c r="B205" s="190" t="s">
        <v>105</v>
      </c>
      <c r="C205" s="191" t="s">
        <v>106</v>
      </c>
      <c r="D205" s="190" t="s">
        <v>212</v>
      </c>
      <c r="E205" s="195" t="s">
        <v>178</v>
      </c>
      <c r="F205" s="200"/>
      <c r="G205" s="220"/>
      <c r="H205" s="220"/>
      <c r="I205" s="220"/>
      <c r="J205" s="220"/>
      <c r="K205" s="201"/>
      <c r="L205" s="192">
        <f>+SUM(L206:L207)</f>
        <v>200</v>
      </c>
      <c r="M205" s="196"/>
    </row>
    <row r="206" spans="1:13" ht="15.75" x14ac:dyDescent="0.25">
      <c r="A206" s="190"/>
      <c r="B206" s="190"/>
      <c r="C206" s="225" t="s">
        <v>1682</v>
      </c>
      <c r="D206" s="196" t="s">
        <v>212</v>
      </c>
      <c r="E206" s="202" t="s">
        <v>178</v>
      </c>
      <c r="F206" s="200"/>
      <c r="G206" s="220"/>
      <c r="H206" s="220">
        <v>200</v>
      </c>
      <c r="I206" s="220"/>
      <c r="J206" s="220"/>
      <c r="K206" s="201"/>
      <c r="L206" s="45">
        <f>+SUM(F206:J206)</f>
        <v>200</v>
      </c>
      <c r="M206" s="196"/>
    </row>
    <row r="207" spans="1:13" ht="15.75" x14ac:dyDescent="0.25">
      <c r="A207" s="190"/>
      <c r="B207" s="190"/>
      <c r="C207" s="225" t="s">
        <v>1576</v>
      </c>
      <c r="D207" s="196" t="s">
        <v>212</v>
      </c>
      <c r="E207" s="202" t="s">
        <v>178</v>
      </c>
      <c r="F207" s="200"/>
      <c r="G207" s="220"/>
      <c r="H207" s="220"/>
      <c r="I207" s="220"/>
      <c r="J207" s="220"/>
      <c r="K207" s="201"/>
      <c r="L207" s="45"/>
      <c r="M207" s="196"/>
    </row>
    <row r="208" spans="1:13" ht="15.75" x14ac:dyDescent="0.25">
      <c r="A208" s="186">
        <v>9</v>
      </c>
      <c r="B208" s="186" t="s">
        <v>108</v>
      </c>
      <c r="C208" s="187" t="s">
        <v>109</v>
      </c>
      <c r="D208" s="186" t="s">
        <v>212</v>
      </c>
      <c r="E208" s="203" t="s">
        <v>178</v>
      </c>
      <c r="F208" s="200"/>
      <c r="G208" s="220"/>
      <c r="H208" s="220"/>
      <c r="I208" s="266"/>
      <c r="J208" s="220"/>
      <c r="K208" s="201"/>
      <c r="L208" s="204">
        <f>+L209+L219+L263</f>
        <v>5083.5</v>
      </c>
      <c r="M208" s="218"/>
    </row>
    <row r="209" spans="1:13" ht="15.75" x14ac:dyDescent="0.25">
      <c r="A209" s="190" t="s">
        <v>1577</v>
      </c>
      <c r="B209" s="190" t="s">
        <v>110</v>
      </c>
      <c r="C209" s="191" t="s">
        <v>111</v>
      </c>
      <c r="D209" s="196"/>
      <c r="E209" s="199"/>
      <c r="F209" s="200"/>
      <c r="G209" s="220"/>
      <c r="H209" s="220"/>
      <c r="I209" s="220"/>
      <c r="J209" s="220"/>
      <c r="K209" s="201"/>
      <c r="L209" s="192">
        <f>+L210+L211+L214+L215+L217+L218</f>
        <v>3645</v>
      </c>
      <c r="M209" s="196"/>
    </row>
    <row r="210" spans="1:13" ht="15.75" x14ac:dyDescent="0.25">
      <c r="A210" s="197" t="s">
        <v>535</v>
      </c>
      <c r="B210" s="197" t="s">
        <v>536</v>
      </c>
      <c r="C210" s="198" t="s">
        <v>491</v>
      </c>
      <c r="D210" s="197" t="s">
        <v>97</v>
      </c>
      <c r="E210" s="45">
        <f>+SUM(F210:J210)</f>
        <v>520.33000000000004</v>
      </c>
      <c r="F210" s="200"/>
      <c r="G210" s="220"/>
      <c r="H210" s="220"/>
      <c r="I210" s="220">
        <v>520.33000000000004</v>
      </c>
      <c r="J210" s="220"/>
      <c r="K210" s="201"/>
      <c r="L210" s="45">
        <v>3125</v>
      </c>
      <c r="M210" s="196"/>
    </row>
    <row r="211" spans="1:13" ht="15.75" x14ac:dyDescent="0.25">
      <c r="A211" s="197" t="s">
        <v>537</v>
      </c>
      <c r="B211" s="197" t="s">
        <v>538</v>
      </c>
      <c r="C211" s="198" t="s">
        <v>539</v>
      </c>
      <c r="D211" s="197" t="s">
        <v>97</v>
      </c>
      <c r="E211" s="199"/>
      <c r="F211" s="200"/>
      <c r="G211" s="220"/>
      <c r="H211" s="220"/>
      <c r="I211" s="220"/>
      <c r="J211" s="220"/>
      <c r="K211" s="201"/>
      <c r="L211" s="45"/>
      <c r="M211" s="196"/>
    </row>
    <row r="212" spans="1:13" ht="15.75" x14ac:dyDescent="0.25">
      <c r="A212" s="197" t="s">
        <v>540</v>
      </c>
      <c r="B212" s="197" t="s">
        <v>541</v>
      </c>
      <c r="C212" s="198" t="s">
        <v>1578</v>
      </c>
      <c r="D212" s="197" t="s">
        <v>496</v>
      </c>
      <c r="E212" s="45">
        <f>+SUM(F212:J212)</f>
        <v>682</v>
      </c>
      <c r="F212" s="200"/>
      <c r="G212" s="220"/>
      <c r="H212" s="220"/>
      <c r="I212" s="220">
        <f>350+332</f>
        <v>682</v>
      </c>
      <c r="J212" s="220"/>
      <c r="K212" s="201"/>
      <c r="L212" s="202" t="s">
        <v>178</v>
      </c>
      <c r="M212" s="196"/>
    </row>
    <row r="213" spans="1:13" ht="15.75" x14ac:dyDescent="0.25">
      <c r="A213" s="197" t="s">
        <v>542</v>
      </c>
      <c r="B213" s="197" t="s">
        <v>543</v>
      </c>
      <c r="C213" s="198" t="s">
        <v>1579</v>
      </c>
      <c r="D213" s="197" t="s">
        <v>496</v>
      </c>
      <c r="E213" s="45">
        <f>+SUM(F213:J213)</f>
        <v>375</v>
      </c>
      <c r="F213" s="200"/>
      <c r="G213" s="220"/>
      <c r="H213" s="220"/>
      <c r="I213" s="220">
        <v>375</v>
      </c>
      <c r="J213" s="220"/>
      <c r="K213" s="201"/>
      <c r="L213" s="202" t="s">
        <v>178</v>
      </c>
      <c r="M213" s="196"/>
    </row>
    <row r="214" spans="1:13" ht="15.75" x14ac:dyDescent="0.25">
      <c r="A214" s="197" t="s">
        <v>545</v>
      </c>
      <c r="B214" s="197" t="s">
        <v>546</v>
      </c>
      <c r="C214" s="198" t="s">
        <v>547</v>
      </c>
      <c r="D214" s="197" t="s">
        <v>47</v>
      </c>
      <c r="E214" s="199"/>
      <c r="F214" s="200"/>
      <c r="G214" s="220"/>
      <c r="H214" s="220"/>
      <c r="I214" s="220"/>
      <c r="J214" s="220"/>
      <c r="K214" s="201"/>
      <c r="L214" s="199"/>
      <c r="M214" s="196"/>
    </row>
    <row r="215" spans="1:13" ht="15.75" x14ac:dyDescent="0.25">
      <c r="A215" s="197" t="s">
        <v>548</v>
      </c>
      <c r="B215" s="197" t="s">
        <v>549</v>
      </c>
      <c r="C215" s="198" t="s">
        <v>550</v>
      </c>
      <c r="D215" s="197" t="s">
        <v>47</v>
      </c>
      <c r="E215" s="45">
        <f>+SUM(F215:J215)</f>
        <v>1</v>
      </c>
      <c r="F215" s="200"/>
      <c r="G215" s="220"/>
      <c r="H215" s="220"/>
      <c r="I215" s="220">
        <v>1</v>
      </c>
      <c r="J215" s="220"/>
      <c r="K215" s="201"/>
      <c r="L215" s="45">
        <v>300</v>
      </c>
      <c r="M215" s="196"/>
    </row>
    <row r="216" spans="1:13" ht="15.75" x14ac:dyDescent="0.25">
      <c r="A216" s="197" t="s">
        <v>551</v>
      </c>
      <c r="B216" s="197" t="s">
        <v>552</v>
      </c>
      <c r="C216" s="198" t="s">
        <v>553</v>
      </c>
      <c r="D216" s="197" t="s">
        <v>269</v>
      </c>
      <c r="E216" s="199"/>
      <c r="F216" s="200"/>
      <c r="G216" s="220"/>
      <c r="H216" s="220"/>
      <c r="I216" s="220"/>
      <c r="J216" s="220"/>
      <c r="K216" s="201"/>
      <c r="L216" s="202" t="s">
        <v>178</v>
      </c>
      <c r="M216" s="196"/>
    </row>
    <row r="217" spans="1:13" ht="15.75" x14ac:dyDescent="0.25">
      <c r="A217" s="197" t="s">
        <v>554</v>
      </c>
      <c r="B217" s="197" t="s">
        <v>555</v>
      </c>
      <c r="C217" s="198" t="s">
        <v>556</v>
      </c>
      <c r="D217" s="197" t="s">
        <v>212</v>
      </c>
      <c r="E217" s="202" t="s">
        <v>178</v>
      </c>
      <c r="F217" s="200"/>
      <c r="G217" s="220"/>
      <c r="H217" s="220"/>
      <c r="I217" s="220"/>
      <c r="J217" s="220"/>
      <c r="K217" s="201"/>
      <c r="L217" s="199"/>
      <c r="M217" s="196"/>
    </row>
    <row r="218" spans="1:13" ht="15.75" x14ac:dyDescent="0.25">
      <c r="A218" s="197" t="s">
        <v>557</v>
      </c>
      <c r="B218" s="197" t="s">
        <v>558</v>
      </c>
      <c r="C218" s="198" t="s">
        <v>559</v>
      </c>
      <c r="D218" s="197" t="s">
        <v>47</v>
      </c>
      <c r="E218" s="45">
        <f>+SUM(F218:J218)</f>
        <v>1</v>
      </c>
      <c r="F218" s="200"/>
      <c r="G218" s="220"/>
      <c r="H218" s="220"/>
      <c r="I218" s="220">
        <v>1</v>
      </c>
      <c r="J218" s="220"/>
      <c r="K218" s="201"/>
      <c r="L218" s="199">
        <v>220</v>
      </c>
      <c r="M218" s="196"/>
    </row>
    <row r="219" spans="1:13" ht="31.5" x14ac:dyDescent="0.25">
      <c r="A219" s="190" t="s">
        <v>1580</v>
      </c>
      <c r="B219" s="190" t="s">
        <v>112</v>
      </c>
      <c r="C219" s="191" t="s">
        <v>113</v>
      </c>
      <c r="D219" s="196"/>
      <c r="E219" s="199"/>
      <c r="F219" s="200"/>
      <c r="G219" s="220"/>
      <c r="H219" s="220"/>
      <c r="I219" s="220"/>
      <c r="J219" s="220"/>
      <c r="K219" s="201"/>
      <c r="L219" s="192">
        <f>+L220+L224+L225+L227+L228</f>
        <v>1438.5</v>
      </c>
      <c r="M219" s="196"/>
    </row>
    <row r="220" spans="1:13" ht="15.75" x14ac:dyDescent="0.25">
      <c r="A220" s="197" t="s">
        <v>560</v>
      </c>
      <c r="B220" s="197" t="s">
        <v>561</v>
      </c>
      <c r="C220" s="198" t="s">
        <v>491</v>
      </c>
      <c r="D220" s="197" t="s">
        <v>97</v>
      </c>
      <c r="E220" s="45">
        <f t="shared" ref="E220:E225" si="2">+SUM(F220:J220)</f>
        <v>531</v>
      </c>
      <c r="F220" s="229"/>
      <c r="G220" s="17">
        <v>300</v>
      </c>
      <c r="H220" s="17"/>
      <c r="I220" s="17">
        <v>231</v>
      </c>
      <c r="J220" s="17"/>
      <c r="K220" s="206"/>
      <c r="L220" s="45">
        <f>192.5+15+823+300</f>
        <v>1330.5</v>
      </c>
      <c r="M220" s="196"/>
    </row>
    <row r="221" spans="1:13" ht="15.75" x14ac:dyDescent="0.25">
      <c r="A221" s="197" t="s">
        <v>562</v>
      </c>
      <c r="B221" s="197" t="s">
        <v>563</v>
      </c>
      <c r="C221" s="198" t="s">
        <v>539</v>
      </c>
      <c r="D221" s="197" t="s">
        <v>97</v>
      </c>
      <c r="E221" s="45">
        <f t="shared" si="2"/>
        <v>0</v>
      </c>
      <c r="F221" s="229"/>
      <c r="G221" s="17"/>
      <c r="H221" s="17"/>
      <c r="I221" s="17"/>
      <c r="J221" s="17"/>
      <c r="K221" s="206"/>
      <c r="L221" s="234" t="s">
        <v>178</v>
      </c>
      <c r="M221" s="196"/>
    </row>
    <row r="222" spans="1:13" ht="15.75" x14ac:dyDescent="0.25">
      <c r="A222" s="197" t="s">
        <v>564</v>
      </c>
      <c r="B222" s="197" t="s">
        <v>565</v>
      </c>
      <c r="C222" s="198" t="s">
        <v>1578</v>
      </c>
      <c r="D222" s="197" t="s">
        <v>496</v>
      </c>
      <c r="E222" s="45">
        <f t="shared" si="2"/>
        <v>2124.5</v>
      </c>
      <c r="F222" s="229"/>
      <c r="G222" s="17"/>
      <c r="H222" s="17"/>
      <c r="I222" s="17">
        <f>240+6.5+158+6+6+60+352+800+16+280+180+20</f>
        <v>2124.5</v>
      </c>
      <c r="J222" s="17"/>
      <c r="K222" s="206"/>
      <c r="L222" s="234" t="s">
        <v>178</v>
      </c>
      <c r="M222" s="196"/>
    </row>
    <row r="223" spans="1:13" ht="15.75" x14ac:dyDescent="0.25">
      <c r="A223" s="197" t="s">
        <v>566</v>
      </c>
      <c r="B223" s="197" t="s">
        <v>567</v>
      </c>
      <c r="C223" s="198" t="s">
        <v>1579</v>
      </c>
      <c r="D223" s="197" t="s">
        <v>496</v>
      </c>
      <c r="E223" s="45">
        <f t="shared" si="2"/>
        <v>1662</v>
      </c>
      <c r="F223" s="229"/>
      <c r="G223" s="17"/>
      <c r="H223" s="17"/>
      <c r="I223" s="17">
        <v>1662</v>
      </c>
      <c r="J223" s="17"/>
      <c r="K223" s="201"/>
      <c r="L223" s="234" t="s">
        <v>178</v>
      </c>
      <c r="M223" s="196"/>
    </row>
    <row r="224" spans="1:13" ht="15.75" x14ac:dyDescent="0.25">
      <c r="A224" s="197" t="s">
        <v>568</v>
      </c>
      <c r="B224" s="197" t="s">
        <v>569</v>
      </c>
      <c r="C224" s="198" t="s">
        <v>547</v>
      </c>
      <c r="D224" s="197" t="s">
        <v>47</v>
      </c>
      <c r="E224" s="199">
        <f t="shared" si="2"/>
        <v>0</v>
      </c>
      <c r="F224" s="200"/>
      <c r="G224" s="220"/>
      <c r="H224" s="220"/>
      <c r="I224" s="220"/>
      <c r="J224" s="220"/>
      <c r="K224" s="206"/>
      <c r="L224" s="45"/>
      <c r="M224" s="196"/>
    </row>
    <row r="225" spans="1:13" ht="15.75" x14ac:dyDescent="0.25">
      <c r="A225" s="197" t="s">
        <v>570</v>
      </c>
      <c r="B225" s="197" t="s">
        <v>571</v>
      </c>
      <c r="C225" s="198" t="s">
        <v>550</v>
      </c>
      <c r="D225" s="197" t="s">
        <v>47</v>
      </c>
      <c r="E225" s="199">
        <f t="shared" si="2"/>
        <v>0</v>
      </c>
      <c r="F225" s="200"/>
      <c r="G225" s="220"/>
      <c r="H225" s="220"/>
      <c r="I225" s="220"/>
      <c r="J225" s="220"/>
      <c r="K225" s="206"/>
      <c r="L225" s="45"/>
      <c r="M225" s="196"/>
    </row>
    <row r="226" spans="1:13" ht="15.75" x14ac:dyDescent="0.25">
      <c r="A226" s="197" t="s">
        <v>572</v>
      </c>
      <c r="B226" s="197" t="s">
        <v>573</v>
      </c>
      <c r="C226" s="198" t="s">
        <v>553</v>
      </c>
      <c r="D226" s="197" t="s">
        <v>269</v>
      </c>
      <c r="E226" s="199"/>
      <c r="F226" s="200"/>
      <c r="G226" s="220"/>
      <c r="H226" s="220"/>
      <c r="I226" s="220"/>
      <c r="J226" s="220"/>
      <c r="K226" s="206"/>
      <c r="L226" s="202" t="s">
        <v>178</v>
      </c>
      <c r="M226" s="196"/>
    </row>
    <row r="227" spans="1:13" ht="15.75" x14ac:dyDescent="0.25">
      <c r="A227" s="197" t="s">
        <v>574</v>
      </c>
      <c r="B227" s="197" t="s">
        <v>575</v>
      </c>
      <c r="C227" s="198" t="s">
        <v>556</v>
      </c>
      <c r="D227" s="197" t="s">
        <v>212</v>
      </c>
      <c r="E227" s="202" t="s">
        <v>178</v>
      </c>
      <c r="F227" s="200"/>
      <c r="G227" s="220"/>
      <c r="H227" s="220"/>
      <c r="I227" s="220"/>
      <c r="J227" s="220" t="s">
        <v>178</v>
      </c>
      <c r="K227" s="201"/>
      <c r="L227" s="199"/>
      <c r="M227" s="196"/>
    </row>
    <row r="228" spans="1:13" ht="15.75" x14ac:dyDescent="0.25">
      <c r="A228" s="197" t="s">
        <v>576</v>
      </c>
      <c r="B228" s="197" t="s">
        <v>577</v>
      </c>
      <c r="C228" s="198" t="s">
        <v>559</v>
      </c>
      <c r="D228" s="197" t="s">
        <v>47</v>
      </c>
      <c r="E228" s="199">
        <f>+SUM(F228:J228)</f>
        <v>1</v>
      </c>
      <c r="F228" s="200"/>
      <c r="G228" s="220"/>
      <c r="H228" s="220"/>
      <c r="I228" s="220">
        <v>1</v>
      </c>
      <c r="J228" s="220"/>
      <c r="K228" s="201"/>
      <c r="L228" s="199">
        <v>108</v>
      </c>
      <c r="M228" s="196"/>
    </row>
    <row r="229" spans="1:13" ht="15.75" x14ac:dyDescent="0.25">
      <c r="A229" s="190" t="s">
        <v>1581</v>
      </c>
      <c r="B229" s="190" t="s">
        <v>578</v>
      </c>
      <c r="C229" s="191" t="s">
        <v>579</v>
      </c>
      <c r="D229" s="196"/>
      <c r="E229" s="199"/>
      <c r="F229" s="200"/>
      <c r="G229" s="220"/>
      <c r="H229" s="220"/>
      <c r="I229" s="220"/>
      <c r="J229" s="220"/>
      <c r="K229" s="201"/>
      <c r="L229" s="199"/>
      <c r="M229" s="196"/>
    </row>
    <row r="230" spans="1:13" ht="15.75" x14ac:dyDescent="0.25">
      <c r="A230" s="197" t="s">
        <v>580</v>
      </c>
      <c r="B230" s="197" t="s">
        <v>581</v>
      </c>
      <c r="C230" s="198" t="s">
        <v>582</v>
      </c>
      <c r="D230" s="197" t="s">
        <v>97</v>
      </c>
      <c r="E230" s="199"/>
      <c r="F230" s="200"/>
      <c r="G230" s="220"/>
      <c r="H230" s="220"/>
      <c r="I230" s="220"/>
      <c r="J230" s="220"/>
      <c r="K230" s="201"/>
      <c r="L230" s="199"/>
      <c r="M230" s="196"/>
    </row>
    <row r="231" spans="1:13" ht="15.75" x14ac:dyDescent="0.25">
      <c r="A231" s="197" t="s">
        <v>583</v>
      </c>
      <c r="B231" s="197" t="s">
        <v>584</v>
      </c>
      <c r="C231" s="198" t="s">
        <v>585</v>
      </c>
      <c r="D231" s="197" t="s">
        <v>97</v>
      </c>
      <c r="E231" s="199"/>
      <c r="F231" s="200"/>
      <c r="G231" s="220"/>
      <c r="H231" s="220"/>
      <c r="I231" s="220"/>
      <c r="J231" s="220"/>
      <c r="K231" s="201"/>
      <c r="L231" s="202"/>
      <c r="M231" s="196"/>
    </row>
    <row r="232" spans="1:13" ht="15.75" x14ac:dyDescent="0.25">
      <c r="A232" s="197" t="s">
        <v>586</v>
      </c>
      <c r="B232" s="197" t="s">
        <v>587</v>
      </c>
      <c r="C232" s="198" t="s">
        <v>588</v>
      </c>
      <c r="D232" s="197" t="s">
        <v>469</v>
      </c>
      <c r="E232" s="199"/>
      <c r="F232" s="200"/>
      <c r="G232" s="220"/>
      <c r="H232" s="220"/>
      <c r="I232" s="220"/>
      <c r="J232" s="220"/>
      <c r="K232" s="201"/>
      <c r="L232" s="199"/>
      <c r="M232" s="196"/>
    </row>
    <row r="233" spans="1:13" ht="15.75" x14ac:dyDescent="0.25">
      <c r="A233" s="197" t="s">
        <v>589</v>
      </c>
      <c r="B233" s="197" t="s">
        <v>590</v>
      </c>
      <c r="C233" s="198" t="s">
        <v>591</v>
      </c>
      <c r="D233" s="197" t="s">
        <v>469</v>
      </c>
      <c r="E233" s="199"/>
      <c r="F233" s="200"/>
      <c r="G233" s="220"/>
      <c r="H233" s="220"/>
      <c r="I233" s="220"/>
      <c r="J233" s="220"/>
      <c r="K233" s="201"/>
      <c r="L233" s="199"/>
      <c r="M233" s="196"/>
    </row>
    <row r="234" spans="1:13" ht="15.75" x14ac:dyDescent="0.25">
      <c r="A234" s="197" t="s">
        <v>592</v>
      </c>
      <c r="B234" s="197" t="s">
        <v>593</v>
      </c>
      <c r="C234" s="198" t="s">
        <v>594</v>
      </c>
      <c r="D234" s="197" t="s">
        <v>47</v>
      </c>
      <c r="E234" s="199"/>
      <c r="F234" s="200"/>
      <c r="G234" s="220"/>
      <c r="H234" s="220"/>
      <c r="I234" s="220"/>
      <c r="J234" s="220"/>
      <c r="K234" s="201"/>
      <c r="L234" s="199"/>
      <c r="M234" s="196"/>
    </row>
    <row r="235" spans="1:13" ht="15.75" x14ac:dyDescent="0.25">
      <c r="A235" s="197" t="s">
        <v>595</v>
      </c>
      <c r="B235" s="197" t="s">
        <v>596</v>
      </c>
      <c r="C235" s="198" t="s">
        <v>597</v>
      </c>
      <c r="D235" s="197" t="s">
        <v>47</v>
      </c>
      <c r="E235" s="199"/>
      <c r="F235" s="200"/>
      <c r="G235" s="220"/>
      <c r="H235" s="220"/>
      <c r="I235" s="220"/>
      <c r="J235" s="220"/>
      <c r="K235" s="201"/>
      <c r="L235" s="199"/>
      <c r="M235" s="196"/>
    </row>
    <row r="236" spans="1:13" ht="15.75" x14ac:dyDescent="0.25">
      <c r="A236" s="197" t="s">
        <v>598</v>
      </c>
      <c r="B236" s="197" t="s">
        <v>599</v>
      </c>
      <c r="C236" s="198" t="s">
        <v>600</v>
      </c>
      <c r="D236" s="197" t="s">
        <v>212</v>
      </c>
      <c r="E236" s="202" t="s">
        <v>178</v>
      </c>
      <c r="F236" s="200"/>
      <c r="G236" s="220"/>
      <c r="H236" s="220"/>
      <c r="I236" s="220"/>
      <c r="J236" s="220"/>
      <c r="K236" s="201"/>
      <c r="L236" s="199"/>
      <c r="M236" s="196"/>
    </row>
    <row r="237" spans="1:13" ht="15.75" x14ac:dyDescent="0.25">
      <c r="A237" s="197" t="s">
        <v>601</v>
      </c>
      <c r="B237" s="197" t="s">
        <v>602</v>
      </c>
      <c r="C237" s="198" t="s">
        <v>603</v>
      </c>
      <c r="D237" s="197" t="s">
        <v>269</v>
      </c>
      <c r="E237" s="199"/>
      <c r="F237" s="200"/>
      <c r="G237" s="220"/>
      <c r="H237" s="220"/>
      <c r="I237" s="220"/>
      <c r="J237" s="220"/>
      <c r="K237" s="201"/>
      <c r="L237" s="202"/>
      <c r="M237" s="196"/>
    </row>
    <row r="238" spans="1:13" ht="15.75" x14ac:dyDescent="0.25">
      <c r="A238" s="197" t="s">
        <v>604</v>
      </c>
      <c r="B238" s="197" t="s">
        <v>605</v>
      </c>
      <c r="C238" s="198" t="s">
        <v>559</v>
      </c>
      <c r="D238" s="197" t="s">
        <v>47</v>
      </c>
      <c r="E238" s="199"/>
      <c r="F238" s="200"/>
      <c r="G238" s="220"/>
      <c r="H238" s="220"/>
      <c r="I238" s="220"/>
      <c r="J238" s="220"/>
      <c r="K238" s="201"/>
      <c r="L238" s="199"/>
      <c r="M238" s="196"/>
    </row>
    <row r="239" spans="1:13" ht="15.75" x14ac:dyDescent="0.25">
      <c r="A239" s="190" t="s">
        <v>1582</v>
      </c>
      <c r="B239" s="190" t="s">
        <v>606</v>
      </c>
      <c r="C239" s="191" t="s">
        <v>607</v>
      </c>
      <c r="D239" s="196"/>
      <c r="E239" s="199"/>
      <c r="F239" s="200"/>
      <c r="G239" s="220"/>
      <c r="H239" s="220"/>
      <c r="I239" s="220"/>
      <c r="J239" s="220"/>
      <c r="K239" s="201"/>
      <c r="L239" s="199"/>
      <c r="M239" s="196"/>
    </row>
    <row r="240" spans="1:13" ht="15.75" x14ac:dyDescent="0.25">
      <c r="A240" s="197" t="s">
        <v>608</v>
      </c>
      <c r="B240" s="197" t="s">
        <v>609</v>
      </c>
      <c r="C240" s="198" t="s">
        <v>610</v>
      </c>
      <c r="D240" s="197" t="s">
        <v>47</v>
      </c>
      <c r="E240" s="199"/>
      <c r="F240" s="200"/>
      <c r="G240" s="220"/>
      <c r="H240" s="220"/>
      <c r="I240" s="220"/>
      <c r="J240" s="220"/>
      <c r="K240" s="201"/>
      <c r="L240" s="199"/>
      <c r="M240" s="196"/>
    </row>
    <row r="241" spans="1:13" ht="15.75" x14ac:dyDescent="0.25">
      <c r="A241" s="197" t="s">
        <v>611</v>
      </c>
      <c r="B241" s="197" t="s">
        <v>612</v>
      </c>
      <c r="C241" s="198" t="s">
        <v>613</v>
      </c>
      <c r="D241" s="197" t="s">
        <v>47</v>
      </c>
      <c r="E241" s="199"/>
      <c r="F241" s="200"/>
      <c r="G241" s="220"/>
      <c r="H241" s="220"/>
      <c r="I241" s="220"/>
      <c r="J241" s="220"/>
      <c r="K241" s="201"/>
      <c r="L241" s="199"/>
      <c r="M241" s="196"/>
    </row>
    <row r="242" spans="1:13" ht="15.75" x14ac:dyDescent="0.25">
      <c r="A242" s="197" t="s">
        <v>614</v>
      </c>
      <c r="B242" s="197" t="s">
        <v>615</v>
      </c>
      <c r="C242" s="198" t="s">
        <v>556</v>
      </c>
      <c r="D242" s="197" t="s">
        <v>212</v>
      </c>
      <c r="E242" s="199"/>
      <c r="F242" s="200"/>
      <c r="G242" s="220"/>
      <c r="H242" s="220"/>
      <c r="I242" s="220"/>
      <c r="J242" s="220"/>
      <c r="K242" s="201"/>
      <c r="L242" s="199"/>
      <c r="M242" s="196"/>
    </row>
    <row r="243" spans="1:13" ht="15.75" x14ac:dyDescent="0.25">
      <c r="A243" s="197" t="s">
        <v>616</v>
      </c>
      <c r="B243" s="197" t="s">
        <v>617</v>
      </c>
      <c r="C243" s="198" t="s">
        <v>618</v>
      </c>
      <c r="D243" s="197" t="s">
        <v>47</v>
      </c>
      <c r="E243" s="199"/>
      <c r="F243" s="200"/>
      <c r="G243" s="220"/>
      <c r="H243" s="220"/>
      <c r="I243" s="220"/>
      <c r="J243" s="220"/>
      <c r="K243" s="201"/>
      <c r="L243" s="199"/>
      <c r="M243" s="196"/>
    </row>
    <row r="244" spans="1:13" ht="15.75" x14ac:dyDescent="0.25">
      <c r="A244" s="197" t="s">
        <v>619</v>
      </c>
      <c r="B244" s="197" t="s">
        <v>620</v>
      </c>
      <c r="C244" s="198" t="s">
        <v>621</v>
      </c>
      <c r="D244" s="197" t="s">
        <v>469</v>
      </c>
      <c r="E244" s="199"/>
      <c r="F244" s="200"/>
      <c r="G244" s="220"/>
      <c r="H244" s="220"/>
      <c r="I244" s="220"/>
      <c r="J244" s="220"/>
      <c r="K244" s="201"/>
      <c r="L244" s="199"/>
      <c r="M244" s="196"/>
    </row>
    <row r="245" spans="1:13" ht="15.75" x14ac:dyDescent="0.25">
      <c r="A245" s="197" t="s">
        <v>622</v>
      </c>
      <c r="B245" s="197" t="s">
        <v>623</v>
      </c>
      <c r="C245" s="198" t="s">
        <v>559</v>
      </c>
      <c r="D245" s="197" t="s">
        <v>47</v>
      </c>
      <c r="E245" s="199"/>
      <c r="F245" s="200"/>
      <c r="G245" s="220"/>
      <c r="H245" s="220"/>
      <c r="I245" s="220"/>
      <c r="J245" s="220"/>
      <c r="K245" s="201"/>
      <c r="L245" s="199"/>
      <c r="M245" s="196"/>
    </row>
    <row r="246" spans="1:13" ht="15.75" x14ac:dyDescent="0.25">
      <c r="A246" s="190" t="s">
        <v>1583</v>
      </c>
      <c r="B246" s="190" t="s">
        <v>624</v>
      </c>
      <c r="C246" s="191" t="s">
        <v>625</v>
      </c>
      <c r="D246" s="196"/>
      <c r="E246" s="199"/>
      <c r="F246" s="200"/>
      <c r="G246" s="220"/>
      <c r="H246" s="220"/>
      <c r="I246" s="220"/>
      <c r="J246" s="220"/>
      <c r="K246" s="201"/>
      <c r="L246" s="199"/>
      <c r="M246" s="196"/>
    </row>
    <row r="247" spans="1:13" ht="15.75" x14ac:dyDescent="0.25">
      <c r="A247" s="197" t="s">
        <v>626</v>
      </c>
      <c r="B247" s="197" t="s">
        <v>627</v>
      </c>
      <c r="C247" s="198" t="s">
        <v>610</v>
      </c>
      <c r="D247" s="197" t="s">
        <v>47</v>
      </c>
      <c r="E247" s="199"/>
      <c r="F247" s="200"/>
      <c r="G247" s="220"/>
      <c r="H247" s="220"/>
      <c r="I247" s="220"/>
      <c r="J247" s="220"/>
      <c r="K247" s="201"/>
      <c r="L247" s="199"/>
      <c r="M247" s="196"/>
    </row>
    <row r="248" spans="1:13" ht="15.75" x14ac:dyDescent="0.25">
      <c r="A248" s="197" t="s">
        <v>628</v>
      </c>
      <c r="B248" s="197" t="s">
        <v>629</v>
      </c>
      <c r="C248" s="198" t="s">
        <v>556</v>
      </c>
      <c r="D248" s="197" t="s">
        <v>212</v>
      </c>
      <c r="E248" s="202" t="s">
        <v>178</v>
      </c>
      <c r="F248" s="200"/>
      <c r="G248" s="220"/>
      <c r="H248" s="220"/>
      <c r="I248" s="220"/>
      <c r="J248" s="220"/>
      <c r="K248" s="201"/>
      <c r="L248" s="199"/>
      <c r="M248" s="196"/>
    </row>
    <row r="249" spans="1:13" ht="15.75" x14ac:dyDescent="0.25">
      <c r="A249" s="197" t="s">
        <v>630</v>
      </c>
      <c r="B249" s="197" t="s">
        <v>631</v>
      </c>
      <c r="C249" s="198" t="s">
        <v>618</v>
      </c>
      <c r="D249" s="197" t="s">
        <v>47</v>
      </c>
      <c r="E249" s="199"/>
      <c r="F249" s="200"/>
      <c r="G249" s="220"/>
      <c r="H249" s="220"/>
      <c r="I249" s="220"/>
      <c r="J249" s="220"/>
      <c r="K249" s="206"/>
      <c r="L249" s="199"/>
      <c r="M249" s="196"/>
    </row>
    <row r="250" spans="1:13" ht="15.75" x14ac:dyDescent="0.25">
      <c r="A250" s="197" t="s">
        <v>632</v>
      </c>
      <c r="B250" s="197" t="s">
        <v>633</v>
      </c>
      <c r="C250" s="198" t="s">
        <v>621</v>
      </c>
      <c r="D250" s="197" t="s">
        <v>496</v>
      </c>
      <c r="E250" s="199"/>
      <c r="F250" s="200"/>
      <c r="G250" s="220"/>
      <c r="H250" s="220"/>
      <c r="I250" s="220"/>
      <c r="J250" s="220"/>
      <c r="K250" s="201"/>
      <c r="L250" s="199"/>
      <c r="M250" s="196"/>
    </row>
    <row r="251" spans="1:13" ht="15.75" x14ac:dyDescent="0.25">
      <c r="A251" s="197" t="s">
        <v>634</v>
      </c>
      <c r="B251" s="197" t="s">
        <v>635</v>
      </c>
      <c r="C251" s="198" t="s">
        <v>559</v>
      </c>
      <c r="D251" s="197" t="s">
        <v>47</v>
      </c>
      <c r="E251" s="199"/>
      <c r="F251" s="200"/>
      <c r="G251" s="220"/>
      <c r="H251" s="220"/>
      <c r="I251" s="220"/>
      <c r="J251" s="220"/>
      <c r="K251" s="201"/>
      <c r="L251" s="199"/>
      <c r="M251" s="196"/>
    </row>
    <row r="252" spans="1:13" ht="15.75" x14ac:dyDescent="0.25">
      <c r="A252" s="190" t="s">
        <v>1584</v>
      </c>
      <c r="B252" s="190" t="s">
        <v>636</v>
      </c>
      <c r="C252" s="191" t="s">
        <v>637</v>
      </c>
      <c r="D252" s="196"/>
      <c r="E252" s="199"/>
      <c r="F252" s="200"/>
      <c r="G252" s="220"/>
      <c r="H252" s="220"/>
      <c r="I252" s="220"/>
      <c r="J252" s="220"/>
      <c r="K252" s="201"/>
      <c r="L252" s="199"/>
      <c r="M252" s="196"/>
    </row>
    <row r="253" spans="1:13" ht="15.75" x14ac:dyDescent="0.25">
      <c r="A253" s="197" t="s">
        <v>638</v>
      </c>
      <c r="B253" s="197" t="s">
        <v>639</v>
      </c>
      <c r="C253" s="198" t="s">
        <v>640</v>
      </c>
      <c r="D253" s="197" t="s">
        <v>47</v>
      </c>
      <c r="E253" s="199"/>
      <c r="F253" s="200"/>
      <c r="G253" s="220"/>
      <c r="H253" s="220"/>
      <c r="I253" s="220"/>
      <c r="J253" s="220"/>
      <c r="K253" s="206"/>
      <c r="L253" s="199"/>
      <c r="M253" s="196"/>
    </row>
    <row r="254" spans="1:13" ht="15.75" x14ac:dyDescent="0.25">
      <c r="A254" s="197" t="s">
        <v>641</v>
      </c>
      <c r="B254" s="197" t="s">
        <v>642</v>
      </c>
      <c r="C254" s="198" t="s">
        <v>618</v>
      </c>
      <c r="D254" s="197" t="s">
        <v>47</v>
      </c>
      <c r="E254" s="199"/>
      <c r="F254" s="200"/>
      <c r="G254" s="220"/>
      <c r="H254" s="220"/>
      <c r="I254" s="220"/>
      <c r="J254" s="220"/>
      <c r="K254" s="206"/>
      <c r="L254" s="199"/>
      <c r="M254" s="196"/>
    </row>
    <row r="255" spans="1:13" ht="15.75" x14ac:dyDescent="0.25">
      <c r="A255" s="197" t="s">
        <v>643</v>
      </c>
      <c r="B255" s="197" t="s">
        <v>644</v>
      </c>
      <c r="C255" s="198" t="s">
        <v>645</v>
      </c>
      <c r="D255" s="197" t="s">
        <v>212</v>
      </c>
      <c r="E255" s="202" t="s">
        <v>178</v>
      </c>
      <c r="F255" s="200"/>
      <c r="G255" s="220"/>
      <c r="H255" s="220"/>
      <c r="I255" s="220"/>
      <c r="J255" s="220"/>
      <c r="K255" s="206"/>
      <c r="L255" s="199"/>
      <c r="M255" s="196"/>
    </row>
    <row r="256" spans="1:13" ht="15.75" x14ac:dyDescent="0.25">
      <c r="A256" s="197" t="s">
        <v>646</v>
      </c>
      <c r="B256" s="197" t="s">
        <v>647</v>
      </c>
      <c r="C256" s="198" t="s">
        <v>1585</v>
      </c>
      <c r="D256" s="197" t="s">
        <v>469</v>
      </c>
      <c r="E256" s="199"/>
      <c r="F256" s="200"/>
      <c r="G256" s="220"/>
      <c r="H256" s="220"/>
      <c r="I256" s="220"/>
      <c r="J256" s="220"/>
      <c r="K256" s="201"/>
      <c r="L256" s="199"/>
      <c r="M256" s="196"/>
    </row>
    <row r="257" spans="1:15" ht="15.75" x14ac:dyDescent="0.25">
      <c r="A257" s="197" t="s">
        <v>649</v>
      </c>
      <c r="B257" s="197" t="s">
        <v>650</v>
      </c>
      <c r="C257" s="198" t="s">
        <v>559</v>
      </c>
      <c r="D257" s="197" t="s">
        <v>47</v>
      </c>
      <c r="E257" s="199"/>
      <c r="F257" s="200"/>
      <c r="G257" s="220"/>
      <c r="H257" s="220"/>
      <c r="I257" s="220"/>
      <c r="J257" s="220"/>
      <c r="K257" s="201"/>
      <c r="L257" s="199"/>
      <c r="M257" s="196"/>
    </row>
    <row r="258" spans="1:15" ht="15.75" x14ac:dyDescent="0.25">
      <c r="A258" s="190" t="s">
        <v>1586</v>
      </c>
      <c r="B258" s="190" t="s">
        <v>651</v>
      </c>
      <c r="C258" s="191" t="s">
        <v>652</v>
      </c>
      <c r="D258" s="196"/>
      <c r="E258" s="199"/>
      <c r="F258" s="200"/>
      <c r="G258" s="220"/>
      <c r="H258" s="220"/>
      <c r="I258" s="220"/>
      <c r="J258" s="220"/>
      <c r="K258" s="201"/>
      <c r="L258" s="199"/>
      <c r="M258" s="196"/>
    </row>
    <row r="259" spans="1:15" ht="15.75" x14ac:dyDescent="0.25">
      <c r="A259" s="197" t="s">
        <v>653</v>
      </c>
      <c r="B259" s="197" t="s">
        <v>654</v>
      </c>
      <c r="C259" s="198" t="s">
        <v>655</v>
      </c>
      <c r="D259" s="197" t="s">
        <v>47</v>
      </c>
      <c r="E259" s="199"/>
      <c r="F259" s="200"/>
      <c r="G259" s="220"/>
      <c r="H259" s="220"/>
      <c r="I259" s="220"/>
      <c r="J259" s="220"/>
      <c r="K259" s="201"/>
      <c r="L259" s="199"/>
      <c r="M259" s="196"/>
    </row>
    <row r="260" spans="1:15" ht="15.75" x14ac:dyDescent="0.25">
      <c r="A260" s="197" t="s">
        <v>656</v>
      </c>
      <c r="B260" s="197" t="s">
        <v>657</v>
      </c>
      <c r="C260" s="198" t="s">
        <v>658</v>
      </c>
      <c r="D260" s="197" t="s">
        <v>212</v>
      </c>
      <c r="E260" s="202" t="s">
        <v>178</v>
      </c>
      <c r="F260" s="200"/>
      <c r="G260" s="220"/>
      <c r="H260" s="220"/>
      <c r="I260" s="220"/>
      <c r="J260" s="220"/>
      <c r="K260" s="201"/>
      <c r="L260" s="199"/>
      <c r="M260" s="196"/>
    </row>
    <row r="261" spans="1:15" ht="15.75" x14ac:dyDescent="0.25">
      <c r="A261" s="197" t="s">
        <v>659</v>
      </c>
      <c r="B261" s="197" t="s">
        <v>660</v>
      </c>
      <c r="C261" s="198" t="s">
        <v>618</v>
      </c>
      <c r="D261" s="197" t="s">
        <v>47</v>
      </c>
      <c r="E261" s="199"/>
      <c r="F261" s="200"/>
      <c r="G261" s="220"/>
      <c r="H261" s="220"/>
      <c r="I261" s="220"/>
      <c r="J261" s="220"/>
      <c r="K261" s="201"/>
      <c r="L261" s="199"/>
      <c r="M261" s="196"/>
    </row>
    <row r="262" spans="1:15" ht="15.75" x14ac:dyDescent="0.25">
      <c r="A262" s="197" t="s">
        <v>661</v>
      </c>
      <c r="B262" s="197" t="s">
        <v>662</v>
      </c>
      <c r="C262" s="198" t="s">
        <v>559</v>
      </c>
      <c r="D262" s="197" t="s">
        <v>47</v>
      </c>
      <c r="E262" s="199"/>
      <c r="F262" s="200"/>
      <c r="G262" s="220"/>
      <c r="H262" s="220"/>
      <c r="I262" s="220"/>
      <c r="J262" s="220"/>
      <c r="K262" s="201"/>
      <c r="L262" s="199"/>
      <c r="M262" s="196"/>
    </row>
    <row r="263" spans="1:15" ht="15.75" x14ac:dyDescent="0.25">
      <c r="A263" s="190" t="s">
        <v>1587</v>
      </c>
      <c r="B263" s="190" t="s">
        <v>114</v>
      </c>
      <c r="C263" s="191" t="s">
        <v>115</v>
      </c>
      <c r="D263" s="190" t="s">
        <v>212</v>
      </c>
      <c r="E263" s="195" t="s">
        <v>178</v>
      </c>
      <c r="F263" s="200"/>
      <c r="G263" s="220"/>
      <c r="H263" s="220"/>
      <c r="I263" s="220"/>
      <c r="J263" s="220"/>
      <c r="K263" s="201"/>
      <c r="L263" s="199"/>
      <c r="M263" s="196"/>
    </row>
    <row r="264" spans="1:15" ht="15.75" x14ac:dyDescent="0.25">
      <c r="A264" s="186">
        <v>10</v>
      </c>
      <c r="B264" s="186" t="s">
        <v>117</v>
      </c>
      <c r="C264" s="187" t="s">
        <v>118</v>
      </c>
      <c r="D264" s="186" t="s">
        <v>212</v>
      </c>
      <c r="E264" s="203" t="s">
        <v>178</v>
      </c>
      <c r="F264" s="200"/>
      <c r="G264" s="220"/>
      <c r="H264" s="220"/>
      <c r="I264" s="220"/>
      <c r="J264" s="220"/>
      <c r="K264" s="201"/>
      <c r="L264" s="204">
        <f>+L266+L271+L313+L318+L323+L328+L333+L334</f>
        <v>16</v>
      </c>
      <c r="M264" s="218"/>
    </row>
    <row r="265" spans="1:15" ht="15.75" x14ac:dyDescent="0.25">
      <c r="A265" s="190" t="s">
        <v>1588</v>
      </c>
      <c r="B265" s="190" t="s">
        <v>663</v>
      </c>
      <c r="C265" s="191" t="s">
        <v>664</v>
      </c>
      <c r="D265" s="190"/>
      <c r="E265" s="199"/>
      <c r="F265" s="200"/>
      <c r="G265" s="220"/>
      <c r="H265" s="220"/>
      <c r="I265" s="220"/>
      <c r="J265" s="220"/>
      <c r="K265" s="201"/>
      <c r="L265" s="199"/>
      <c r="M265" s="196"/>
    </row>
    <row r="266" spans="1:15" ht="15.75" x14ac:dyDescent="0.25">
      <c r="A266" s="214" t="s">
        <v>665</v>
      </c>
      <c r="B266" s="214" t="s">
        <v>119</v>
      </c>
      <c r="C266" s="219" t="s">
        <v>120</v>
      </c>
      <c r="D266" s="214" t="s">
        <v>55</v>
      </c>
      <c r="E266" s="192">
        <f>+SUM(E267:E270)</f>
        <v>0.2</v>
      </c>
      <c r="F266" s="200"/>
      <c r="G266" s="220"/>
      <c r="H266" s="220"/>
      <c r="I266" s="220"/>
      <c r="J266" s="215">
        <f>+SUM(J267:J270)</f>
        <v>0</v>
      </c>
      <c r="K266" s="194"/>
      <c r="L266" s="192">
        <f>+SUM(L267:L270)</f>
        <v>16</v>
      </c>
      <c r="M266" s="190"/>
    </row>
    <row r="267" spans="1:15" ht="15.75" x14ac:dyDescent="0.25">
      <c r="A267" s="197" t="s">
        <v>666</v>
      </c>
      <c r="B267" s="197" t="s">
        <v>667</v>
      </c>
      <c r="C267" s="198" t="s">
        <v>126</v>
      </c>
      <c r="D267" s="197" t="s">
        <v>55</v>
      </c>
      <c r="E267" s="267">
        <f>+SUM(F267:J267)</f>
        <v>0.2</v>
      </c>
      <c r="F267" s="200"/>
      <c r="G267" s="220"/>
      <c r="H267" s="220">
        <v>0.2</v>
      </c>
      <c r="I267" s="220"/>
      <c r="J267" s="220"/>
      <c r="K267" s="206">
        <v>80</v>
      </c>
      <c r="L267" s="199">
        <f>+K267*H267</f>
        <v>16</v>
      </c>
      <c r="M267" s="196"/>
    </row>
    <row r="268" spans="1:15" ht="15.75" x14ac:dyDescent="0.25">
      <c r="A268" s="197" t="s">
        <v>668</v>
      </c>
      <c r="B268" s="197" t="s">
        <v>669</v>
      </c>
      <c r="C268" s="198" t="s">
        <v>128</v>
      </c>
      <c r="D268" s="197" t="s">
        <v>55</v>
      </c>
      <c r="E268" s="267">
        <f>+SUM(F268:J268)</f>
        <v>0</v>
      </c>
      <c r="F268" s="200"/>
      <c r="G268" s="220"/>
      <c r="H268" s="220"/>
      <c r="I268" s="220"/>
      <c r="J268" s="220"/>
      <c r="K268" s="206"/>
      <c r="L268" s="199"/>
      <c r="M268" s="196"/>
      <c r="O268" s="223"/>
    </row>
    <row r="269" spans="1:15" ht="15.75" x14ac:dyDescent="0.25">
      <c r="A269" s="197" t="s">
        <v>670</v>
      </c>
      <c r="B269" s="197" t="s">
        <v>671</v>
      </c>
      <c r="C269" s="198" t="s">
        <v>130</v>
      </c>
      <c r="D269" s="197" t="s">
        <v>55</v>
      </c>
      <c r="E269" s="267">
        <f>+SUM(F269:J269)</f>
        <v>0</v>
      </c>
      <c r="F269" s="200"/>
      <c r="G269" s="220"/>
      <c r="H269" s="220"/>
      <c r="I269" s="220"/>
      <c r="J269" s="220"/>
      <c r="K269" s="206"/>
      <c r="L269" s="199"/>
      <c r="M269" s="196"/>
    </row>
    <row r="270" spans="1:15" ht="15.75" x14ac:dyDescent="0.25">
      <c r="A270" s="197" t="s">
        <v>672</v>
      </c>
      <c r="B270" s="197" t="s">
        <v>673</v>
      </c>
      <c r="C270" s="198" t="s">
        <v>132</v>
      </c>
      <c r="D270" s="197" t="s">
        <v>55</v>
      </c>
      <c r="E270" s="267">
        <f>+SUM(F270:J270)</f>
        <v>0</v>
      </c>
      <c r="F270" s="200"/>
      <c r="G270" s="220"/>
      <c r="H270" s="220"/>
      <c r="I270" s="220"/>
      <c r="J270" s="220"/>
      <c r="K270" s="206"/>
      <c r="L270" s="199"/>
      <c r="M270" s="196"/>
    </row>
    <row r="271" spans="1:15" ht="15.75" x14ac:dyDescent="0.25">
      <c r="A271" s="214" t="s">
        <v>674</v>
      </c>
      <c r="B271" s="214" t="s">
        <v>121</v>
      </c>
      <c r="C271" s="219" t="s">
        <v>122</v>
      </c>
      <c r="D271" s="214" t="s">
        <v>55</v>
      </c>
      <c r="E271" s="199"/>
      <c r="F271" s="200"/>
      <c r="G271" s="220"/>
      <c r="H271" s="220"/>
      <c r="I271" s="220"/>
      <c r="J271" s="220"/>
      <c r="K271" s="201"/>
      <c r="L271" s="199"/>
      <c r="M271" s="196"/>
    </row>
    <row r="272" spans="1:15" ht="15.75" x14ac:dyDescent="0.25">
      <c r="A272" s="197" t="s">
        <v>675</v>
      </c>
      <c r="B272" s="197" t="s">
        <v>676</v>
      </c>
      <c r="C272" s="198" t="s">
        <v>126</v>
      </c>
      <c r="D272" s="197" t="s">
        <v>55</v>
      </c>
      <c r="E272" s="199"/>
      <c r="F272" s="200"/>
      <c r="G272" s="220"/>
      <c r="H272" s="220"/>
      <c r="I272" s="220"/>
      <c r="J272" s="220"/>
      <c r="K272" s="206"/>
      <c r="L272" s="199"/>
      <c r="M272" s="196"/>
    </row>
    <row r="273" spans="1:13" ht="15.75" x14ac:dyDescent="0.25">
      <c r="A273" s="197" t="s">
        <v>677</v>
      </c>
      <c r="B273" s="197" t="s">
        <v>678</v>
      </c>
      <c r="C273" s="198" t="s">
        <v>128</v>
      </c>
      <c r="D273" s="197" t="s">
        <v>55</v>
      </c>
      <c r="E273" s="199"/>
      <c r="F273" s="200"/>
      <c r="G273" s="220"/>
      <c r="H273" s="220"/>
      <c r="I273" s="220"/>
      <c r="J273" s="220"/>
      <c r="K273" s="201"/>
      <c r="L273" s="199"/>
      <c r="M273" s="196"/>
    </row>
    <row r="274" spans="1:13" ht="15.75" x14ac:dyDescent="0.25">
      <c r="A274" s="197" t="s">
        <v>679</v>
      </c>
      <c r="B274" s="197" t="s">
        <v>680</v>
      </c>
      <c r="C274" s="198" t="s">
        <v>130</v>
      </c>
      <c r="D274" s="197" t="s">
        <v>55</v>
      </c>
      <c r="E274" s="199"/>
      <c r="F274" s="200"/>
      <c r="G274" s="220"/>
      <c r="H274" s="220"/>
      <c r="I274" s="220"/>
      <c r="J274" s="220"/>
      <c r="K274" s="201"/>
      <c r="L274" s="199"/>
      <c r="M274" s="225"/>
    </row>
    <row r="275" spans="1:13" ht="15.75" x14ac:dyDescent="0.25">
      <c r="A275" s="197" t="s">
        <v>681</v>
      </c>
      <c r="B275" s="197" t="s">
        <v>682</v>
      </c>
      <c r="C275" s="198" t="s">
        <v>132</v>
      </c>
      <c r="D275" s="197" t="s">
        <v>55</v>
      </c>
      <c r="E275" s="199"/>
      <c r="F275" s="200"/>
      <c r="G275" s="220"/>
      <c r="H275" s="220"/>
      <c r="I275" s="220"/>
      <c r="J275" s="220"/>
      <c r="K275" s="201"/>
      <c r="L275" s="199"/>
      <c r="M275" s="225"/>
    </row>
    <row r="276" spans="1:13" ht="15.75" x14ac:dyDescent="0.25">
      <c r="A276" s="214" t="s">
        <v>1589</v>
      </c>
      <c r="B276" s="190" t="s">
        <v>123</v>
      </c>
      <c r="C276" s="191" t="s">
        <v>124</v>
      </c>
      <c r="D276" s="214" t="s">
        <v>55</v>
      </c>
      <c r="E276" s="199"/>
      <c r="F276" s="200"/>
      <c r="G276" s="220"/>
      <c r="H276" s="220"/>
      <c r="I276" s="220"/>
      <c r="J276" s="220"/>
      <c r="K276" s="201"/>
      <c r="L276" s="199"/>
      <c r="M276" s="225"/>
    </row>
    <row r="277" spans="1:13" ht="15.75" x14ac:dyDescent="0.25">
      <c r="A277" s="197" t="s">
        <v>684</v>
      </c>
      <c r="B277" s="197" t="s">
        <v>125</v>
      </c>
      <c r="C277" s="198" t="s">
        <v>126</v>
      </c>
      <c r="D277" s="197" t="s">
        <v>55</v>
      </c>
      <c r="E277" s="199"/>
      <c r="F277" s="200"/>
      <c r="G277" s="220"/>
      <c r="H277" s="220"/>
      <c r="I277" s="220"/>
      <c r="J277" s="220"/>
      <c r="K277" s="201"/>
      <c r="L277" s="199"/>
      <c r="M277" s="225"/>
    </row>
    <row r="278" spans="1:13" ht="15.75" x14ac:dyDescent="0.25">
      <c r="A278" s="197" t="s">
        <v>685</v>
      </c>
      <c r="B278" s="197" t="s">
        <v>127</v>
      </c>
      <c r="C278" s="198" t="s">
        <v>128</v>
      </c>
      <c r="D278" s="197" t="s">
        <v>55</v>
      </c>
      <c r="E278" s="199"/>
      <c r="F278" s="200"/>
      <c r="G278" s="220"/>
      <c r="H278" s="220"/>
      <c r="I278" s="220"/>
      <c r="J278" s="220"/>
      <c r="K278" s="201"/>
      <c r="L278" s="199"/>
      <c r="M278" s="225"/>
    </row>
    <row r="279" spans="1:13" ht="15.75" x14ac:dyDescent="0.25">
      <c r="A279" s="197" t="s">
        <v>686</v>
      </c>
      <c r="B279" s="197" t="s">
        <v>129</v>
      </c>
      <c r="C279" s="198" t="s">
        <v>130</v>
      </c>
      <c r="D279" s="197" t="s">
        <v>55</v>
      </c>
      <c r="E279" s="199"/>
      <c r="F279" s="200"/>
      <c r="G279" s="220"/>
      <c r="H279" s="220"/>
      <c r="I279" s="220"/>
      <c r="J279" s="220"/>
      <c r="K279" s="201"/>
      <c r="L279" s="199"/>
      <c r="M279" s="225"/>
    </row>
    <row r="280" spans="1:13" ht="15.75" x14ac:dyDescent="0.25">
      <c r="A280" s="197" t="s">
        <v>687</v>
      </c>
      <c r="B280" s="197" t="s">
        <v>131</v>
      </c>
      <c r="C280" s="198" t="s">
        <v>132</v>
      </c>
      <c r="D280" s="197" t="s">
        <v>55</v>
      </c>
      <c r="E280" s="199"/>
      <c r="F280" s="200"/>
      <c r="G280" s="220"/>
      <c r="H280" s="220"/>
      <c r="I280" s="220"/>
      <c r="J280" s="220"/>
      <c r="K280" s="201"/>
      <c r="L280" s="199"/>
      <c r="M280" s="225"/>
    </row>
    <row r="281" spans="1:13" ht="15.75" x14ac:dyDescent="0.25">
      <c r="A281" s="190" t="s">
        <v>1590</v>
      </c>
      <c r="B281" s="190" t="s">
        <v>688</v>
      </c>
      <c r="C281" s="191" t="s">
        <v>689</v>
      </c>
      <c r="D281" s="190" t="s">
        <v>55</v>
      </c>
      <c r="E281" s="199"/>
      <c r="F281" s="200"/>
      <c r="G281" s="220"/>
      <c r="H281" s="220"/>
      <c r="I281" s="220"/>
      <c r="J281" s="220"/>
      <c r="K281" s="201"/>
      <c r="L281" s="199"/>
      <c r="M281" s="225"/>
    </row>
    <row r="282" spans="1:13" ht="15.75" x14ac:dyDescent="0.25">
      <c r="A282" s="214" t="s">
        <v>690</v>
      </c>
      <c r="B282" s="214" t="s">
        <v>133</v>
      </c>
      <c r="C282" s="219" t="s">
        <v>134</v>
      </c>
      <c r="D282" s="214" t="s">
        <v>55</v>
      </c>
      <c r="E282" s="199"/>
      <c r="F282" s="200"/>
      <c r="G282" s="220"/>
      <c r="H282" s="220"/>
      <c r="I282" s="220"/>
      <c r="J282" s="220"/>
      <c r="K282" s="201"/>
      <c r="L282" s="199"/>
      <c r="M282" s="225"/>
    </row>
    <row r="283" spans="1:13" ht="15.75" x14ac:dyDescent="0.25">
      <c r="A283" s="197" t="s">
        <v>691</v>
      </c>
      <c r="B283" s="197" t="s">
        <v>692</v>
      </c>
      <c r="C283" s="198" t="s">
        <v>126</v>
      </c>
      <c r="D283" s="197" t="s">
        <v>55</v>
      </c>
      <c r="E283" s="199"/>
      <c r="F283" s="200"/>
      <c r="G283" s="220"/>
      <c r="H283" s="220"/>
      <c r="I283" s="220"/>
      <c r="J283" s="220"/>
      <c r="K283" s="206"/>
      <c r="L283" s="199"/>
      <c r="M283" s="225"/>
    </row>
    <row r="284" spans="1:13" ht="15.75" x14ac:dyDescent="0.25">
      <c r="A284" s="197" t="s">
        <v>693</v>
      </c>
      <c r="B284" s="197" t="s">
        <v>694</v>
      </c>
      <c r="C284" s="198" t="s">
        <v>348</v>
      </c>
      <c r="D284" s="197" t="s">
        <v>55</v>
      </c>
      <c r="E284" s="199"/>
      <c r="F284" s="200"/>
      <c r="G284" s="220"/>
      <c r="H284" s="220"/>
      <c r="I284" s="220"/>
      <c r="J284" s="220"/>
      <c r="K284" s="206"/>
      <c r="L284" s="199"/>
      <c r="M284" s="225"/>
    </row>
    <row r="285" spans="1:13" ht="15.75" x14ac:dyDescent="0.25">
      <c r="A285" s="197" t="s">
        <v>695</v>
      </c>
      <c r="B285" s="197" t="s">
        <v>696</v>
      </c>
      <c r="C285" s="198" t="s">
        <v>336</v>
      </c>
      <c r="D285" s="197" t="s">
        <v>55</v>
      </c>
      <c r="E285" s="199"/>
      <c r="F285" s="200"/>
      <c r="G285" s="220"/>
      <c r="H285" s="220"/>
      <c r="I285" s="220"/>
      <c r="J285" s="220"/>
      <c r="K285" s="206"/>
      <c r="L285" s="199"/>
      <c r="M285" s="225"/>
    </row>
    <row r="286" spans="1:13" ht="15.75" x14ac:dyDescent="0.25">
      <c r="A286" s="197" t="s">
        <v>697</v>
      </c>
      <c r="B286" s="197" t="s">
        <v>698</v>
      </c>
      <c r="C286" s="198" t="s">
        <v>132</v>
      </c>
      <c r="D286" s="197" t="s">
        <v>55</v>
      </c>
      <c r="E286" s="199"/>
      <c r="F286" s="200"/>
      <c r="G286" s="220"/>
      <c r="H286" s="220"/>
      <c r="I286" s="220"/>
      <c r="J286" s="220"/>
      <c r="K286" s="206"/>
      <c r="L286" s="199"/>
      <c r="M286" s="225"/>
    </row>
    <row r="287" spans="1:13" ht="15.75" x14ac:dyDescent="0.25">
      <c r="A287" s="190" t="s">
        <v>699</v>
      </c>
      <c r="B287" s="190" t="s">
        <v>135</v>
      </c>
      <c r="C287" s="219" t="s">
        <v>136</v>
      </c>
      <c r="D287" s="190" t="s">
        <v>55</v>
      </c>
      <c r="E287" s="199"/>
      <c r="F287" s="200"/>
      <c r="G287" s="220"/>
      <c r="H287" s="220"/>
      <c r="I287" s="220"/>
      <c r="J287" s="220"/>
      <c r="K287" s="206"/>
      <c r="L287" s="199"/>
      <c r="M287" s="225"/>
    </row>
    <row r="288" spans="1:13" ht="15.75" x14ac:dyDescent="0.25">
      <c r="A288" s="197" t="s">
        <v>700</v>
      </c>
      <c r="B288" s="197" t="s">
        <v>701</v>
      </c>
      <c r="C288" s="198" t="s">
        <v>126</v>
      </c>
      <c r="D288" s="197" t="s">
        <v>55</v>
      </c>
      <c r="E288" s="199"/>
      <c r="F288" s="200"/>
      <c r="G288" s="220"/>
      <c r="H288" s="220"/>
      <c r="I288" s="220"/>
      <c r="J288" s="220"/>
      <c r="K288" s="206"/>
      <c r="L288" s="199"/>
      <c r="M288" s="225"/>
    </row>
    <row r="289" spans="1:13" ht="15.75" x14ac:dyDescent="0.25">
      <c r="A289" s="197" t="s">
        <v>702</v>
      </c>
      <c r="B289" s="197" t="s">
        <v>703</v>
      </c>
      <c r="C289" s="198" t="s">
        <v>128</v>
      </c>
      <c r="D289" s="197" t="s">
        <v>55</v>
      </c>
      <c r="E289" s="199"/>
      <c r="F289" s="200"/>
      <c r="G289" s="220"/>
      <c r="H289" s="220"/>
      <c r="I289" s="220"/>
      <c r="J289" s="220"/>
      <c r="K289" s="206"/>
      <c r="L289" s="199"/>
      <c r="M289" s="225"/>
    </row>
    <row r="290" spans="1:13" ht="15.75" x14ac:dyDescent="0.25">
      <c r="A290" s="197" t="s">
        <v>704</v>
      </c>
      <c r="B290" s="197" t="s">
        <v>705</v>
      </c>
      <c r="C290" s="198" t="s">
        <v>130</v>
      </c>
      <c r="D290" s="197" t="s">
        <v>55</v>
      </c>
      <c r="E290" s="199"/>
      <c r="F290" s="200"/>
      <c r="G290" s="220"/>
      <c r="H290" s="220"/>
      <c r="I290" s="220"/>
      <c r="J290" s="220"/>
      <c r="K290" s="201"/>
      <c r="L290" s="199"/>
      <c r="M290" s="225"/>
    </row>
    <row r="291" spans="1:13" ht="15.75" x14ac:dyDescent="0.25">
      <c r="A291" s="197" t="s">
        <v>706</v>
      </c>
      <c r="B291" s="197" t="s">
        <v>707</v>
      </c>
      <c r="C291" s="198" t="s">
        <v>132</v>
      </c>
      <c r="D291" s="197" t="s">
        <v>55</v>
      </c>
      <c r="E291" s="199"/>
      <c r="F291" s="200"/>
      <c r="G291" s="220"/>
      <c r="H291" s="220"/>
      <c r="I291" s="220"/>
      <c r="J291" s="220"/>
      <c r="K291" s="201"/>
      <c r="L291" s="199"/>
      <c r="M291" s="225"/>
    </row>
    <row r="292" spans="1:13" ht="15.75" x14ac:dyDescent="0.25">
      <c r="A292" s="190" t="s">
        <v>708</v>
      </c>
      <c r="B292" s="190" t="s">
        <v>709</v>
      </c>
      <c r="C292" s="219" t="s">
        <v>710</v>
      </c>
      <c r="D292" s="190" t="s">
        <v>55</v>
      </c>
      <c r="E292" s="199"/>
      <c r="F292" s="200"/>
      <c r="G292" s="220"/>
      <c r="H292" s="220"/>
      <c r="I292" s="220"/>
      <c r="J292" s="220"/>
      <c r="K292" s="201"/>
      <c r="L292" s="199"/>
      <c r="M292" s="225"/>
    </row>
    <row r="293" spans="1:13" ht="15.75" x14ac:dyDescent="0.25">
      <c r="A293" s="197" t="s">
        <v>711</v>
      </c>
      <c r="B293" s="197" t="s">
        <v>712</v>
      </c>
      <c r="C293" s="198" t="s">
        <v>126</v>
      </c>
      <c r="D293" s="197" t="s">
        <v>55</v>
      </c>
      <c r="E293" s="199"/>
      <c r="F293" s="200"/>
      <c r="G293" s="220"/>
      <c r="H293" s="220"/>
      <c r="I293" s="220"/>
      <c r="J293" s="220"/>
      <c r="K293" s="201"/>
      <c r="L293" s="199"/>
      <c r="M293" s="225"/>
    </row>
    <row r="294" spans="1:13" ht="15.75" x14ac:dyDescent="0.25">
      <c r="A294" s="197" t="s">
        <v>713</v>
      </c>
      <c r="B294" s="197" t="s">
        <v>714</v>
      </c>
      <c r="C294" s="198" t="s">
        <v>128</v>
      </c>
      <c r="D294" s="197" t="s">
        <v>55</v>
      </c>
      <c r="E294" s="199"/>
      <c r="F294" s="200"/>
      <c r="G294" s="220"/>
      <c r="H294" s="220"/>
      <c r="I294" s="220"/>
      <c r="J294" s="220"/>
      <c r="K294" s="201"/>
      <c r="L294" s="199"/>
      <c r="M294" s="225"/>
    </row>
    <row r="295" spans="1:13" ht="15.75" x14ac:dyDescent="0.25">
      <c r="A295" s="197" t="s">
        <v>715</v>
      </c>
      <c r="B295" s="197" t="s">
        <v>716</v>
      </c>
      <c r="C295" s="198" t="s">
        <v>130</v>
      </c>
      <c r="D295" s="197" t="s">
        <v>55</v>
      </c>
      <c r="E295" s="199"/>
      <c r="F295" s="200"/>
      <c r="G295" s="220"/>
      <c r="H295" s="220"/>
      <c r="I295" s="220"/>
      <c r="J295" s="220"/>
      <c r="K295" s="201"/>
      <c r="L295" s="199"/>
      <c r="M295" s="225"/>
    </row>
    <row r="296" spans="1:13" ht="15.75" x14ac:dyDescent="0.25">
      <c r="A296" s="197" t="s">
        <v>717</v>
      </c>
      <c r="B296" s="197" t="s">
        <v>718</v>
      </c>
      <c r="C296" s="198" t="s">
        <v>132</v>
      </c>
      <c r="D296" s="197" t="s">
        <v>55</v>
      </c>
      <c r="E296" s="199"/>
      <c r="F296" s="200"/>
      <c r="G296" s="220"/>
      <c r="H296" s="220"/>
      <c r="I296" s="220"/>
      <c r="J296" s="220"/>
      <c r="K296" s="201"/>
      <c r="L296" s="199"/>
      <c r="M296" s="225"/>
    </row>
    <row r="297" spans="1:13" ht="15.75" x14ac:dyDescent="0.25">
      <c r="A297" s="190" t="s">
        <v>1591</v>
      </c>
      <c r="B297" s="190" t="s">
        <v>137</v>
      </c>
      <c r="C297" s="191" t="s">
        <v>138</v>
      </c>
      <c r="D297" s="197" t="s">
        <v>55</v>
      </c>
      <c r="E297" s="199"/>
      <c r="F297" s="200"/>
      <c r="G297" s="220"/>
      <c r="H297" s="220"/>
      <c r="I297" s="220"/>
      <c r="J297" s="220"/>
      <c r="K297" s="201"/>
      <c r="L297" s="199"/>
      <c r="M297" s="225"/>
    </row>
    <row r="298" spans="1:13" ht="15.75" x14ac:dyDescent="0.25">
      <c r="A298" s="197" t="s">
        <v>719</v>
      </c>
      <c r="B298" s="197" t="s">
        <v>720</v>
      </c>
      <c r="C298" s="198" t="s">
        <v>126</v>
      </c>
      <c r="D298" s="197" t="s">
        <v>55</v>
      </c>
      <c r="E298" s="199"/>
      <c r="F298" s="200"/>
      <c r="G298" s="220"/>
      <c r="H298" s="220"/>
      <c r="I298" s="220"/>
      <c r="J298" s="220"/>
      <c r="K298" s="201"/>
      <c r="L298" s="199"/>
      <c r="M298" s="225"/>
    </row>
    <row r="299" spans="1:13" ht="15.75" x14ac:dyDescent="0.25">
      <c r="A299" s="197" t="s">
        <v>721</v>
      </c>
      <c r="B299" s="197" t="s">
        <v>722</v>
      </c>
      <c r="C299" s="198" t="s">
        <v>128</v>
      </c>
      <c r="D299" s="197" t="s">
        <v>55</v>
      </c>
      <c r="E299" s="199"/>
      <c r="F299" s="200"/>
      <c r="G299" s="220"/>
      <c r="H299" s="220"/>
      <c r="I299" s="220"/>
      <c r="J299" s="220"/>
      <c r="K299" s="201"/>
      <c r="L299" s="199"/>
      <c r="M299" s="225"/>
    </row>
    <row r="300" spans="1:13" ht="15.75" x14ac:dyDescent="0.25">
      <c r="A300" s="197" t="s">
        <v>723</v>
      </c>
      <c r="B300" s="197" t="s">
        <v>724</v>
      </c>
      <c r="C300" s="198" t="s">
        <v>336</v>
      </c>
      <c r="D300" s="197" t="s">
        <v>55</v>
      </c>
      <c r="E300" s="199"/>
      <c r="F300" s="200"/>
      <c r="G300" s="220"/>
      <c r="H300" s="220"/>
      <c r="I300" s="220"/>
      <c r="J300" s="220"/>
      <c r="K300" s="201"/>
      <c r="L300" s="199"/>
      <c r="M300" s="225"/>
    </row>
    <row r="301" spans="1:13" ht="15.75" x14ac:dyDescent="0.25">
      <c r="A301" s="197" t="s">
        <v>725</v>
      </c>
      <c r="B301" s="197" t="s">
        <v>726</v>
      </c>
      <c r="C301" s="198" t="s">
        <v>132</v>
      </c>
      <c r="D301" s="197" t="s">
        <v>55</v>
      </c>
      <c r="E301" s="199"/>
      <c r="F301" s="200"/>
      <c r="G301" s="220"/>
      <c r="H301" s="220"/>
      <c r="I301" s="220"/>
      <c r="J301" s="220"/>
      <c r="K301" s="206"/>
      <c r="L301" s="199"/>
      <c r="M301" s="225"/>
    </row>
    <row r="302" spans="1:13" ht="15.75" x14ac:dyDescent="0.25">
      <c r="A302" s="190" t="s">
        <v>1592</v>
      </c>
      <c r="B302" s="190" t="s">
        <v>727</v>
      </c>
      <c r="C302" s="191" t="s">
        <v>728</v>
      </c>
      <c r="D302" s="190" t="s">
        <v>55</v>
      </c>
      <c r="E302" s="199"/>
      <c r="F302" s="200"/>
      <c r="G302" s="220"/>
      <c r="H302" s="220"/>
      <c r="I302" s="220"/>
      <c r="J302" s="220"/>
      <c r="K302" s="201"/>
      <c r="L302" s="199"/>
      <c r="M302" s="225"/>
    </row>
    <row r="303" spans="1:13" ht="15.75" x14ac:dyDescent="0.25">
      <c r="A303" s="197" t="s">
        <v>729</v>
      </c>
      <c r="B303" s="197" t="s">
        <v>730</v>
      </c>
      <c r="C303" s="198" t="s">
        <v>126</v>
      </c>
      <c r="D303" s="197" t="s">
        <v>55</v>
      </c>
      <c r="E303" s="199"/>
      <c r="F303" s="200"/>
      <c r="G303" s="220"/>
      <c r="H303" s="220"/>
      <c r="I303" s="220"/>
      <c r="J303" s="220"/>
      <c r="K303" s="206"/>
      <c r="L303" s="199"/>
      <c r="M303" s="225"/>
    </row>
    <row r="304" spans="1:13" ht="15.75" x14ac:dyDescent="0.25">
      <c r="A304" s="197" t="s">
        <v>731</v>
      </c>
      <c r="B304" s="197" t="s">
        <v>732</v>
      </c>
      <c r="C304" s="198" t="s">
        <v>128</v>
      </c>
      <c r="D304" s="197" t="s">
        <v>55</v>
      </c>
      <c r="E304" s="199"/>
      <c r="F304" s="200"/>
      <c r="G304" s="220"/>
      <c r="H304" s="220"/>
      <c r="I304" s="220"/>
      <c r="J304" s="220"/>
      <c r="K304" s="206"/>
      <c r="L304" s="199"/>
      <c r="M304" s="225"/>
    </row>
    <row r="305" spans="1:13" ht="15.75" x14ac:dyDescent="0.25">
      <c r="A305" s="197" t="s">
        <v>733</v>
      </c>
      <c r="B305" s="197" t="s">
        <v>734</v>
      </c>
      <c r="C305" s="198" t="s">
        <v>336</v>
      </c>
      <c r="D305" s="197" t="s">
        <v>55</v>
      </c>
      <c r="E305" s="199"/>
      <c r="F305" s="200"/>
      <c r="G305" s="220"/>
      <c r="H305" s="220"/>
      <c r="I305" s="220"/>
      <c r="J305" s="220"/>
      <c r="K305" s="206"/>
      <c r="L305" s="199"/>
      <c r="M305" s="225"/>
    </row>
    <row r="306" spans="1:13" ht="15.75" x14ac:dyDescent="0.25">
      <c r="A306" s="197" t="s">
        <v>735</v>
      </c>
      <c r="B306" s="197" t="s">
        <v>736</v>
      </c>
      <c r="C306" s="198" t="s">
        <v>132</v>
      </c>
      <c r="D306" s="197" t="s">
        <v>55</v>
      </c>
      <c r="E306" s="199"/>
      <c r="F306" s="200"/>
      <c r="G306" s="220"/>
      <c r="H306" s="220"/>
      <c r="I306" s="220"/>
      <c r="J306" s="220"/>
      <c r="K306" s="206"/>
      <c r="L306" s="199"/>
      <c r="M306" s="225"/>
    </row>
    <row r="307" spans="1:13" ht="15.75" x14ac:dyDescent="0.25">
      <c r="A307" s="190" t="s">
        <v>1593</v>
      </c>
      <c r="B307" s="190" t="s">
        <v>139</v>
      </c>
      <c r="C307" s="191" t="s">
        <v>140</v>
      </c>
      <c r="D307" s="190" t="s">
        <v>141</v>
      </c>
      <c r="E307" s="199"/>
      <c r="F307" s="200"/>
      <c r="G307" s="220"/>
      <c r="H307" s="220"/>
      <c r="I307" s="220"/>
      <c r="J307" s="220"/>
      <c r="K307" s="201"/>
      <c r="L307" s="199"/>
      <c r="M307" s="225"/>
    </row>
    <row r="308" spans="1:13" ht="18.75" x14ac:dyDescent="0.25">
      <c r="A308" s="197" t="s">
        <v>738</v>
      </c>
      <c r="B308" s="197" t="s">
        <v>739</v>
      </c>
      <c r="C308" s="198" t="s">
        <v>126</v>
      </c>
      <c r="D308" s="197" t="s">
        <v>1594</v>
      </c>
      <c r="E308" s="199"/>
      <c r="F308" s="200"/>
      <c r="G308" s="220"/>
      <c r="H308" s="220"/>
      <c r="I308" s="220"/>
      <c r="J308" s="220"/>
      <c r="K308" s="206"/>
      <c r="L308" s="199"/>
      <c r="M308" s="225"/>
    </row>
    <row r="309" spans="1:13" ht="18.75" x14ac:dyDescent="0.25">
      <c r="A309" s="197" t="s">
        <v>741</v>
      </c>
      <c r="B309" s="197" t="s">
        <v>742</v>
      </c>
      <c r="C309" s="198" t="s">
        <v>128</v>
      </c>
      <c r="D309" s="197" t="s">
        <v>1594</v>
      </c>
      <c r="E309" s="199"/>
      <c r="F309" s="200"/>
      <c r="G309" s="220"/>
      <c r="H309" s="220"/>
      <c r="I309" s="220"/>
      <c r="J309" s="220"/>
      <c r="K309" s="206"/>
      <c r="L309" s="199"/>
      <c r="M309" s="225"/>
    </row>
    <row r="310" spans="1:13" ht="18.75" x14ac:dyDescent="0.25">
      <c r="A310" s="197" t="s">
        <v>743</v>
      </c>
      <c r="B310" s="197" t="s">
        <v>744</v>
      </c>
      <c r="C310" s="198" t="s">
        <v>130</v>
      </c>
      <c r="D310" s="197" t="s">
        <v>1594</v>
      </c>
      <c r="E310" s="199"/>
      <c r="F310" s="200"/>
      <c r="G310" s="220"/>
      <c r="H310" s="220"/>
      <c r="I310" s="220"/>
      <c r="J310" s="220"/>
      <c r="K310" s="206"/>
      <c r="L310" s="199"/>
      <c r="M310" s="225"/>
    </row>
    <row r="311" spans="1:13" ht="18.75" x14ac:dyDescent="0.25">
      <c r="A311" s="197" t="s">
        <v>745</v>
      </c>
      <c r="B311" s="197" t="s">
        <v>746</v>
      </c>
      <c r="C311" s="198" t="s">
        <v>132</v>
      </c>
      <c r="D311" s="197" t="s">
        <v>1594</v>
      </c>
      <c r="E311" s="199"/>
      <c r="F311" s="200"/>
      <c r="G311" s="220"/>
      <c r="H311" s="220"/>
      <c r="I311" s="220"/>
      <c r="J311" s="220"/>
      <c r="K311" s="206"/>
      <c r="L311" s="199"/>
      <c r="M311" s="225"/>
    </row>
    <row r="312" spans="1:13" ht="15.75" x14ac:dyDescent="0.25">
      <c r="A312" s="190" t="s">
        <v>1595</v>
      </c>
      <c r="B312" s="190" t="s">
        <v>142</v>
      </c>
      <c r="C312" s="191" t="s">
        <v>143</v>
      </c>
      <c r="D312" s="190" t="s">
        <v>144</v>
      </c>
      <c r="E312" s="192">
        <f>+E313+E318+E323</f>
        <v>0</v>
      </c>
      <c r="F312" s="200"/>
      <c r="G312" s="220"/>
      <c r="H312" s="220"/>
      <c r="I312" s="220"/>
      <c r="J312" s="220"/>
      <c r="K312" s="217"/>
      <c r="L312" s="192"/>
      <c r="M312" s="225"/>
    </row>
    <row r="313" spans="1:13" ht="15.75" x14ac:dyDescent="0.25">
      <c r="A313" s="214" t="s">
        <v>747</v>
      </c>
      <c r="B313" s="214" t="s">
        <v>748</v>
      </c>
      <c r="C313" s="219" t="s">
        <v>749</v>
      </c>
      <c r="D313" s="214" t="s">
        <v>144</v>
      </c>
      <c r="E313" s="215">
        <f>+SUM(E314:E317)</f>
        <v>0</v>
      </c>
      <c r="F313" s="215">
        <f>+SUM(F314:F317)</f>
        <v>0</v>
      </c>
      <c r="G313" s="215"/>
      <c r="H313" s="215"/>
      <c r="I313" s="215"/>
      <c r="J313" s="215">
        <f>+SUM(J314:J317)</f>
        <v>0</v>
      </c>
      <c r="K313" s="217"/>
      <c r="L313" s="215"/>
      <c r="M313" s="196"/>
    </row>
    <row r="314" spans="1:13" ht="15.75" x14ac:dyDescent="0.25">
      <c r="A314" s="197" t="s">
        <v>750</v>
      </c>
      <c r="B314" s="197" t="s">
        <v>751</v>
      </c>
      <c r="C314" s="198" t="s">
        <v>126</v>
      </c>
      <c r="D314" s="197" t="s">
        <v>144</v>
      </c>
      <c r="E314" s="199"/>
      <c r="F314" s="200"/>
      <c r="G314" s="220"/>
      <c r="H314" s="220"/>
      <c r="I314" s="220"/>
      <c r="J314" s="220"/>
      <c r="K314" s="206"/>
      <c r="L314" s="199"/>
      <c r="M314" s="196"/>
    </row>
    <row r="315" spans="1:13" ht="15.75" x14ac:dyDescent="0.25">
      <c r="A315" s="197" t="s">
        <v>752</v>
      </c>
      <c r="B315" s="197" t="s">
        <v>753</v>
      </c>
      <c r="C315" s="198" t="s">
        <v>128</v>
      </c>
      <c r="D315" s="197" t="s">
        <v>144</v>
      </c>
      <c r="E315" s="199"/>
      <c r="F315" s="200"/>
      <c r="G315" s="220"/>
      <c r="H315" s="220"/>
      <c r="I315" s="220"/>
      <c r="J315" s="220"/>
      <c r="K315" s="206"/>
      <c r="L315" s="199"/>
      <c r="M315" s="196"/>
    </row>
    <row r="316" spans="1:13" ht="15.75" x14ac:dyDescent="0.25">
      <c r="A316" s="197" t="s">
        <v>754</v>
      </c>
      <c r="B316" s="197" t="s">
        <v>755</v>
      </c>
      <c r="C316" s="198" t="s">
        <v>130</v>
      </c>
      <c r="D316" s="197" t="s">
        <v>144</v>
      </c>
      <c r="E316" s="199"/>
      <c r="F316" s="200"/>
      <c r="G316" s="220"/>
      <c r="H316" s="220"/>
      <c r="I316" s="220"/>
      <c r="J316" s="220"/>
      <c r="K316" s="206"/>
      <c r="L316" s="199"/>
      <c r="M316" s="196"/>
    </row>
    <row r="317" spans="1:13" ht="15.75" x14ac:dyDescent="0.25">
      <c r="A317" s="197" t="s">
        <v>756</v>
      </c>
      <c r="B317" s="197" t="s">
        <v>757</v>
      </c>
      <c r="C317" s="198" t="s">
        <v>132</v>
      </c>
      <c r="D317" s="197" t="s">
        <v>144</v>
      </c>
      <c r="E317" s="199">
        <f>+SUM(F317:J317)</f>
        <v>0</v>
      </c>
      <c r="F317" s="200"/>
      <c r="G317" s="220"/>
      <c r="H317" s="220"/>
      <c r="I317" s="220"/>
      <c r="J317" s="220"/>
      <c r="K317" s="206"/>
      <c r="L317" s="199"/>
      <c r="M317" s="196"/>
    </row>
    <row r="318" spans="1:13" ht="15.75" x14ac:dyDescent="0.25">
      <c r="A318" s="214" t="s">
        <v>758</v>
      </c>
      <c r="B318" s="214" t="s">
        <v>759</v>
      </c>
      <c r="C318" s="219" t="s">
        <v>760</v>
      </c>
      <c r="D318" s="214" t="s">
        <v>144</v>
      </c>
      <c r="E318" s="199"/>
      <c r="F318" s="200"/>
      <c r="G318" s="220"/>
      <c r="H318" s="220"/>
      <c r="I318" s="220"/>
      <c r="J318" s="220"/>
      <c r="K318" s="201"/>
      <c r="L318" s="199"/>
      <c r="M318" s="196"/>
    </row>
    <row r="319" spans="1:13" ht="15.75" x14ac:dyDescent="0.25">
      <c r="A319" s="197" t="s">
        <v>761</v>
      </c>
      <c r="B319" s="197" t="s">
        <v>762</v>
      </c>
      <c r="C319" s="198" t="s">
        <v>126</v>
      </c>
      <c r="D319" s="197" t="s">
        <v>144</v>
      </c>
      <c r="E319" s="220"/>
      <c r="F319" s="200"/>
      <c r="G319" s="220"/>
      <c r="H319" s="220"/>
      <c r="I319" s="220"/>
      <c r="J319" s="220"/>
      <c r="K319" s="221"/>
      <c r="L319" s="220"/>
      <c r="M319" s="197"/>
    </row>
    <row r="320" spans="1:13" ht="15.75" x14ac:dyDescent="0.25">
      <c r="A320" s="197" t="s">
        <v>763</v>
      </c>
      <c r="B320" s="197" t="s">
        <v>764</v>
      </c>
      <c r="C320" s="198" t="s">
        <v>324</v>
      </c>
      <c r="D320" s="197" t="s">
        <v>144</v>
      </c>
      <c r="E320" s="220"/>
      <c r="F320" s="200"/>
      <c r="G320" s="220"/>
      <c r="H320" s="220"/>
      <c r="I320" s="220"/>
      <c r="J320" s="220"/>
      <c r="K320" s="221"/>
      <c r="L320" s="220"/>
      <c r="M320" s="197"/>
    </row>
    <row r="321" spans="1:13" ht="15.75" x14ac:dyDescent="0.25">
      <c r="A321" s="197" t="s">
        <v>765</v>
      </c>
      <c r="B321" s="197" t="s">
        <v>766</v>
      </c>
      <c r="C321" s="198" t="s">
        <v>336</v>
      </c>
      <c r="D321" s="197" t="s">
        <v>144</v>
      </c>
      <c r="E321" s="220"/>
      <c r="F321" s="200"/>
      <c r="G321" s="220"/>
      <c r="H321" s="220"/>
      <c r="I321" s="220"/>
      <c r="J321" s="220"/>
      <c r="K321" s="221"/>
      <c r="L321" s="220"/>
      <c r="M321" s="197"/>
    </row>
    <row r="322" spans="1:13" ht="15.75" x14ac:dyDescent="0.25">
      <c r="A322" s="197" t="s">
        <v>767</v>
      </c>
      <c r="B322" s="197" t="s">
        <v>768</v>
      </c>
      <c r="C322" s="198" t="s">
        <v>132</v>
      </c>
      <c r="D322" s="197" t="s">
        <v>144</v>
      </c>
      <c r="E322" s="220"/>
      <c r="F322" s="200"/>
      <c r="G322" s="220"/>
      <c r="H322" s="220"/>
      <c r="I322" s="220"/>
      <c r="J322" s="220"/>
      <c r="K322" s="221"/>
      <c r="L322" s="220"/>
      <c r="M322" s="197"/>
    </row>
    <row r="323" spans="1:13" ht="15.75" x14ac:dyDescent="0.25">
      <c r="A323" s="214" t="s">
        <v>769</v>
      </c>
      <c r="B323" s="214" t="s">
        <v>770</v>
      </c>
      <c r="C323" s="219" t="s">
        <v>771</v>
      </c>
      <c r="D323" s="214" t="s">
        <v>144</v>
      </c>
      <c r="E323" s="199"/>
      <c r="F323" s="200"/>
      <c r="G323" s="220"/>
      <c r="H323" s="220"/>
      <c r="I323" s="220"/>
      <c r="J323" s="220"/>
      <c r="K323" s="201"/>
      <c r="L323" s="199"/>
      <c r="M323" s="196"/>
    </row>
    <row r="324" spans="1:13" ht="15.75" x14ac:dyDescent="0.25">
      <c r="A324" s="197" t="s">
        <v>772</v>
      </c>
      <c r="B324" s="197" t="s">
        <v>748</v>
      </c>
      <c r="C324" s="198" t="s">
        <v>126</v>
      </c>
      <c r="D324" s="197" t="s">
        <v>144</v>
      </c>
      <c r="E324" s="199"/>
      <c r="F324" s="200"/>
      <c r="G324" s="220"/>
      <c r="H324" s="220"/>
      <c r="I324" s="220"/>
      <c r="J324" s="220"/>
      <c r="K324" s="201"/>
      <c r="L324" s="199"/>
      <c r="M324" s="196"/>
    </row>
    <row r="325" spans="1:13" ht="15.75" x14ac:dyDescent="0.25">
      <c r="A325" s="197" t="s">
        <v>773</v>
      </c>
      <c r="B325" s="197" t="s">
        <v>759</v>
      </c>
      <c r="C325" s="198" t="s">
        <v>348</v>
      </c>
      <c r="D325" s="197" t="s">
        <v>144</v>
      </c>
      <c r="E325" s="199"/>
      <c r="F325" s="200"/>
      <c r="G325" s="220"/>
      <c r="H325" s="220"/>
      <c r="I325" s="220"/>
      <c r="J325" s="220"/>
      <c r="K325" s="201"/>
      <c r="L325" s="199"/>
      <c r="M325" s="196"/>
    </row>
    <row r="326" spans="1:13" ht="15.75" x14ac:dyDescent="0.25">
      <c r="A326" s="197" t="s">
        <v>774</v>
      </c>
      <c r="B326" s="197" t="s">
        <v>770</v>
      </c>
      <c r="C326" s="198" t="s">
        <v>336</v>
      </c>
      <c r="D326" s="197" t="s">
        <v>144</v>
      </c>
      <c r="E326" s="199"/>
      <c r="F326" s="200"/>
      <c r="G326" s="220"/>
      <c r="H326" s="220"/>
      <c r="I326" s="220"/>
      <c r="J326" s="220"/>
      <c r="K326" s="201"/>
      <c r="L326" s="199"/>
      <c r="M326" s="196"/>
    </row>
    <row r="327" spans="1:13" ht="15.75" x14ac:dyDescent="0.25">
      <c r="A327" s="197" t="s">
        <v>775</v>
      </c>
      <c r="B327" s="197" t="s">
        <v>776</v>
      </c>
      <c r="C327" s="198" t="s">
        <v>132</v>
      </c>
      <c r="D327" s="197" t="s">
        <v>144</v>
      </c>
      <c r="E327" s="199"/>
      <c r="F327" s="200"/>
      <c r="G327" s="220"/>
      <c r="H327" s="220"/>
      <c r="I327" s="220"/>
      <c r="J327" s="220"/>
      <c r="K327" s="201"/>
      <c r="L327" s="199"/>
      <c r="M327" s="196"/>
    </row>
    <row r="328" spans="1:13" ht="15.75" x14ac:dyDescent="0.25">
      <c r="A328" s="190" t="s">
        <v>1596</v>
      </c>
      <c r="B328" s="190" t="s">
        <v>777</v>
      </c>
      <c r="C328" s="191" t="s">
        <v>778</v>
      </c>
      <c r="D328" s="190" t="s">
        <v>212</v>
      </c>
      <c r="E328" s="195" t="s">
        <v>178</v>
      </c>
      <c r="F328" s="193"/>
      <c r="G328" s="215"/>
      <c r="H328" s="215"/>
      <c r="I328" s="215"/>
      <c r="J328" s="215"/>
      <c r="K328" s="194"/>
      <c r="L328" s="192"/>
      <c r="M328" s="190"/>
    </row>
    <row r="329" spans="1:13" ht="15.75" x14ac:dyDescent="0.25">
      <c r="A329" s="197" t="s">
        <v>779</v>
      </c>
      <c r="B329" s="197" t="s">
        <v>780</v>
      </c>
      <c r="C329" s="198" t="s">
        <v>126</v>
      </c>
      <c r="D329" s="197" t="s">
        <v>212</v>
      </c>
      <c r="E329" s="202" t="s">
        <v>178</v>
      </c>
      <c r="F329" s="200"/>
      <c r="G329" s="220"/>
      <c r="H329" s="220"/>
      <c r="I329" s="220"/>
      <c r="J329" s="220"/>
      <c r="K329" s="201"/>
      <c r="L329" s="199"/>
      <c r="M329" s="196"/>
    </row>
    <row r="330" spans="1:13" ht="15.75" x14ac:dyDescent="0.25">
      <c r="A330" s="197" t="s">
        <v>781</v>
      </c>
      <c r="B330" s="197" t="s">
        <v>782</v>
      </c>
      <c r="C330" s="198" t="s">
        <v>128</v>
      </c>
      <c r="D330" s="197" t="s">
        <v>212</v>
      </c>
      <c r="E330" s="202" t="s">
        <v>178</v>
      </c>
      <c r="F330" s="200"/>
      <c r="G330" s="220"/>
      <c r="H330" s="220"/>
      <c r="I330" s="220"/>
      <c r="J330" s="220"/>
      <c r="K330" s="201"/>
      <c r="L330" s="199"/>
      <c r="M330" s="196"/>
    </row>
    <row r="331" spans="1:13" ht="15.75" x14ac:dyDescent="0.25">
      <c r="A331" s="197" t="s">
        <v>783</v>
      </c>
      <c r="B331" s="197" t="s">
        <v>784</v>
      </c>
      <c r="C331" s="198" t="s">
        <v>130</v>
      </c>
      <c r="D331" s="197" t="s">
        <v>212</v>
      </c>
      <c r="E331" s="202" t="s">
        <v>178</v>
      </c>
      <c r="F331" s="200"/>
      <c r="G331" s="220"/>
      <c r="H331" s="220"/>
      <c r="I331" s="220"/>
      <c r="J331" s="220"/>
      <c r="K331" s="201"/>
      <c r="L331" s="199"/>
      <c r="M331" s="196"/>
    </row>
    <row r="332" spans="1:13" ht="15.75" x14ac:dyDescent="0.25">
      <c r="A332" s="197" t="s">
        <v>785</v>
      </c>
      <c r="B332" s="197" t="s">
        <v>786</v>
      </c>
      <c r="C332" s="198" t="s">
        <v>132</v>
      </c>
      <c r="D332" s="197" t="s">
        <v>212</v>
      </c>
      <c r="E332" s="202" t="s">
        <v>178</v>
      </c>
      <c r="F332" s="200"/>
      <c r="G332" s="220"/>
      <c r="H332" s="220"/>
      <c r="I332" s="220"/>
      <c r="J332" s="220"/>
      <c r="K332" s="201"/>
      <c r="L332" s="199"/>
      <c r="M332" s="196"/>
    </row>
    <row r="333" spans="1:13" ht="15.75" x14ac:dyDescent="0.25">
      <c r="A333" s="190" t="s">
        <v>1597</v>
      </c>
      <c r="B333" s="190" t="s">
        <v>145</v>
      </c>
      <c r="C333" s="191" t="s">
        <v>146</v>
      </c>
      <c r="D333" s="190" t="s">
        <v>147</v>
      </c>
      <c r="E333" s="202"/>
      <c r="F333" s="200"/>
      <c r="G333" s="220"/>
      <c r="H333" s="220"/>
      <c r="I333" s="220"/>
      <c r="J333" s="220"/>
      <c r="K333" s="201"/>
      <c r="L333" s="199"/>
      <c r="M333" s="196"/>
    </row>
    <row r="334" spans="1:13" ht="15.75" x14ac:dyDescent="0.25">
      <c r="A334" s="190" t="s">
        <v>1598</v>
      </c>
      <c r="B334" s="190" t="s">
        <v>787</v>
      </c>
      <c r="C334" s="191" t="s">
        <v>788</v>
      </c>
      <c r="D334" s="190" t="s">
        <v>212</v>
      </c>
      <c r="E334" s="195" t="s">
        <v>178</v>
      </c>
      <c r="F334" s="200"/>
      <c r="G334" s="220"/>
      <c r="H334" s="220"/>
      <c r="I334" s="220"/>
      <c r="J334" s="220"/>
      <c r="K334" s="201"/>
      <c r="L334" s="192"/>
      <c r="M334" s="196"/>
    </row>
    <row r="335" spans="1:13" ht="15.75" x14ac:dyDescent="0.25">
      <c r="A335" s="186">
        <v>11</v>
      </c>
      <c r="B335" s="186" t="s">
        <v>6</v>
      </c>
      <c r="C335" s="187" t="s">
        <v>789</v>
      </c>
      <c r="D335" s="186" t="s">
        <v>212</v>
      </c>
      <c r="E335" s="203" t="s">
        <v>178</v>
      </c>
      <c r="F335" s="200"/>
      <c r="G335" s="220"/>
      <c r="H335" s="220"/>
      <c r="I335" s="220"/>
      <c r="J335" s="220"/>
      <c r="K335" s="201"/>
      <c r="L335" s="237"/>
      <c r="M335" s="218"/>
    </row>
    <row r="336" spans="1:13" ht="15.75" x14ac:dyDescent="0.25">
      <c r="A336" s="190" t="s">
        <v>1599</v>
      </c>
      <c r="B336" s="190" t="s">
        <v>790</v>
      </c>
      <c r="C336" s="191" t="s">
        <v>968</v>
      </c>
      <c r="D336" s="190" t="s">
        <v>47</v>
      </c>
      <c r="E336" s="199"/>
      <c r="F336" s="200"/>
      <c r="G336" s="220"/>
      <c r="H336" s="220"/>
      <c r="I336" s="220"/>
      <c r="J336" s="220"/>
      <c r="K336" s="217"/>
      <c r="L336" s="199"/>
      <c r="M336" s="196"/>
    </row>
    <row r="337" spans="1:13" ht="15.75" x14ac:dyDescent="0.25">
      <c r="A337" s="190" t="s">
        <v>1600</v>
      </c>
      <c r="B337" s="190" t="s">
        <v>792</v>
      </c>
      <c r="C337" s="191" t="s">
        <v>793</v>
      </c>
      <c r="D337" s="190" t="s">
        <v>47</v>
      </c>
      <c r="E337" s="199"/>
      <c r="F337" s="200"/>
      <c r="G337" s="220"/>
      <c r="H337" s="220"/>
      <c r="I337" s="220"/>
      <c r="J337" s="220"/>
      <c r="K337" s="201"/>
      <c r="L337" s="199"/>
      <c r="M337" s="196"/>
    </row>
    <row r="338" spans="1:13" ht="15.75" x14ac:dyDescent="0.25">
      <c r="A338" s="190" t="s">
        <v>1601</v>
      </c>
      <c r="B338" s="190" t="s">
        <v>794</v>
      </c>
      <c r="C338" s="191" t="s">
        <v>795</v>
      </c>
      <c r="D338" s="190" t="s">
        <v>47</v>
      </c>
      <c r="E338" s="199"/>
      <c r="F338" s="200"/>
      <c r="G338" s="220"/>
      <c r="H338" s="220"/>
      <c r="I338" s="220"/>
      <c r="J338" s="220"/>
      <c r="K338" s="201"/>
      <c r="L338" s="199"/>
      <c r="M338" s="196"/>
    </row>
    <row r="339" spans="1:13" ht="15.75" x14ac:dyDescent="0.25">
      <c r="A339" s="197" t="s">
        <v>796</v>
      </c>
      <c r="B339" s="197" t="s">
        <v>797</v>
      </c>
      <c r="C339" s="198" t="s">
        <v>126</v>
      </c>
      <c r="D339" s="197" t="s">
        <v>47</v>
      </c>
      <c r="E339" s="199"/>
      <c r="F339" s="200"/>
      <c r="G339" s="220"/>
      <c r="H339" s="220"/>
      <c r="I339" s="220"/>
      <c r="J339" s="220"/>
      <c r="K339" s="201"/>
      <c r="L339" s="199"/>
      <c r="M339" s="196"/>
    </row>
    <row r="340" spans="1:13" ht="15.75" x14ac:dyDescent="0.25">
      <c r="A340" s="197" t="s">
        <v>798</v>
      </c>
      <c r="B340" s="197" t="s">
        <v>799</v>
      </c>
      <c r="C340" s="198" t="s">
        <v>324</v>
      </c>
      <c r="D340" s="197" t="s">
        <v>47</v>
      </c>
      <c r="E340" s="199"/>
      <c r="F340" s="200"/>
      <c r="G340" s="220"/>
      <c r="H340" s="220"/>
      <c r="I340" s="220"/>
      <c r="J340" s="220"/>
      <c r="K340" s="201"/>
      <c r="L340" s="199"/>
      <c r="M340" s="196"/>
    </row>
    <row r="341" spans="1:13" ht="15.75" x14ac:dyDescent="0.25">
      <c r="A341" s="197" t="s">
        <v>800</v>
      </c>
      <c r="B341" s="197" t="s">
        <v>801</v>
      </c>
      <c r="C341" s="198" t="s">
        <v>130</v>
      </c>
      <c r="D341" s="197" t="s">
        <v>47</v>
      </c>
      <c r="E341" s="199"/>
      <c r="F341" s="200"/>
      <c r="G341" s="220"/>
      <c r="H341" s="220"/>
      <c r="I341" s="220"/>
      <c r="J341" s="220"/>
      <c r="K341" s="201"/>
      <c r="L341" s="199"/>
      <c r="M341" s="196"/>
    </row>
    <row r="342" spans="1:13" ht="15.75" x14ac:dyDescent="0.25">
      <c r="A342" s="197" t="s">
        <v>802</v>
      </c>
      <c r="B342" s="197" t="s">
        <v>803</v>
      </c>
      <c r="C342" s="198" t="s">
        <v>132</v>
      </c>
      <c r="D342" s="197" t="s">
        <v>47</v>
      </c>
      <c r="E342" s="199"/>
      <c r="F342" s="200"/>
      <c r="G342" s="220"/>
      <c r="H342" s="220"/>
      <c r="I342" s="220"/>
      <c r="J342" s="220"/>
      <c r="K342" s="201"/>
      <c r="L342" s="199"/>
      <c r="M342" s="196"/>
    </row>
    <row r="343" spans="1:13" ht="15.75" x14ac:dyDescent="0.25">
      <c r="A343" s="214" t="s">
        <v>1602</v>
      </c>
      <c r="B343" s="214" t="s">
        <v>804</v>
      </c>
      <c r="C343" s="191" t="s">
        <v>805</v>
      </c>
      <c r="D343" s="190" t="s">
        <v>212</v>
      </c>
      <c r="E343" s="195" t="s">
        <v>178</v>
      </c>
      <c r="F343" s="193"/>
      <c r="G343" s="215"/>
      <c r="H343" s="215"/>
      <c r="I343" s="215"/>
      <c r="J343" s="215"/>
      <c r="K343" s="194"/>
      <c r="L343" s="192"/>
      <c r="M343" s="190"/>
    </row>
    <row r="344" spans="1:13" ht="15.75" x14ac:dyDescent="0.25">
      <c r="A344" s="197" t="s">
        <v>806</v>
      </c>
      <c r="B344" s="197" t="s">
        <v>807</v>
      </c>
      <c r="C344" s="198" t="s">
        <v>126</v>
      </c>
      <c r="D344" s="197" t="s">
        <v>212</v>
      </c>
      <c r="E344" s="202" t="s">
        <v>178</v>
      </c>
      <c r="F344" s="200"/>
      <c r="G344" s="220"/>
      <c r="H344" s="220"/>
      <c r="I344" s="220"/>
      <c r="J344" s="220"/>
      <c r="K344" s="201"/>
      <c r="L344" s="199"/>
      <c r="M344" s="196"/>
    </row>
    <row r="345" spans="1:13" ht="15.75" x14ac:dyDescent="0.25">
      <c r="A345" s="197" t="s">
        <v>808</v>
      </c>
      <c r="B345" s="197" t="s">
        <v>809</v>
      </c>
      <c r="C345" s="198" t="s">
        <v>128</v>
      </c>
      <c r="D345" s="197" t="s">
        <v>212</v>
      </c>
      <c r="E345" s="202" t="s">
        <v>178</v>
      </c>
      <c r="F345" s="200"/>
      <c r="G345" s="220"/>
      <c r="H345" s="220"/>
      <c r="I345" s="220"/>
      <c r="J345" s="220"/>
      <c r="K345" s="201"/>
      <c r="L345" s="199"/>
      <c r="M345" s="196"/>
    </row>
    <row r="346" spans="1:13" ht="15.75" x14ac:dyDescent="0.25">
      <c r="A346" s="197" t="s">
        <v>810</v>
      </c>
      <c r="B346" s="197" t="s">
        <v>811</v>
      </c>
      <c r="C346" s="198" t="s">
        <v>130</v>
      </c>
      <c r="D346" s="197" t="s">
        <v>212</v>
      </c>
      <c r="E346" s="202" t="s">
        <v>178</v>
      </c>
      <c r="F346" s="200"/>
      <c r="G346" s="220"/>
      <c r="H346" s="220"/>
      <c r="I346" s="220"/>
      <c r="J346" s="220"/>
      <c r="K346" s="201"/>
      <c r="L346" s="199"/>
      <c r="M346" s="196"/>
    </row>
    <row r="347" spans="1:13" ht="15.75" x14ac:dyDescent="0.25">
      <c r="A347" s="197" t="s">
        <v>812</v>
      </c>
      <c r="B347" s="197" t="s">
        <v>813</v>
      </c>
      <c r="C347" s="198" t="s">
        <v>132</v>
      </c>
      <c r="D347" s="197" t="s">
        <v>212</v>
      </c>
      <c r="E347" s="202" t="s">
        <v>178</v>
      </c>
      <c r="F347" s="200"/>
      <c r="G347" s="220"/>
      <c r="H347" s="220"/>
      <c r="I347" s="220"/>
      <c r="J347" s="220"/>
      <c r="K347" s="201"/>
      <c r="L347" s="199"/>
      <c r="M347" s="196"/>
    </row>
    <row r="348" spans="1:13" ht="15.75" x14ac:dyDescent="0.25">
      <c r="A348" s="190" t="s">
        <v>1603</v>
      </c>
      <c r="B348" s="190" t="s">
        <v>814</v>
      </c>
      <c r="C348" s="191" t="s">
        <v>815</v>
      </c>
      <c r="D348" s="190" t="s">
        <v>212</v>
      </c>
      <c r="E348" s="195" t="s">
        <v>178</v>
      </c>
      <c r="F348" s="200"/>
      <c r="G348" s="220"/>
      <c r="H348" s="220"/>
      <c r="I348" s="220"/>
      <c r="J348" s="220"/>
      <c r="K348" s="201"/>
      <c r="L348" s="199"/>
      <c r="M348" s="196"/>
    </row>
    <row r="349" spans="1:13" ht="15.75" x14ac:dyDescent="0.25">
      <c r="A349" s="190" t="s">
        <v>1604</v>
      </c>
      <c r="B349" s="190" t="s">
        <v>816</v>
      </c>
      <c r="C349" s="191" t="s">
        <v>817</v>
      </c>
      <c r="D349" s="190" t="s">
        <v>212</v>
      </c>
      <c r="E349" s="195" t="s">
        <v>178</v>
      </c>
      <c r="F349" s="200"/>
      <c r="G349" s="220"/>
      <c r="H349" s="220"/>
      <c r="I349" s="220"/>
      <c r="J349" s="220"/>
      <c r="K349" s="201"/>
      <c r="L349" s="199"/>
      <c r="M349" s="196"/>
    </row>
    <row r="350" spans="1:13" ht="15.75" x14ac:dyDescent="0.25">
      <c r="A350" s="186">
        <v>12</v>
      </c>
      <c r="B350" s="186" t="s">
        <v>149</v>
      </c>
      <c r="C350" s="187" t="s">
        <v>150</v>
      </c>
      <c r="D350" s="186" t="s">
        <v>212</v>
      </c>
      <c r="E350" s="203" t="s">
        <v>178</v>
      </c>
      <c r="F350" s="200"/>
      <c r="G350" s="220"/>
      <c r="H350" s="220"/>
      <c r="I350" s="220"/>
      <c r="J350" s="220"/>
      <c r="K350" s="201"/>
      <c r="L350" s="204">
        <f>+L351+L354+L357+L384</f>
        <v>0</v>
      </c>
      <c r="M350" s="218"/>
    </row>
    <row r="351" spans="1:13" ht="15.75" x14ac:dyDescent="0.25">
      <c r="A351" s="190" t="s">
        <v>1605</v>
      </c>
      <c r="B351" s="190" t="s">
        <v>151</v>
      </c>
      <c r="C351" s="191" t="s">
        <v>152</v>
      </c>
      <c r="D351" s="190" t="s">
        <v>47</v>
      </c>
      <c r="E351" s="192">
        <f>+SUM(E352:E353)</f>
        <v>0</v>
      </c>
      <c r="F351" s="215">
        <f>+SUM(F352:F353)</f>
        <v>0</v>
      </c>
      <c r="G351" s="215"/>
      <c r="H351" s="215"/>
      <c r="I351" s="215"/>
      <c r="J351" s="215">
        <f>+SUM(J352:J353)</f>
        <v>0</v>
      </c>
      <c r="K351" s="201"/>
      <c r="L351" s="192"/>
      <c r="M351" s="196"/>
    </row>
    <row r="352" spans="1:13" ht="15.75" x14ac:dyDescent="0.25">
      <c r="A352" s="197" t="s">
        <v>818</v>
      </c>
      <c r="B352" s="197" t="s">
        <v>819</v>
      </c>
      <c r="C352" s="198" t="s">
        <v>820</v>
      </c>
      <c r="D352" s="197" t="s">
        <v>47</v>
      </c>
      <c r="E352" s="199">
        <f>+SUM(F352:J352)</f>
        <v>0</v>
      </c>
      <c r="F352" s="200"/>
      <c r="G352" s="220"/>
      <c r="H352" s="220"/>
      <c r="I352" s="220"/>
      <c r="J352" s="220"/>
      <c r="K352" s="201"/>
      <c r="L352" s="199"/>
      <c r="M352" s="196"/>
    </row>
    <row r="353" spans="1:13" ht="15.75" x14ac:dyDescent="0.25">
      <c r="A353" s="197" t="s">
        <v>821</v>
      </c>
      <c r="B353" s="197" t="s">
        <v>822</v>
      </c>
      <c r="C353" s="198" t="s">
        <v>823</v>
      </c>
      <c r="D353" s="197" t="s">
        <v>47</v>
      </c>
      <c r="E353" s="199">
        <f>+SUM(F353:J353)</f>
        <v>0</v>
      </c>
      <c r="F353" s="200"/>
      <c r="G353" s="220"/>
      <c r="H353" s="220"/>
      <c r="I353" s="220"/>
      <c r="J353" s="220"/>
      <c r="K353" s="206"/>
      <c r="L353" s="199"/>
      <c r="M353" s="196"/>
    </row>
    <row r="354" spans="1:13" ht="15.75" x14ac:dyDescent="0.25">
      <c r="A354" s="190" t="s">
        <v>1606</v>
      </c>
      <c r="B354" s="190" t="s">
        <v>153</v>
      </c>
      <c r="C354" s="191" t="s">
        <v>154</v>
      </c>
      <c r="D354" s="196" t="s">
        <v>97</v>
      </c>
      <c r="E354" s="199"/>
      <c r="F354" s="200"/>
      <c r="G354" s="220"/>
      <c r="H354" s="220"/>
      <c r="I354" s="220"/>
      <c r="J354" s="220"/>
      <c r="K354" s="201"/>
      <c r="L354" s="199"/>
      <c r="M354" s="196"/>
    </row>
    <row r="355" spans="1:13" ht="15.75" x14ac:dyDescent="0.25">
      <c r="A355" s="197" t="s">
        <v>824</v>
      </c>
      <c r="B355" s="197" t="s">
        <v>825</v>
      </c>
      <c r="C355" s="198" t="s">
        <v>820</v>
      </c>
      <c r="D355" s="197" t="s">
        <v>97</v>
      </c>
      <c r="E355" s="199"/>
      <c r="F355" s="200"/>
      <c r="G355" s="220"/>
      <c r="H355" s="220"/>
      <c r="I355" s="220"/>
      <c r="J355" s="220"/>
      <c r="K355" s="201"/>
      <c r="L355" s="199"/>
      <c r="M355" s="196"/>
    </row>
    <row r="356" spans="1:13" ht="15.75" x14ac:dyDescent="0.25">
      <c r="A356" s="197" t="s">
        <v>826</v>
      </c>
      <c r="B356" s="197" t="s">
        <v>827</v>
      </c>
      <c r="C356" s="198" t="s">
        <v>823</v>
      </c>
      <c r="D356" s="197" t="s">
        <v>97</v>
      </c>
      <c r="E356" s="199"/>
      <c r="F356" s="200"/>
      <c r="G356" s="220"/>
      <c r="H356" s="220"/>
      <c r="I356" s="220"/>
      <c r="J356" s="220"/>
      <c r="K356" s="206"/>
      <c r="L356" s="199"/>
      <c r="M356" s="196"/>
    </row>
    <row r="357" spans="1:13" ht="15.75" x14ac:dyDescent="0.25">
      <c r="A357" s="190" t="s">
        <v>1607</v>
      </c>
      <c r="B357" s="190" t="s">
        <v>155</v>
      </c>
      <c r="C357" s="191" t="s">
        <v>156</v>
      </c>
      <c r="D357" s="190" t="s">
        <v>47</v>
      </c>
      <c r="E357" s="192">
        <f>+SUM(E358:E359)</f>
        <v>0</v>
      </c>
      <c r="F357" s="215">
        <f>+SUM(F358:F359)</f>
        <v>0</v>
      </c>
      <c r="G357" s="215"/>
      <c r="H357" s="215"/>
      <c r="I357" s="215"/>
      <c r="J357" s="215">
        <f>+SUM(J358:J359)</f>
        <v>0</v>
      </c>
      <c r="K357" s="201"/>
      <c r="L357" s="192"/>
      <c r="M357" s="196"/>
    </row>
    <row r="358" spans="1:13" ht="15.75" x14ac:dyDescent="0.25">
      <c r="A358" s="197" t="s">
        <v>828</v>
      </c>
      <c r="B358" s="197" t="s">
        <v>829</v>
      </c>
      <c r="C358" s="198" t="s">
        <v>820</v>
      </c>
      <c r="D358" s="197" t="s">
        <v>47</v>
      </c>
      <c r="E358" s="199"/>
      <c r="F358" s="200"/>
      <c r="G358" s="220"/>
      <c r="H358" s="220"/>
      <c r="I358" s="220"/>
      <c r="J358" s="220"/>
      <c r="K358" s="201"/>
      <c r="L358" s="192"/>
      <c r="M358" s="196"/>
    </row>
    <row r="359" spans="1:13" ht="15.75" x14ac:dyDescent="0.25">
      <c r="A359" s="197" t="s">
        <v>830</v>
      </c>
      <c r="B359" s="197" t="s">
        <v>831</v>
      </c>
      <c r="C359" s="198" t="s">
        <v>823</v>
      </c>
      <c r="D359" s="197" t="s">
        <v>47</v>
      </c>
      <c r="E359" s="199">
        <f>+SUM(F359:J359)</f>
        <v>0</v>
      </c>
      <c r="F359" s="200"/>
      <c r="G359" s="220"/>
      <c r="H359" s="220"/>
      <c r="I359" s="220"/>
      <c r="J359" s="220"/>
      <c r="K359" s="206"/>
      <c r="L359" s="199"/>
      <c r="M359" s="196"/>
    </row>
    <row r="360" spans="1:13" ht="15.75" x14ac:dyDescent="0.25">
      <c r="A360" s="190" t="s">
        <v>1608</v>
      </c>
      <c r="B360" s="190" t="s">
        <v>832</v>
      </c>
      <c r="C360" s="191" t="s">
        <v>833</v>
      </c>
      <c r="D360" s="190" t="s">
        <v>97</v>
      </c>
      <c r="E360" s="199"/>
      <c r="F360" s="200"/>
      <c r="G360" s="220"/>
      <c r="H360" s="220"/>
      <c r="I360" s="220"/>
      <c r="J360" s="220"/>
      <c r="K360" s="201"/>
      <c r="L360" s="199"/>
      <c r="M360" s="196"/>
    </row>
    <row r="361" spans="1:13" ht="15.75" x14ac:dyDescent="0.25">
      <c r="A361" s="197" t="s">
        <v>834</v>
      </c>
      <c r="B361" s="197" t="s">
        <v>835</v>
      </c>
      <c r="C361" s="198" t="s">
        <v>836</v>
      </c>
      <c r="D361" s="197" t="s">
        <v>97</v>
      </c>
      <c r="E361" s="199"/>
      <c r="F361" s="200"/>
      <c r="G361" s="220"/>
      <c r="H361" s="220"/>
      <c r="I361" s="220"/>
      <c r="J361" s="220"/>
      <c r="K361" s="201"/>
      <c r="L361" s="199"/>
      <c r="M361" s="196"/>
    </row>
    <row r="362" spans="1:13" ht="15.75" x14ac:dyDescent="0.25">
      <c r="A362" s="197" t="s">
        <v>837</v>
      </c>
      <c r="B362" s="197" t="s">
        <v>838</v>
      </c>
      <c r="C362" s="198" t="s">
        <v>839</v>
      </c>
      <c r="D362" s="197" t="s">
        <v>534</v>
      </c>
      <c r="E362" s="199"/>
      <c r="F362" s="200"/>
      <c r="G362" s="220"/>
      <c r="H362" s="220"/>
      <c r="I362" s="220"/>
      <c r="J362" s="220"/>
      <c r="K362" s="201"/>
      <c r="L362" s="199"/>
      <c r="M362" s="196"/>
    </row>
    <row r="363" spans="1:13" ht="15.75" x14ac:dyDescent="0.25">
      <c r="A363" s="190" t="s">
        <v>1609</v>
      </c>
      <c r="B363" s="190" t="s">
        <v>840</v>
      </c>
      <c r="C363" s="191" t="s">
        <v>841</v>
      </c>
      <c r="D363" s="190" t="s">
        <v>97</v>
      </c>
      <c r="E363" s="199"/>
      <c r="F363" s="200"/>
      <c r="G363" s="220"/>
      <c r="H363" s="220"/>
      <c r="I363" s="220"/>
      <c r="J363" s="220"/>
      <c r="K363" s="201"/>
      <c r="L363" s="199"/>
      <c r="M363" s="196"/>
    </row>
    <row r="364" spans="1:13" ht="15.75" x14ac:dyDescent="0.25">
      <c r="A364" s="190" t="s">
        <v>1610</v>
      </c>
      <c r="B364" s="190" t="s">
        <v>842</v>
      </c>
      <c r="C364" s="191" t="s">
        <v>843</v>
      </c>
      <c r="D364" s="190" t="s">
        <v>47</v>
      </c>
      <c r="E364" s="199"/>
      <c r="F364" s="200"/>
      <c r="G364" s="220"/>
      <c r="H364" s="220"/>
      <c r="I364" s="220"/>
      <c r="J364" s="220"/>
      <c r="K364" s="201"/>
      <c r="L364" s="199"/>
      <c r="M364" s="196"/>
    </row>
    <row r="365" spans="1:13" ht="15.75" x14ac:dyDescent="0.25">
      <c r="A365" s="197" t="s">
        <v>844</v>
      </c>
      <c r="B365" s="197" t="s">
        <v>845</v>
      </c>
      <c r="C365" s="198" t="s">
        <v>126</v>
      </c>
      <c r="D365" s="197" t="s">
        <v>47</v>
      </c>
      <c r="E365" s="199"/>
      <c r="F365" s="200"/>
      <c r="G365" s="220"/>
      <c r="H365" s="220"/>
      <c r="I365" s="220"/>
      <c r="J365" s="220"/>
      <c r="K365" s="206"/>
      <c r="L365" s="199"/>
      <c r="M365" s="196"/>
    </row>
    <row r="366" spans="1:13" ht="15.75" x14ac:dyDescent="0.25">
      <c r="A366" s="197" t="s">
        <v>846</v>
      </c>
      <c r="B366" s="197" t="s">
        <v>847</v>
      </c>
      <c r="C366" s="198" t="s">
        <v>128</v>
      </c>
      <c r="D366" s="197" t="s">
        <v>47</v>
      </c>
      <c r="E366" s="199"/>
      <c r="F366" s="200"/>
      <c r="G366" s="220"/>
      <c r="H366" s="220"/>
      <c r="I366" s="220"/>
      <c r="J366" s="220"/>
      <c r="K366" s="201"/>
      <c r="L366" s="199"/>
      <c r="M366" s="196"/>
    </row>
    <row r="367" spans="1:13" ht="15.75" x14ac:dyDescent="0.25">
      <c r="A367" s="197" t="s">
        <v>848</v>
      </c>
      <c r="B367" s="197" t="s">
        <v>849</v>
      </c>
      <c r="C367" s="198" t="s">
        <v>130</v>
      </c>
      <c r="D367" s="197" t="s">
        <v>47</v>
      </c>
      <c r="E367" s="199"/>
      <c r="F367" s="200"/>
      <c r="G367" s="220"/>
      <c r="H367" s="220"/>
      <c r="I367" s="220"/>
      <c r="J367" s="220"/>
      <c r="K367" s="201"/>
      <c r="L367" s="199"/>
      <c r="M367" s="196"/>
    </row>
    <row r="368" spans="1:13" ht="15.75" x14ac:dyDescent="0.25">
      <c r="A368" s="197" t="s">
        <v>850</v>
      </c>
      <c r="B368" s="197" t="s">
        <v>851</v>
      </c>
      <c r="C368" s="198" t="s">
        <v>132</v>
      </c>
      <c r="D368" s="197" t="s">
        <v>47</v>
      </c>
      <c r="E368" s="199"/>
      <c r="F368" s="200"/>
      <c r="G368" s="220"/>
      <c r="H368" s="220"/>
      <c r="I368" s="220"/>
      <c r="J368" s="220"/>
      <c r="K368" s="201"/>
      <c r="L368" s="199"/>
      <c r="M368" s="196"/>
    </row>
    <row r="369" spans="1:13" ht="15.75" x14ac:dyDescent="0.25">
      <c r="A369" s="190" t="s">
        <v>1611</v>
      </c>
      <c r="B369" s="190" t="s">
        <v>852</v>
      </c>
      <c r="C369" s="191" t="s">
        <v>853</v>
      </c>
      <c r="D369" s="190" t="s">
        <v>47</v>
      </c>
      <c r="E369" s="199"/>
      <c r="F369" s="200"/>
      <c r="G369" s="220"/>
      <c r="H369" s="220"/>
      <c r="I369" s="220"/>
      <c r="J369" s="220"/>
      <c r="K369" s="201"/>
      <c r="L369" s="199"/>
      <c r="M369" s="196"/>
    </row>
    <row r="370" spans="1:13" ht="15.75" x14ac:dyDescent="0.25">
      <c r="A370" s="190" t="s">
        <v>1612</v>
      </c>
      <c r="B370" s="190" t="s">
        <v>854</v>
      </c>
      <c r="C370" s="191" t="s">
        <v>1613</v>
      </c>
      <c r="D370" s="190" t="s">
        <v>73</v>
      </c>
      <c r="E370" s="199"/>
      <c r="F370" s="200"/>
      <c r="G370" s="220"/>
      <c r="H370" s="220"/>
      <c r="I370" s="220"/>
      <c r="J370" s="220"/>
      <c r="K370" s="201"/>
      <c r="L370" s="199"/>
      <c r="M370" s="196"/>
    </row>
    <row r="371" spans="1:13" ht="15.75" x14ac:dyDescent="0.25">
      <c r="A371" s="190" t="s">
        <v>1614</v>
      </c>
      <c r="B371" s="190" t="s">
        <v>856</v>
      </c>
      <c r="C371" s="191" t="s">
        <v>857</v>
      </c>
      <c r="D371" s="190" t="s">
        <v>212</v>
      </c>
      <c r="E371" s="195" t="s">
        <v>178</v>
      </c>
      <c r="F371" s="193"/>
      <c r="G371" s="215"/>
      <c r="H371" s="215"/>
      <c r="I371" s="215"/>
      <c r="J371" s="215"/>
      <c r="K371" s="194"/>
      <c r="L371" s="199"/>
      <c r="M371" s="196"/>
    </row>
    <row r="372" spans="1:13" ht="15.75" x14ac:dyDescent="0.25">
      <c r="A372" s="190" t="s">
        <v>1615</v>
      </c>
      <c r="B372" s="190" t="s">
        <v>858</v>
      </c>
      <c r="C372" s="191" t="s">
        <v>859</v>
      </c>
      <c r="D372" s="190" t="s">
        <v>212</v>
      </c>
      <c r="E372" s="195" t="s">
        <v>178</v>
      </c>
      <c r="F372" s="193"/>
      <c r="G372" s="215"/>
      <c r="H372" s="215"/>
      <c r="I372" s="215"/>
      <c r="J372" s="215"/>
      <c r="K372" s="194"/>
      <c r="L372" s="199"/>
      <c r="M372" s="196"/>
    </row>
    <row r="373" spans="1:13" ht="15.75" x14ac:dyDescent="0.25">
      <c r="A373" s="190" t="s">
        <v>1616</v>
      </c>
      <c r="B373" s="190" t="s">
        <v>860</v>
      </c>
      <c r="C373" s="191" t="s">
        <v>861</v>
      </c>
      <c r="D373" s="190" t="s">
        <v>212</v>
      </c>
      <c r="E373" s="195" t="s">
        <v>178</v>
      </c>
      <c r="F373" s="193"/>
      <c r="G373" s="215"/>
      <c r="H373" s="215"/>
      <c r="I373" s="215"/>
      <c r="J373" s="215"/>
      <c r="K373" s="194"/>
      <c r="L373" s="199"/>
      <c r="M373" s="196"/>
    </row>
    <row r="374" spans="1:13" ht="15.75" x14ac:dyDescent="0.25">
      <c r="A374" s="190" t="s">
        <v>1617</v>
      </c>
      <c r="B374" s="190" t="s">
        <v>862</v>
      </c>
      <c r="C374" s="191" t="s">
        <v>863</v>
      </c>
      <c r="D374" s="190" t="s">
        <v>212</v>
      </c>
      <c r="E374" s="195" t="s">
        <v>178</v>
      </c>
      <c r="F374" s="193"/>
      <c r="G374" s="215"/>
      <c r="H374" s="215"/>
      <c r="I374" s="215"/>
      <c r="J374" s="215"/>
      <c r="K374" s="194"/>
      <c r="L374" s="199"/>
      <c r="M374" s="196"/>
    </row>
    <row r="375" spans="1:13" ht="15.75" x14ac:dyDescent="0.25">
      <c r="A375" s="190" t="s">
        <v>1618</v>
      </c>
      <c r="B375" s="190" t="s">
        <v>864</v>
      </c>
      <c r="C375" s="191" t="s">
        <v>865</v>
      </c>
      <c r="D375" s="190" t="s">
        <v>47</v>
      </c>
      <c r="E375" s="199"/>
      <c r="F375" s="200"/>
      <c r="G375" s="220"/>
      <c r="H375" s="220"/>
      <c r="I375" s="220"/>
      <c r="J375" s="220"/>
      <c r="K375" s="201"/>
      <c r="L375" s="199"/>
      <c r="M375" s="196"/>
    </row>
    <row r="376" spans="1:13" ht="15.75" x14ac:dyDescent="0.25">
      <c r="A376" s="196" t="s">
        <v>866</v>
      </c>
      <c r="B376" s="196" t="s">
        <v>867</v>
      </c>
      <c r="C376" s="198" t="s">
        <v>868</v>
      </c>
      <c r="D376" s="196" t="s">
        <v>47</v>
      </c>
      <c r="E376" s="199"/>
      <c r="F376" s="200"/>
      <c r="G376" s="220"/>
      <c r="H376" s="220"/>
      <c r="I376" s="220"/>
      <c r="J376" s="220"/>
      <c r="K376" s="201"/>
      <c r="L376" s="199"/>
      <c r="M376" s="196"/>
    </row>
    <row r="377" spans="1:13" ht="15.75" x14ac:dyDescent="0.25">
      <c r="A377" s="196" t="s">
        <v>869</v>
      </c>
      <c r="B377" s="196" t="s">
        <v>870</v>
      </c>
      <c r="C377" s="198" t="s">
        <v>871</v>
      </c>
      <c r="D377" s="196" t="s">
        <v>47</v>
      </c>
      <c r="E377" s="199"/>
      <c r="F377" s="200"/>
      <c r="G377" s="220"/>
      <c r="H377" s="220"/>
      <c r="I377" s="220"/>
      <c r="J377" s="220"/>
      <c r="K377" s="201"/>
      <c r="L377" s="199"/>
      <c r="M377" s="196"/>
    </row>
    <row r="378" spans="1:13" ht="15.75" x14ac:dyDescent="0.25">
      <c r="A378" s="190" t="s">
        <v>1619</v>
      </c>
      <c r="B378" s="190" t="s">
        <v>872</v>
      </c>
      <c r="C378" s="191" t="s">
        <v>873</v>
      </c>
      <c r="D378" s="190" t="s">
        <v>97</v>
      </c>
      <c r="E378" s="199"/>
      <c r="F378" s="200"/>
      <c r="G378" s="220"/>
      <c r="H378" s="220"/>
      <c r="I378" s="220"/>
      <c r="J378" s="220"/>
      <c r="K378" s="201"/>
      <c r="L378" s="199"/>
      <c r="M378" s="196"/>
    </row>
    <row r="379" spans="1:13" ht="15.75" x14ac:dyDescent="0.25">
      <c r="A379" s="196" t="s">
        <v>874</v>
      </c>
      <c r="B379" s="197" t="s">
        <v>867</v>
      </c>
      <c r="C379" s="198" t="s">
        <v>875</v>
      </c>
      <c r="D379" s="196" t="s">
        <v>97</v>
      </c>
      <c r="E379" s="199"/>
      <c r="F379" s="200"/>
      <c r="G379" s="220"/>
      <c r="H379" s="220"/>
      <c r="I379" s="220"/>
      <c r="J379" s="220"/>
      <c r="K379" s="201"/>
      <c r="L379" s="199"/>
      <c r="M379" s="196"/>
    </row>
    <row r="380" spans="1:13" ht="15.75" x14ac:dyDescent="0.25">
      <c r="A380" s="196" t="s">
        <v>876</v>
      </c>
      <c r="B380" s="197" t="s">
        <v>870</v>
      </c>
      <c r="C380" s="198" t="s">
        <v>877</v>
      </c>
      <c r="D380" s="196" t="s">
        <v>97</v>
      </c>
      <c r="E380" s="199"/>
      <c r="F380" s="200"/>
      <c r="G380" s="220"/>
      <c r="H380" s="220"/>
      <c r="I380" s="220"/>
      <c r="J380" s="220"/>
      <c r="K380" s="201"/>
      <c r="L380" s="199"/>
      <c r="M380" s="196"/>
    </row>
    <row r="381" spans="1:13" ht="15.75" x14ac:dyDescent="0.25">
      <c r="A381" s="83" t="s">
        <v>1620</v>
      </c>
      <c r="B381" s="83" t="s">
        <v>878</v>
      </c>
      <c r="C381" s="84" t="s">
        <v>879</v>
      </c>
      <c r="D381" s="83" t="s">
        <v>47</v>
      </c>
      <c r="E381" s="199"/>
      <c r="F381" s="200"/>
      <c r="G381" s="220"/>
      <c r="H381" s="220"/>
      <c r="I381" s="220"/>
      <c r="J381" s="220"/>
      <c r="K381" s="201"/>
      <c r="L381" s="199"/>
      <c r="M381" s="196"/>
    </row>
    <row r="382" spans="1:13" ht="15.75" x14ac:dyDescent="0.25">
      <c r="A382" s="44" t="s">
        <v>880</v>
      </c>
      <c r="B382" s="13" t="s">
        <v>881</v>
      </c>
      <c r="C382" s="23" t="s">
        <v>1621</v>
      </c>
      <c r="D382" s="44" t="s">
        <v>47</v>
      </c>
      <c r="E382" s="199"/>
      <c r="F382" s="200"/>
      <c r="G382" s="220"/>
      <c r="H382" s="220"/>
      <c r="I382" s="220"/>
      <c r="J382" s="220"/>
      <c r="K382" s="201"/>
      <c r="L382" s="199"/>
      <c r="M382" s="196"/>
    </row>
    <row r="383" spans="1:13" ht="15.75" x14ac:dyDescent="0.25">
      <c r="A383" s="44" t="s">
        <v>883</v>
      </c>
      <c r="B383" s="13" t="s">
        <v>884</v>
      </c>
      <c r="C383" s="23" t="s">
        <v>885</v>
      </c>
      <c r="D383" s="44" t="s">
        <v>47</v>
      </c>
      <c r="E383" s="199"/>
      <c r="F383" s="200"/>
      <c r="G383" s="220"/>
      <c r="H383" s="220"/>
      <c r="I383" s="220"/>
      <c r="J383" s="220"/>
      <c r="K383" s="201"/>
      <c r="L383" s="199"/>
      <c r="M383" s="196"/>
    </row>
    <row r="384" spans="1:13" ht="15.75" x14ac:dyDescent="0.25">
      <c r="A384" s="44" t="s">
        <v>1622</v>
      </c>
      <c r="B384" s="13" t="s">
        <v>157</v>
      </c>
      <c r="C384" s="84" t="s">
        <v>158</v>
      </c>
      <c r="D384" s="44" t="s">
        <v>212</v>
      </c>
      <c r="E384" s="202" t="s">
        <v>178</v>
      </c>
      <c r="F384" s="200"/>
      <c r="G384" s="220"/>
      <c r="H384" s="220"/>
      <c r="I384" s="220"/>
      <c r="J384" s="220"/>
      <c r="K384" s="201"/>
      <c r="L384" s="199"/>
      <c r="M384" s="196"/>
    </row>
    <row r="385" spans="1:13" ht="15.75" x14ac:dyDescent="0.25">
      <c r="A385" s="186">
        <v>13</v>
      </c>
      <c r="B385" s="186" t="s">
        <v>886</v>
      </c>
      <c r="C385" s="187" t="s">
        <v>887</v>
      </c>
      <c r="D385" s="218" t="s">
        <v>212</v>
      </c>
      <c r="E385" s="203" t="s">
        <v>178</v>
      </c>
      <c r="F385" s="200"/>
      <c r="G385" s="220"/>
      <c r="H385" s="220"/>
      <c r="I385" s="220"/>
      <c r="J385" s="220"/>
      <c r="K385" s="201"/>
      <c r="L385" s="204">
        <f>+L386+L391+L396+L401</f>
        <v>0</v>
      </c>
      <c r="M385" s="218"/>
    </row>
    <row r="386" spans="1:13" ht="15.75" x14ac:dyDescent="0.25">
      <c r="A386" s="190" t="s">
        <v>1623</v>
      </c>
      <c r="B386" s="190" t="s">
        <v>888</v>
      </c>
      <c r="C386" s="191" t="s">
        <v>889</v>
      </c>
      <c r="D386" s="196" t="s">
        <v>212</v>
      </c>
      <c r="E386" s="195" t="s">
        <v>178</v>
      </c>
      <c r="F386" s="200"/>
      <c r="G386" s="220"/>
      <c r="H386" s="220"/>
      <c r="I386" s="220"/>
      <c r="J386" s="220"/>
      <c r="K386" s="201"/>
      <c r="L386" s="199"/>
      <c r="M386" s="196"/>
    </row>
    <row r="387" spans="1:13" ht="15.75" x14ac:dyDescent="0.25">
      <c r="A387" s="197" t="s">
        <v>890</v>
      </c>
      <c r="B387" s="197" t="s">
        <v>891</v>
      </c>
      <c r="C387" s="198" t="s">
        <v>126</v>
      </c>
      <c r="D387" s="196" t="s">
        <v>212</v>
      </c>
      <c r="E387" s="202" t="s">
        <v>178</v>
      </c>
      <c r="F387" s="200"/>
      <c r="G387" s="220"/>
      <c r="H387" s="220"/>
      <c r="I387" s="220"/>
      <c r="J387" s="220"/>
      <c r="K387" s="201"/>
      <c r="L387" s="199"/>
      <c r="M387" s="196"/>
    </row>
    <row r="388" spans="1:13" ht="15.75" x14ac:dyDescent="0.25">
      <c r="A388" s="197" t="s">
        <v>892</v>
      </c>
      <c r="B388" s="197" t="s">
        <v>893</v>
      </c>
      <c r="C388" s="198" t="s">
        <v>128</v>
      </c>
      <c r="D388" s="196" t="s">
        <v>212</v>
      </c>
      <c r="E388" s="202" t="s">
        <v>178</v>
      </c>
      <c r="F388" s="200"/>
      <c r="G388" s="220"/>
      <c r="H388" s="220"/>
      <c r="I388" s="220"/>
      <c r="J388" s="220"/>
      <c r="K388" s="201"/>
      <c r="L388" s="199"/>
      <c r="M388" s="196"/>
    </row>
    <row r="389" spans="1:13" ht="15.75" x14ac:dyDescent="0.25">
      <c r="A389" s="197" t="s">
        <v>894</v>
      </c>
      <c r="B389" s="197" t="s">
        <v>895</v>
      </c>
      <c r="C389" s="198" t="s">
        <v>130</v>
      </c>
      <c r="D389" s="196" t="s">
        <v>212</v>
      </c>
      <c r="E389" s="202" t="s">
        <v>178</v>
      </c>
      <c r="F389" s="200"/>
      <c r="G389" s="220"/>
      <c r="H389" s="220"/>
      <c r="I389" s="220"/>
      <c r="J389" s="220"/>
      <c r="K389" s="201"/>
      <c r="L389" s="199"/>
      <c r="M389" s="196"/>
    </row>
    <row r="390" spans="1:13" ht="15.75" x14ac:dyDescent="0.25">
      <c r="A390" s="197" t="s">
        <v>896</v>
      </c>
      <c r="B390" s="197" t="s">
        <v>897</v>
      </c>
      <c r="C390" s="198" t="s">
        <v>132</v>
      </c>
      <c r="D390" s="196" t="s">
        <v>212</v>
      </c>
      <c r="E390" s="202" t="s">
        <v>178</v>
      </c>
      <c r="F390" s="200"/>
      <c r="G390" s="220"/>
      <c r="H390" s="220"/>
      <c r="I390" s="220"/>
      <c r="J390" s="220"/>
      <c r="K390" s="201"/>
      <c r="L390" s="199"/>
      <c r="M390" s="196"/>
    </row>
    <row r="391" spans="1:13" ht="15.75" x14ac:dyDescent="0.25">
      <c r="A391" s="190" t="s">
        <v>1624</v>
      </c>
      <c r="B391" s="190" t="s">
        <v>898</v>
      </c>
      <c r="C391" s="191" t="s">
        <v>899</v>
      </c>
      <c r="D391" s="196" t="s">
        <v>212</v>
      </c>
      <c r="E391" s="195" t="s">
        <v>178</v>
      </c>
      <c r="F391" s="200"/>
      <c r="G391" s="220"/>
      <c r="H391" s="220"/>
      <c r="I391" s="220"/>
      <c r="J391" s="220"/>
      <c r="K391" s="201"/>
      <c r="L391" s="199"/>
      <c r="M391" s="196"/>
    </row>
    <row r="392" spans="1:13" ht="15.75" x14ac:dyDescent="0.25">
      <c r="A392" s="196" t="s">
        <v>900</v>
      </c>
      <c r="B392" s="197" t="s">
        <v>901</v>
      </c>
      <c r="C392" s="198" t="s">
        <v>126</v>
      </c>
      <c r="D392" s="196" t="s">
        <v>212</v>
      </c>
      <c r="E392" s="202" t="s">
        <v>178</v>
      </c>
      <c r="F392" s="200"/>
      <c r="G392" s="220"/>
      <c r="H392" s="220"/>
      <c r="I392" s="220"/>
      <c r="J392" s="220"/>
      <c r="K392" s="201"/>
      <c r="L392" s="199"/>
      <c r="M392" s="196"/>
    </row>
    <row r="393" spans="1:13" ht="15.75" x14ac:dyDescent="0.25">
      <c r="A393" s="196" t="s">
        <v>902</v>
      </c>
      <c r="B393" s="197" t="s">
        <v>903</v>
      </c>
      <c r="C393" s="198" t="s">
        <v>128</v>
      </c>
      <c r="D393" s="196" t="s">
        <v>212</v>
      </c>
      <c r="E393" s="202" t="s">
        <v>178</v>
      </c>
      <c r="F393" s="200"/>
      <c r="G393" s="220"/>
      <c r="H393" s="220"/>
      <c r="I393" s="220"/>
      <c r="J393" s="220"/>
      <c r="K393" s="201"/>
      <c r="L393" s="199"/>
      <c r="M393" s="196"/>
    </row>
    <row r="394" spans="1:13" ht="15.75" x14ac:dyDescent="0.25">
      <c r="A394" s="196" t="s">
        <v>904</v>
      </c>
      <c r="B394" s="197" t="s">
        <v>905</v>
      </c>
      <c r="C394" s="198" t="s">
        <v>130</v>
      </c>
      <c r="D394" s="196" t="s">
        <v>212</v>
      </c>
      <c r="E394" s="202" t="s">
        <v>178</v>
      </c>
      <c r="F394" s="200"/>
      <c r="G394" s="220"/>
      <c r="H394" s="220"/>
      <c r="I394" s="220"/>
      <c r="J394" s="220"/>
      <c r="K394" s="201"/>
      <c r="L394" s="199"/>
      <c r="M394" s="196"/>
    </row>
    <row r="395" spans="1:13" ht="15.75" x14ac:dyDescent="0.25">
      <c r="A395" s="196" t="s">
        <v>906</v>
      </c>
      <c r="B395" s="197" t="s">
        <v>907</v>
      </c>
      <c r="C395" s="198" t="s">
        <v>132</v>
      </c>
      <c r="D395" s="196" t="s">
        <v>212</v>
      </c>
      <c r="E395" s="202" t="s">
        <v>178</v>
      </c>
      <c r="F395" s="200"/>
      <c r="G395" s="220"/>
      <c r="H395" s="220"/>
      <c r="I395" s="220"/>
      <c r="J395" s="220"/>
      <c r="K395" s="201"/>
      <c r="L395" s="199"/>
      <c r="M395" s="196"/>
    </row>
    <row r="396" spans="1:13" ht="15.75" x14ac:dyDescent="0.25">
      <c r="A396" s="190">
        <v>133</v>
      </c>
      <c r="B396" s="190" t="s">
        <v>908</v>
      </c>
      <c r="C396" s="191" t="s">
        <v>909</v>
      </c>
      <c r="D396" s="196" t="s">
        <v>212</v>
      </c>
      <c r="E396" s="195" t="s">
        <v>178</v>
      </c>
      <c r="F396" s="200"/>
      <c r="G396" s="220"/>
      <c r="H396" s="220"/>
      <c r="I396" s="220"/>
      <c r="J396" s="220"/>
      <c r="K396" s="201"/>
      <c r="L396" s="199"/>
      <c r="M396" s="196"/>
    </row>
    <row r="397" spans="1:13" ht="15.75" x14ac:dyDescent="0.25">
      <c r="A397" s="197" t="s">
        <v>910</v>
      </c>
      <c r="B397" s="197" t="s">
        <v>911</v>
      </c>
      <c r="C397" s="198" t="s">
        <v>126</v>
      </c>
      <c r="D397" s="196" t="s">
        <v>212</v>
      </c>
      <c r="E397" s="202" t="s">
        <v>178</v>
      </c>
      <c r="F397" s="200"/>
      <c r="G397" s="220"/>
      <c r="H397" s="220"/>
      <c r="I397" s="220"/>
      <c r="J397" s="220"/>
      <c r="K397" s="201"/>
      <c r="L397" s="199"/>
      <c r="M397" s="196"/>
    </row>
    <row r="398" spans="1:13" ht="15.75" x14ac:dyDescent="0.25">
      <c r="A398" s="197" t="s">
        <v>912</v>
      </c>
      <c r="B398" s="197" t="s">
        <v>913</v>
      </c>
      <c r="C398" s="198" t="s">
        <v>128</v>
      </c>
      <c r="D398" s="196" t="s">
        <v>212</v>
      </c>
      <c r="E398" s="202" t="s">
        <v>178</v>
      </c>
      <c r="F398" s="200"/>
      <c r="G398" s="220"/>
      <c r="H398" s="220"/>
      <c r="I398" s="220"/>
      <c r="J398" s="220"/>
      <c r="K398" s="201"/>
      <c r="L398" s="199"/>
      <c r="M398" s="196"/>
    </row>
    <row r="399" spans="1:13" ht="15.75" x14ac:dyDescent="0.25">
      <c r="A399" s="197" t="s">
        <v>914</v>
      </c>
      <c r="B399" s="197" t="s">
        <v>915</v>
      </c>
      <c r="C399" s="198" t="s">
        <v>130</v>
      </c>
      <c r="D399" s="196" t="s">
        <v>212</v>
      </c>
      <c r="E399" s="202" t="s">
        <v>178</v>
      </c>
      <c r="F399" s="200"/>
      <c r="G399" s="220"/>
      <c r="H399" s="220"/>
      <c r="I399" s="220"/>
      <c r="J399" s="220"/>
      <c r="K399" s="201"/>
      <c r="L399" s="199"/>
      <c r="M399" s="196"/>
    </row>
    <row r="400" spans="1:13" ht="15.75" x14ac:dyDescent="0.25">
      <c r="A400" s="197" t="s">
        <v>916</v>
      </c>
      <c r="B400" s="197" t="s">
        <v>917</v>
      </c>
      <c r="C400" s="198" t="s">
        <v>132</v>
      </c>
      <c r="D400" s="196" t="s">
        <v>212</v>
      </c>
      <c r="E400" s="202" t="s">
        <v>178</v>
      </c>
      <c r="F400" s="200"/>
      <c r="G400" s="220"/>
      <c r="H400" s="220"/>
      <c r="I400" s="220"/>
      <c r="J400" s="220"/>
      <c r="K400" s="201"/>
      <c r="L400" s="199"/>
      <c r="M400" s="196"/>
    </row>
    <row r="401" spans="1:13" ht="15.75" x14ac:dyDescent="0.25">
      <c r="A401" s="190" t="s">
        <v>1625</v>
      </c>
      <c r="B401" s="190" t="s">
        <v>918</v>
      </c>
      <c r="C401" s="191" t="s">
        <v>919</v>
      </c>
      <c r="D401" s="190" t="s">
        <v>212</v>
      </c>
      <c r="E401" s="195" t="s">
        <v>178</v>
      </c>
      <c r="F401" s="200"/>
      <c r="G401" s="220"/>
      <c r="H401" s="220"/>
      <c r="I401" s="220"/>
      <c r="J401" s="220"/>
      <c r="K401" s="201"/>
      <c r="L401" s="192"/>
      <c r="M401" s="196"/>
    </row>
    <row r="402" spans="1:13" ht="31.5" x14ac:dyDescent="0.25">
      <c r="A402" s="186">
        <v>14</v>
      </c>
      <c r="B402" s="186" t="s">
        <v>160</v>
      </c>
      <c r="C402" s="187" t="s">
        <v>161</v>
      </c>
      <c r="D402" s="186" t="s">
        <v>212</v>
      </c>
      <c r="E402" s="203" t="s">
        <v>178</v>
      </c>
      <c r="F402" s="200"/>
      <c r="G402" s="220"/>
      <c r="H402" s="220"/>
      <c r="I402" s="220"/>
      <c r="J402" s="220"/>
      <c r="K402" s="201"/>
      <c r="L402" s="237">
        <f>+SUM(L403:L407)</f>
        <v>0</v>
      </c>
      <c r="M402" s="218"/>
    </row>
    <row r="403" spans="1:13" ht="15.75" x14ac:dyDescent="0.25">
      <c r="A403" s="190" t="s">
        <v>1626</v>
      </c>
      <c r="B403" s="190" t="s">
        <v>920</v>
      </c>
      <c r="C403" s="191" t="s">
        <v>921</v>
      </c>
      <c r="D403" s="214" t="s">
        <v>55</v>
      </c>
      <c r="E403" s="199"/>
      <c r="F403" s="200"/>
      <c r="G403" s="220"/>
      <c r="H403" s="220"/>
      <c r="I403" s="220"/>
      <c r="J403" s="220"/>
      <c r="K403" s="201"/>
      <c r="L403" s="199"/>
      <c r="M403" s="196"/>
    </row>
    <row r="404" spans="1:13" ht="15.75" x14ac:dyDescent="0.25">
      <c r="A404" s="190" t="s">
        <v>1627</v>
      </c>
      <c r="B404" s="190" t="s">
        <v>922</v>
      </c>
      <c r="C404" s="191" t="s">
        <v>923</v>
      </c>
      <c r="D404" s="214" t="s">
        <v>55</v>
      </c>
      <c r="E404" s="199"/>
      <c r="F404" s="200"/>
      <c r="G404" s="220"/>
      <c r="H404" s="220"/>
      <c r="I404" s="220"/>
      <c r="J404" s="220"/>
      <c r="K404" s="201"/>
      <c r="L404" s="199"/>
      <c r="M404" s="196"/>
    </row>
    <row r="405" spans="1:13" ht="15.75" x14ac:dyDescent="0.25">
      <c r="A405" s="190" t="s">
        <v>1628</v>
      </c>
      <c r="B405" s="190" t="s">
        <v>924</v>
      </c>
      <c r="C405" s="191" t="s">
        <v>925</v>
      </c>
      <c r="D405" s="214" t="s">
        <v>209</v>
      </c>
      <c r="E405" s="199"/>
      <c r="F405" s="200"/>
      <c r="G405" s="220"/>
      <c r="H405" s="220"/>
      <c r="I405" s="220"/>
      <c r="J405" s="220"/>
      <c r="K405" s="206"/>
      <c r="L405" s="199"/>
      <c r="M405" s="196"/>
    </row>
    <row r="406" spans="1:13" ht="15.75" x14ac:dyDescent="0.25">
      <c r="A406" s="190" t="s">
        <v>1629</v>
      </c>
      <c r="B406" s="190" t="s">
        <v>162</v>
      </c>
      <c r="C406" s="191" t="s">
        <v>163</v>
      </c>
      <c r="D406" s="190" t="s">
        <v>47</v>
      </c>
      <c r="E406" s="199"/>
      <c r="F406" s="200"/>
      <c r="G406" s="220"/>
      <c r="H406" s="220"/>
      <c r="I406" s="220"/>
      <c r="J406" s="220"/>
      <c r="K406" s="201"/>
      <c r="L406" s="199"/>
      <c r="M406" s="196"/>
    </row>
    <row r="407" spans="1:13" ht="15.75" x14ac:dyDescent="0.25">
      <c r="A407" s="190" t="s">
        <v>1630</v>
      </c>
      <c r="B407" s="190" t="s">
        <v>164</v>
      </c>
      <c r="C407" s="191" t="s">
        <v>165</v>
      </c>
      <c r="D407" s="190" t="s">
        <v>212</v>
      </c>
      <c r="E407" s="195" t="s">
        <v>178</v>
      </c>
      <c r="F407" s="200"/>
      <c r="G407" s="220"/>
      <c r="H407" s="220"/>
      <c r="I407" s="220"/>
      <c r="J407" s="220"/>
      <c r="K407" s="201"/>
      <c r="L407" s="199"/>
      <c r="M407" s="196"/>
    </row>
    <row r="408" spans="1:13" ht="15.75" x14ac:dyDescent="0.25">
      <c r="A408" s="186">
        <v>15</v>
      </c>
      <c r="B408" s="186" t="s">
        <v>167</v>
      </c>
      <c r="C408" s="187" t="s">
        <v>168</v>
      </c>
      <c r="D408" s="186" t="s">
        <v>212</v>
      </c>
      <c r="E408" s="203" t="s">
        <v>178</v>
      </c>
      <c r="F408" s="200"/>
      <c r="G408" s="220"/>
      <c r="H408" s="220"/>
      <c r="I408" s="220"/>
      <c r="J408" s="220"/>
      <c r="K408" s="201"/>
      <c r="L408" s="204">
        <f>+L409+L414+L419+L424+L425+L426+L427</f>
        <v>20</v>
      </c>
      <c r="M408" s="218"/>
    </row>
    <row r="409" spans="1:13" ht="15.75" x14ac:dyDescent="0.25">
      <c r="A409" s="190" t="s">
        <v>1631</v>
      </c>
      <c r="B409" s="190" t="s">
        <v>926</v>
      </c>
      <c r="C409" s="191" t="s">
        <v>927</v>
      </c>
      <c r="D409" s="190" t="s">
        <v>47</v>
      </c>
      <c r="E409" s="192">
        <f>+SUM(E410:E413)</f>
        <v>0</v>
      </c>
      <c r="F409" s="215">
        <f>+SUM(F410:F413)</f>
        <v>0</v>
      </c>
      <c r="G409" s="215"/>
      <c r="H409" s="215"/>
      <c r="I409" s="215"/>
      <c r="J409" s="220"/>
      <c r="K409" s="201"/>
      <c r="L409" s="192">
        <f>+SUM(L410:L413)</f>
        <v>0</v>
      </c>
      <c r="M409" s="196"/>
    </row>
    <row r="410" spans="1:13" ht="15.75" x14ac:dyDescent="0.25">
      <c r="A410" s="197" t="s">
        <v>928</v>
      </c>
      <c r="B410" s="197" t="s">
        <v>929</v>
      </c>
      <c r="C410" s="198" t="s">
        <v>126</v>
      </c>
      <c r="D410" s="196" t="s">
        <v>47</v>
      </c>
      <c r="E410" s="199">
        <f>+SUM(F410:J410)</f>
        <v>0</v>
      </c>
      <c r="F410" s="200"/>
      <c r="G410" s="220"/>
      <c r="H410" s="220"/>
      <c r="I410" s="220"/>
      <c r="J410" s="220"/>
      <c r="K410" s="201"/>
      <c r="L410" s="199">
        <f>+K410*F410</f>
        <v>0</v>
      </c>
      <c r="M410" s="196"/>
    </row>
    <row r="411" spans="1:13" ht="15.75" x14ac:dyDescent="0.25">
      <c r="A411" s="197" t="s">
        <v>930</v>
      </c>
      <c r="B411" s="197" t="s">
        <v>931</v>
      </c>
      <c r="C411" s="198" t="s">
        <v>324</v>
      </c>
      <c r="D411" s="196" t="s">
        <v>47</v>
      </c>
      <c r="E411" s="199">
        <f>+SUM(F411:J411)</f>
        <v>0</v>
      </c>
      <c r="F411" s="200"/>
      <c r="G411" s="220"/>
      <c r="H411" s="220"/>
      <c r="I411" s="220"/>
      <c r="J411" s="220"/>
      <c r="K411" s="201"/>
      <c r="L411" s="199">
        <f>+K411*F411</f>
        <v>0</v>
      </c>
      <c r="M411" s="196"/>
    </row>
    <row r="412" spans="1:13" ht="15.75" x14ac:dyDescent="0.25">
      <c r="A412" s="197" t="s">
        <v>932</v>
      </c>
      <c r="B412" s="197" t="s">
        <v>933</v>
      </c>
      <c r="C412" s="198" t="s">
        <v>336</v>
      </c>
      <c r="D412" s="196" t="s">
        <v>47</v>
      </c>
      <c r="E412" s="199">
        <f>+SUM(F412:J412)</f>
        <v>0</v>
      </c>
      <c r="F412" s="200"/>
      <c r="G412" s="220"/>
      <c r="H412" s="220"/>
      <c r="I412" s="220"/>
      <c r="J412" s="220"/>
      <c r="K412" s="201"/>
      <c r="L412" s="199">
        <f>+K412*F412</f>
        <v>0</v>
      </c>
      <c r="M412" s="196"/>
    </row>
    <row r="413" spans="1:13" ht="15.75" x14ac:dyDescent="0.25">
      <c r="A413" s="196" t="s">
        <v>934</v>
      </c>
      <c r="B413" s="197" t="s">
        <v>935</v>
      </c>
      <c r="C413" s="198" t="s">
        <v>132</v>
      </c>
      <c r="D413" s="196" t="s">
        <v>47</v>
      </c>
      <c r="E413" s="199">
        <f>+SUM(F413:J413)</f>
        <v>0</v>
      </c>
      <c r="F413" s="200"/>
      <c r="G413" s="220"/>
      <c r="H413" s="220"/>
      <c r="I413" s="220"/>
      <c r="J413" s="220"/>
      <c r="K413" s="201">
        <v>20</v>
      </c>
      <c r="L413" s="199">
        <f>+K413*F413</f>
        <v>0</v>
      </c>
      <c r="M413" s="196"/>
    </row>
    <row r="414" spans="1:13" ht="15.75" x14ac:dyDescent="0.25">
      <c r="A414" s="190" t="s">
        <v>1632</v>
      </c>
      <c r="B414" s="190" t="s">
        <v>936</v>
      </c>
      <c r="C414" s="191" t="s">
        <v>937</v>
      </c>
      <c r="D414" s="190" t="s">
        <v>47</v>
      </c>
      <c r="E414" s="192">
        <f>+SUM(E415:E418)</f>
        <v>0</v>
      </c>
      <c r="F414" s="215">
        <f>+SUM(F415:F418)</f>
        <v>0</v>
      </c>
      <c r="G414" s="215"/>
      <c r="H414" s="215"/>
      <c r="I414" s="215"/>
      <c r="J414" s="220"/>
      <c r="K414" s="201"/>
      <c r="L414" s="192">
        <f>+SUM(L415:L418)</f>
        <v>0</v>
      </c>
      <c r="M414" s="196"/>
    </row>
    <row r="415" spans="1:13" ht="15.75" x14ac:dyDescent="0.25">
      <c r="A415" s="197" t="s">
        <v>938</v>
      </c>
      <c r="B415" s="197" t="s">
        <v>939</v>
      </c>
      <c r="C415" s="198" t="s">
        <v>126</v>
      </c>
      <c r="D415" s="197" t="s">
        <v>47</v>
      </c>
      <c r="E415" s="199">
        <f>+SUM(F415:J415)</f>
        <v>0</v>
      </c>
      <c r="F415" s="200"/>
      <c r="G415" s="220"/>
      <c r="H415" s="220"/>
      <c r="I415" s="220"/>
      <c r="J415" s="220"/>
      <c r="K415" s="201"/>
      <c r="L415" s="199">
        <f>+K415*F415</f>
        <v>0</v>
      </c>
      <c r="M415" s="196"/>
    </row>
    <row r="416" spans="1:13" ht="15.75" x14ac:dyDescent="0.25">
      <c r="A416" s="197" t="s">
        <v>940</v>
      </c>
      <c r="B416" s="197" t="s">
        <v>941</v>
      </c>
      <c r="C416" s="198" t="s">
        <v>324</v>
      </c>
      <c r="D416" s="197" t="s">
        <v>47</v>
      </c>
      <c r="E416" s="199">
        <f>+SUM(F416:J416)</f>
        <v>0</v>
      </c>
      <c r="F416" s="200"/>
      <c r="G416" s="220"/>
      <c r="H416" s="220"/>
      <c r="I416" s="220"/>
      <c r="J416" s="220"/>
      <c r="K416" s="201">
        <v>350</v>
      </c>
      <c r="L416" s="199">
        <f>+K416*F416</f>
        <v>0</v>
      </c>
      <c r="M416" s="196"/>
    </row>
    <row r="417" spans="1:13" ht="15.75" x14ac:dyDescent="0.25">
      <c r="A417" s="197" t="s">
        <v>942</v>
      </c>
      <c r="B417" s="197" t="s">
        <v>939</v>
      </c>
      <c r="C417" s="198" t="s">
        <v>336</v>
      </c>
      <c r="D417" s="197" t="s">
        <v>47</v>
      </c>
      <c r="E417" s="199">
        <f>+SUM(F417:J417)</f>
        <v>0</v>
      </c>
      <c r="F417" s="200"/>
      <c r="G417" s="220"/>
      <c r="H417" s="220"/>
      <c r="I417" s="220"/>
      <c r="J417" s="220"/>
      <c r="K417" s="201"/>
      <c r="L417" s="199">
        <f>+K417*F417</f>
        <v>0</v>
      </c>
      <c r="M417" s="196"/>
    </row>
    <row r="418" spans="1:13" ht="15.75" x14ac:dyDescent="0.25">
      <c r="A418" s="197" t="s">
        <v>944</v>
      </c>
      <c r="B418" s="197" t="s">
        <v>945</v>
      </c>
      <c r="C418" s="198" t="s">
        <v>132</v>
      </c>
      <c r="D418" s="197" t="s">
        <v>47</v>
      </c>
      <c r="E418" s="199">
        <f>+SUM(F418:J418)</f>
        <v>0</v>
      </c>
      <c r="F418" s="200"/>
      <c r="G418" s="220"/>
      <c r="H418" s="220"/>
      <c r="I418" s="220"/>
      <c r="J418" s="220"/>
      <c r="K418" s="201"/>
      <c r="L418" s="199">
        <f>+K418*F418</f>
        <v>0</v>
      </c>
      <c r="M418" s="196"/>
    </row>
    <row r="419" spans="1:13" ht="18.75" x14ac:dyDescent="0.25">
      <c r="A419" s="190" t="s">
        <v>1633</v>
      </c>
      <c r="B419" s="190" t="s">
        <v>946</v>
      </c>
      <c r="C419" s="191" t="s">
        <v>947</v>
      </c>
      <c r="D419" s="190" t="s">
        <v>1634</v>
      </c>
      <c r="E419" s="192">
        <f>+SUM(E420:E423)</f>
        <v>0</v>
      </c>
      <c r="F419" s="215">
        <f>+SUM(F420:F423)</f>
        <v>0</v>
      </c>
      <c r="G419" s="215"/>
      <c r="H419" s="215"/>
      <c r="I419" s="215"/>
      <c r="J419" s="220"/>
      <c r="K419" s="201"/>
      <c r="L419" s="192">
        <f>+SUM(L420:L423)</f>
        <v>0</v>
      </c>
      <c r="M419" s="196"/>
    </row>
    <row r="420" spans="1:13" ht="18.75" x14ac:dyDescent="0.25">
      <c r="A420" s="196" t="s">
        <v>949</v>
      </c>
      <c r="B420" s="197" t="s">
        <v>950</v>
      </c>
      <c r="C420" s="198" t="s">
        <v>126</v>
      </c>
      <c r="D420" s="196" t="s">
        <v>1635</v>
      </c>
      <c r="E420" s="199">
        <f>+SUM(F420:J420)</f>
        <v>0</v>
      </c>
      <c r="F420" s="200"/>
      <c r="G420" s="220"/>
      <c r="H420" s="220"/>
      <c r="I420" s="220"/>
      <c r="J420" s="220"/>
      <c r="K420" s="201">
        <v>10</v>
      </c>
      <c r="L420" s="199">
        <f>+K420*F420</f>
        <v>0</v>
      </c>
      <c r="M420" s="196"/>
    </row>
    <row r="421" spans="1:13" ht="18.75" x14ac:dyDescent="0.25">
      <c r="A421" s="196" t="s">
        <v>952</v>
      </c>
      <c r="B421" s="197" t="s">
        <v>953</v>
      </c>
      <c r="C421" s="198" t="s">
        <v>348</v>
      </c>
      <c r="D421" s="196" t="s">
        <v>1635</v>
      </c>
      <c r="E421" s="199">
        <f>+SUM(F421:J421)</f>
        <v>0</v>
      </c>
      <c r="F421" s="200"/>
      <c r="G421" s="220"/>
      <c r="H421" s="220"/>
      <c r="I421" s="220"/>
      <c r="J421" s="220"/>
      <c r="K421" s="201"/>
      <c r="L421" s="199">
        <f>+K421*F421</f>
        <v>0</v>
      </c>
      <c r="M421" s="196"/>
    </row>
    <row r="422" spans="1:13" ht="18.75" x14ac:dyDescent="0.25">
      <c r="A422" s="196" t="s">
        <v>954</v>
      </c>
      <c r="B422" s="197" t="s">
        <v>955</v>
      </c>
      <c r="C422" s="198" t="s">
        <v>336</v>
      </c>
      <c r="D422" s="196" t="s">
        <v>1635</v>
      </c>
      <c r="E422" s="199">
        <f>+SUM(F422:J422)</f>
        <v>0</v>
      </c>
      <c r="F422" s="200"/>
      <c r="G422" s="220"/>
      <c r="H422" s="220"/>
      <c r="I422" s="220"/>
      <c r="J422" s="220"/>
      <c r="K422" s="201"/>
      <c r="L422" s="199">
        <f>+K422*F422</f>
        <v>0</v>
      </c>
      <c r="M422" s="196"/>
    </row>
    <row r="423" spans="1:13" ht="18.75" x14ac:dyDescent="0.25">
      <c r="A423" s="196" t="s">
        <v>956</v>
      </c>
      <c r="B423" s="197" t="s">
        <v>957</v>
      </c>
      <c r="C423" s="198" t="s">
        <v>132</v>
      </c>
      <c r="D423" s="196" t="s">
        <v>1635</v>
      </c>
      <c r="E423" s="199">
        <f>+SUM(F423:J423)</f>
        <v>0</v>
      </c>
      <c r="F423" s="200"/>
      <c r="G423" s="220"/>
      <c r="H423" s="220"/>
      <c r="I423" s="220"/>
      <c r="J423" s="220"/>
      <c r="K423" s="201"/>
      <c r="L423" s="199">
        <f>+K423*F423</f>
        <v>0</v>
      </c>
      <c r="M423" s="196"/>
    </row>
    <row r="424" spans="1:13" ht="31.5" x14ac:dyDescent="0.25">
      <c r="A424" s="190" t="s">
        <v>1636</v>
      </c>
      <c r="B424" s="190" t="s">
        <v>958</v>
      </c>
      <c r="C424" s="191" t="s">
        <v>959</v>
      </c>
      <c r="D424" s="190" t="s">
        <v>47</v>
      </c>
      <c r="E424" s="199"/>
      <c r="F424" s="200"/>
      <c r="G424" s="220"/>
      <c r="H424" s="220"/>
      <c r="I424" s="220"/>
      <c r="J424" s="220"/>
      <c r="K424" s="201"/>
      <c r="L424" s="192"/>
      <c r="M424" s="196"/>
    </row>
    <row r="425" spans="1:13" ht="15.75" x14ac:dyDescent="0.25">
      <c r="A425" s="190" t="s">
        <v>1637</v>
      </c>
      <c r="B425" s="190" t="s">
        <v>960</v>
      </c>
      <c r="C425" s="191" t="s">
        <v>961</v>
      </c>
      <c r="D425" s="190" t="s">
        <v>212</v>
      </c>
      <c r="E425" s="195" t="s">
        <v>178</v>
      </c>
      <c r="F425" s="200"/>
      <c r="G425" s="220"/>
      <c r="H425" s="220"/>
      <c r="I425" s="220"/>
      <c r="J425" s="220"/>
      <c r="K425" s="201"/>
      <c r="L425" s="192">
        <f>+SUM(F425:J425)</f>
        <v>0</v>
      </c>
      <c r="M425" s="196"/>
    </row>
    <row r="426" spans="1:13" ht="15.75" x14ac:dyDescent="0.25">
      <c r="A426" s="190" t="s">
        <v>1638</v>
      </c>
      <c r="B426" s="190" t="s">
        <v>962</v>
      </c>
      <c r="C426" s="191" t="s">
        <v>963</v>
      </c>
      <c r="D426" s="190" t="s">
        <v>212</v>
      </c>
      <c r="E426" s="195" t="s">
        <v>178</v>
      </c>
      <c r="F426" s="200"/>
      <c r="G426" s="220"/>
      <c r="H426" s="220"/>
      <c r="I426" s="220"/>
      <c r="J426" s="220"/>
      <c r="K426" s="201"/>
      <c r="L426" s="192"/>
      <c r="M426" s="196"/>
    </row>
    <row r="427" spans="1:13" ht="15.75" x14ac:dyDescent="0.25">
      <c r="A427" s="190" t="s">
        <v>1639</v>
      </c>
      <c r="B427" s="190" t="s">
        <v>964</v>
      </c>
      <c r="C427" s="191" t="s">
        <v>965</v>
      </c>
      <c r="D427" s="190" t="s">
        <v>212</v>
      </c>
      <c r="E427" s="195" t="s">
        <v>178</v>
      </c>
      <c r="F427" s="207"/>
      <c r="G427" s="192">
        <v>20</v>
      </c>
      <c r="H427" s="192"/>
      <c r="I427" s="192"/>
      <c r="J427" s="192"/>
      <c r="K427" s="201"/>
      <c r="L427" s="192">
        <f>+SUM(F427:J427)</f>
        <v>20</v>
      </c>
      <c r="M427" s="196"/>
    </row>
    <row r="428" spans="1:13" ht="15" customHeight="1" x14ac:dyDescent="0.25">
      <c r="A428" s="190"/>
      <c r="B428" s="327" t="s">
        <v>966</v>
      </c>
      <c r="C428" s="327"/>
      <c r="D428" s="190" t="s">
        <v>212</v>
      </c>
      <c r="E428" s="195" t="s">
        <v>178</v>
      </c>
      <c r="F428" s="200"/>
      <c r="G428" s="220"/>
      <c r="H428" s="220"/>
      <c r="I428" s="220"/>
      <c r="J428" s="220"/>
      <c r="K428" s="201"/>
      <c r="L428" s="192">
        <f>ROUND((L408+L402+L385+L350+L335+L264+L208+L173+L158+L95+L82+L69+L56+L28),0)</f>
        <v>13671</v>
      </c>
      <c r="M428" s="196"/>
    </row>
    <row r="431" spans="1:13" ht="15.75" x14ac:dyDescent="0.25">
      <c r="L431" s="223"/>
    </row>
  </sheetData>
  <mergeCells count="7">
    <mergeCell ref="B7:M7"/>
    <mergeCell ref="B428:C428"/>
    <mergeCell ref="A2:M2"/>
    <mergeCell ref="A3:M3"/>
    <mergeCell ref="A4:M4"/>
    <mergeCell ref="B5:M5"/>
    <mergeCell ref="B6:M6"/>
  </mergeCells>
  <pageMargins left="0.7" right="0.7" top="0.75" bottom="0.75" header="0.511811023622047" footer="0.511811023622047"/>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00"/>
  <sheetViews>
    <sheetView view="pageBreakPreview" topLeftCell="A85" zoomScaleNormal="85" workbookViewId="0">
      <selection activeCell="D9" sqref="D9"/>
    </sheetView>
  </sheetViews>
  <sheetFormatPr defaultColWidth="32" defaultRowHeight="16.5" customHeight="1" x14ac:dyDescent="0.25"/>
  <cols>
    <col min="1" max="1" width="5.42578125" style="268" customWidth="1"/>
    <col min="2" max="2" width="39.5703125" style="269" customWidth="1"/>
    <col min="3" max="3" width="32" style="269"/>
    <col min="4" max="4" width="33.140625" style="269" customWidth="1"/>
    <col min="5" max="5" width="32.5703125" style="269" customWidth="1"/>
    <col min="6" max="6" width="27" style="269" customWidth="1"/>
    <col min="7" max="7" width="15.140625" style="270" customWidth="1"/>
    <col min="8" max="16384" width="32" style="271"/>
  </cols>
  <sheetData>
    <row r="2" spans="1:7" x14ac:dyDescent="0.25">
      <c r="A2" s="332" t="s">
        <v>978</v>
      </c>
      <c r="B2" s="332"/>
      <c r="C2" s="332"/>
      <c r="D2" s="332"/>
      <c r="E2" s="332"/>
      <c r="F2" s="332"/>
      <c r="G2" s="332"/>
    </row>
    <row r="3" spans="1:7" x14ac:dyDescent="0.25">
      <c r="A3" s="332" t="s">
        <v>1683</v>
      </c>
      <c r="B3" s="332"/>
      <c r="C3" s="332"/>
      <c r="D3" s="332"/>
      <c r="E3" s="332"/>
      <c r="F3" s="332"/>
      <c r="G3" s="332"/>
    </row>
    <row r="4" spans="1:7" x14ac:dyDescent="0.25">
      <c r="A4" s="333" t="s">
        <v>1684</v>
      </c>
      <c r="B4" s="333"/>
      <c r="C4" s="333"/>
      <c r="D4" s="333"/>
      <c r="E4" s="333"/>
      <c r="F4" s="333"/>
      <c r="G4" s="333"/>
    </row>
    <row r="6" spans="1:7" s="273" customFormat="1" ht="33" x14ac:dyDescent="0.25">
      <c r="A6" s="272" t="s">
        <v>175</v>
      </c>
      <c r="B6" s="272" t="s">
        <v>981</v>
      </c>
      <c r="C6" s="272" t="s">
        <v>982</v>
      </c>
      <c r="D6" s="272" t="s">
        <v>985</v>
      </c>
      <c r="E6" s="272" t="s">
        <v>986</v>
      </c>
      <c r="F6" s="272" t="s">
        <v>987</v>
      </c>
      <c r="G6" s="272" t="s">
        <v>989</v>
      </c>
    </row>
    <row r="7" spans="1:7" s="273" customFormat="1" ht="16.5" customHeight="1" x14ac:dyDescent="0.25">
      <c r="A7" s="272" t="s">
        <v>29</v>
      </c>
      <c r="B7" s="334" t="s">
        <v>990</v>
      </c>
      <c r="C7" s="334"/>
      <c r="D7" s="274"/>
      <c r="E7" s="274"/>
      <c r="F7" s="274"/>
      <c r="G7" s="275">
        <f>+G8+G14+G17+G32+G46+G74</f>
        <v>181.92</v>
      </c>
    </row>
    <row r="8" spans="1:7" s="273" customFormat="1" x14ac:dyDescent="0.25">
      <c r="A8" s="272" t="s">
        <v>159</v>
      </c>
      <c r="B8" s="276" t="s">
        <v>1142</v>
      </c>
      <c r="C8" s="274"/>
      <c r="D8" s="274"/>
      <c r="E8" s="274"/>
      <c r="F8" s="274"/>
      <c r="G8" s="277">
        <f>+SUM(G9:G13)</f>
        <v>39.6</v>
      </c>
    </row>
    <row r="9" spans="1:7" s="273" customFormat="1" ht="63" x14ac:dyDescent="0.25">
      <c r="A9" s="278">
        <v>1</v>
      </c>
      <c r="B9" s="279" t="s">
        <v>1143</v>
      </c>
      <c r="C9" s="279" t="s">
        <v>1144</v>
      </c>
      <c r="D9" s="279" t="s">
        <v>1145</v>
      </c>
      <c r="E9" s="279" t="s">
        <v>1146</v>
      </c>
      <c r="F9" s="279" t="s">
        <v>1147</v>
      </c>
      <c r="G9" s="280">
        <v>30</v>
      </c>
    </row>
    <row r="10" spans="1:7" s="273" customFormat="1" ht="63" x14ac:dyDescent="0.25">
      <c r="A10" s="278">
        <v>2</v>
      </c>
      <c r="B10" s="279" t="s">
        <v>1148</v>
      </c>
      <c r="C10" s="279" t="s">
        <v>1149</v>
      </c>
      <c r="D10" s="279" t="s">
        <v>1150</v>
      </c>
      <c r="E10" s="279" t="s">
        <v>1151</v>
      </c>
      <c r="F10" s="279" t="s">
        <v>1152</v>
      </c>
      <c r="G10" s="280">
        <v>5</v>
      </c>
    </row>
    <row r="11" spans="1:7" s="273" customFormat="1" ht="63" x14ac:dyDescent="0.25">
      <c r="A11" s="278">
        <v>3</v>
      </c>
      <c r="B11" s="279" t="s">
        <v>1153</v>
      </c>
      <c r="C11" s="279" t="s">
        <v>1154</v>
      </c>
      <c r="D11" s="279" t="s">
        <v>1155</v>
      </c>
      <c r="E11" s="279" t="s">
        <v>1156</v>
      </c>
      <c r="F11" s="279" t="s">
        <v>1152</v>
      </c>
      <c r="G11" s="280">
        <v>2</v>
      </c>
    </row>
    <row r="12" spans="1:7" s="273" customFormat="1" ht="47.25" x14ac:dyDescent="0.25">
      <c r="A12" s="278">
        <v>4</v>
      </c>
      <c r="B12" s="279" t="s">
        <v>1157</v>
      </c>
      <c r="C12" s="279" t="s">
        <v>1158</v>
      </c>
      <c r="D12" s="279" t="s">
        <v>1159</v>
      </c>
      <c r="E12" s="279" t="s">
        <v>1160</v>
      </c>
      <c r="F12" s="279" t="s">
        <v>1161</v>
      </c>
      <c r="G12" s="280">
        <v>2</v>
      </c>
    </row>
    <row r="13" spans="1:7" s="273" customFormat="1" ht="47.25" x14ac:dyDescent="0.25">
      <c r="A13" s="278">
        <v>5</v>
      </c>
      <c r="B13" s="279" t="s">
        <v>1162</v>
      </c>
      <c r="C13" s="279" t="s">
        <v>1154</v>
      </c>
      <c r="D13" s="279" t="s">
        <v>1159</v>
      </c>
      <c r="E13" s="279" t="s">
        <v>1160</v>
      </c>
      <c r="F13" s="279" t="s">
        <v>1161</v>
      </c>
      <c r="G13" s="280">
        <v>0.6</v>
      </c>
    </row>
    <row r="14" spans="1:7" s="273" customFormat="1" x14ac:dyDescent="0.25">
      <c r="A14" s="272" t="s">
        <v>1078</v>
      </c>
      <c r="B14" s="276" t="s">
        <v>1685</v>
      </c>
      <c r="C14" s="279"/>
      <c r="D14" s="281"/>
      <c r="E14" s="281"/>
      <c r="F14" s="281"/>
      <c r="G14" s="277">
        <f>+SUM(G15:G16)</f>
        <v>10</v>
      </c>
    </row>
    <row r="15" spans="1:7" s="273" customFormat="1" ht="47.25" x14ac:dyDescent="0.25">
      <c r="A15" s="282">
        <v>1</v>
      </c>
      <c r="B15" s="279" t="s">
        <v>1686</v>
      </c>
      <c r="C15" s="279" t="s">
        <v>1687</v>
      </c>
      <c r="D15" s="279" t="s">
        <v>1688</v>
      </c>
      <c r="E15" s="279" t="s">
        <v>1689</v>
      </c>
      <c r="F15" s="279" t="s">
        <v>1690</v>
      </c>
      <c r="G15" s="280">
        <v>9</v>
      </c>
    </row>
    <row r="16" spans="1:7" s="273" customFormat="1" ht="47.25" x14ac:dyDescent="0.25">
      <c r="A16" s="282">
        <v>2</v>
      </c>
      <c r="B16" s="279" t="s">
        <v>1691</v>
      </c>
      <c r="C16" s="279" t="s">
        <v>1692</v>
      </c>
      <c r="D16" s="279" t="s">
        <v>1693</v>
      </c>
      <c r="E16" s="279" t="s">
        <v>1694</v>
      </c>
      <c r="F16" s="279" t="s">
        <v>1695</v>
      </c>
      <c r="G16" s="280">
        <v>1</v>
      </c>
    </row>
    <row r="17" spans="1:7" s="273" customFormat="1" x14ac:dyDescent="0.25">
      <c r="A17" s="272" t="s">
        <v>1139</v>
      </c>
      <c r="B17" s="276" t="s">
        <v>1079</v>
      </c>
      <c r="C17" s="274"/>
      <c r="D17" s="274"/>
      <c r="E17" s="274"/>
      <c r="F17" s="274"/>
      <c r="G17" s="277">
        <f>+SUM(G18:G31)</f>
        <v>18.309999999999999</v>
      </c>
    </row>
    <row r="18" spans="1:7" s="273" customFormat="1" ht="110.25" x14ac:dyDescent="0.25">
      <c r="A18" s="278">
        <v>1</v>
      </c>
      <c r="B18" s="283" t="s">
        <v>1085</v>
      </c>
      <c r="C18" s="279" t="s">
        <v>1696</v>
      </c>
      <c r="D18" s="279" t="s">
        <v>1697</v>
      </c>
      <c r="E18" s="279" t="s">
        <v>1698</v>
      </c>
      <c r="F18" s="279" t="s">
        <v>1699</v>
      </c>
      <c r="G18" s="280">
        <v>5</v>
      </c>
    </row>
    <row r="19" spans="1:7" s="273" customFormat="1" ht="63" x14ac:dyDescent="0.25">
      <c r="A19" s="278">
        <v>2</v>
      </c>
      <c r="B19" s="279" t="s">
        <v>1090</v>
      </c>
      <c r="C19" s="279" t="s">
        <v>1700</v>
      </c>
      <c r="D19" s="279" t="s">
        <v>1092</v>
      </c>
      <c r="E19" s="279" t="s">
        <v>1093</v>
      </c>
      <c r="F19" s="279" t="s">
        <v>1094</v>
      </c>
      <c r="G19" s="280">
        <v>0.6</v>
      </c>
    </row>
    <row r="20" spans="1:7" s="273" customFormat="1" ht="47.25" x14ac:dyDescent="0.25">
      <c r="A20" s="278">
        <v>3</v>
      </c>
      <c r="B20" s="279" t="s">
        <v>1095</v>
      </c>
      <c r="C20" s="279" t="s">
        <v>1701</v>
      </c>
      <c r="D20" s="279" t="s">
        <v>1097</v>
      </c>
      <c r="E20" s="279" t="s">
        <v>1098</v>
      </c>
      <c r="F20" s="279" t="s">
        <v>1094</v>
      </c>
      <c r="G20" s="280">
        <v>0.8</v>
      </c>
    </row>
    <row r="21" spans="1:7" s="273" customFormat="1" ht="47.25" x14ac:dyDescent="0.25">
      <c r="A21" s="278">
        <v>4</v>
      </c>
      <c r="B21" s="279" t="s">
        <v>1099</v>
      </c>
      <c r="C21" s="279" t="s">
        <v>1702</v>
      </c>
      <c r="D21" s="279" t="s">
        <v>1101</v>
      </c>
      <c r="E21" s="279" t="s">
        <v>1102</v>
      </c>
      <c r="F21" s="279" t="s">
        <v>1103</v>
      </c>
      <c r="G21" s="280">
        <v>2</v>
      </c>
    </row>
    <row r="22" spans="1:7" s="273" customFormat="1" ht="47.25" x14ac:dyDescent="0.25">
      <c r="A22" s="278">
        <v>5</v>
      </c>
      <c r="B22" s="279" t="s">
        <v>1703</v>
      </c>
      <c r="C22" s="279" t="s">
        <v>1704</v>
      </c>
      <c r="D22" s="279" t="s">
        <v>1106</v>
      </c>
      <c r="E22" s="279" t="s">
        <v>1107</v>
      </c>
      <c r="F22" s="279" t="s">
        <v>1103</v>
      </c>
      <c r="G22" s="280">
        <v>2</v>
      </c>
    </row>
    <row r="23" spans="1:7" s="273" customFormat="1" ht="47.25" x14ac:dyDescent="0.25">
      <c r="A23" s="278">
        <v>6</v>
      </c>
      <c r="B23" s="279" t="s">
        <v>1705</v>
      </c>
      <c r="C23" s="279" t="s">
        <v>1704</v>
      </c>
      <c r="D23" s="281" t="s">
        <v>1101</v>
      </c>
      <c r="E23" s="281" t="s">
        <v>1109</v>
      </c>
      <c r="F23" s="279" t="s">
        <v>1103</v>
      </c>
      <c r="G23" s="284">
        <v>1</v>
      </c>
    </row>
    <row r="24" spans="1:7" s="273" customFormat="1" ht="47.25" x14ac:dyDescent="0.25">
      <c r="A24" s="278">
        <v>7</v>
      </c>
      <c r="B24" s="279" t="s">
        <v>1706</v>
      </c>
      <c r="C24" s="279" t="s">
        <v>1707</v>
      </c>
      <c r="D24" s="281" t="s">
        <v>1112</v>
      </c>
      <c r="E24" s="281" t="s">
        <v>1113</v>
      </c>
      <c r="F24" s="279" t="s">
        <v>1103</v>
      </c>
      <c r="G24" s="284">
        <v>0.21</v>
      </c>
    </row>
    <row r="25" spans="1:7" s="273" customFormat="1" ht="47.25" x14ac:dyDescent="0.25">
      <c r="A25" s="278">
        <v>8</v>
      </c>
      <c r="B25" s="279" t="s">
        <v>1708</v>
      </c>
      <c r="C25" s="279" t="s">
        <v>1709</v>
      </c>
      <c r="D25" s="281" t="s">
        <v>1116</v>
      </c>
      <c r="E25" s="281" t="s">
        <v>1117</v>
      </c>
      <c r="F25" s="279" t="s">
        <v>1103</v>
      </c>
      <c r="G25" s="284">
        <v>1.5</v>
      </c>
    </row>
    <row r="26" spans="1:7" s="273" customFormat="1" ht="47.25" x14ac:dyDescent="0.25">
      <c r="A26" s="278">
        <v>9</v>
      </c>
      <c r="B26" s="279" t="s">
        <v>1710</v>
      </c>
      <c r="C26" s="279" t="s">
        <v>1711</v>
      </c>
      <c r="D26" s="281" t="s">
        <v>1120</v>
      </c>
      <c r="E26" s="281" t="s">
        <v>1121</v>
      </c>
      <c r="F26" s="279" t="s">
        <v>1103</v>
      </c>
      <c r="G26" s="284">
        <v>0.1</v>
      </c>
    </row>
    <row r="27" spans="1:7" s="273" customFormat="1" ht="47.25" x14ac:dyDescent="0.25">
      <c r="A27" s="278">
        <v>10</v>
      </c>
      <c r="B27" s="279" t="s">
        <v>1712</v>
      </c>
      <c r="C27" s="279" t="s">
        <v>1701</v>
      </c>
      <c r="D27" s="281" t="s">
        <v>1124</v>
      </c>
      <c r="E27" s="281" t="s">
        <v>1107</v>
      </c>
      <c r="F27" s="279" t="s">
        <v>1103</v>
      </c>
      <c r="G27" s="284">
        <v>1.5</v>
      </c>
    </row>
    <row r="28" spans="1:7" s="273" customFormat="1" ht="47.25" x14ac:dyDescent="0.25">
      <c r="A28" s="278">
        <v>11</v>
      </c>
      <c r="B28" s="279" t="s">
        <v>1713</v>
      </c>
      <c r="C28" s="279" t="s">
        <v>1714</v>
      </c>
      <c r="D28" s="281" t="s">
        <v>1126</v>
      </c>
      <c r="E28" s="281" t="s">
        <v>1127</v>
      </c>
      <c r="F28" s="279" t="s">
        <v>1103</v>
      </c>
      <c r="G28" s="284">
        <v>0.5</v>
      </c>
    </row>
    <row r="29" spans="1:7" s="273" customFormat="1" ht="47.25" x14ac:dyDescent="0.25">
      <c r="A29" s="278">
        <v>12</v>
      </c>
      <c r="B29" s="279" t="s">
        <v>1715</v>
      </c>
      <c r="C29" s="279" t="s">
        <v>1716</v>
      </c>
      <c r="D29" s="281" t="s">
        <v>1130</v>
      </c>
      <c r="E29" s="281" t="s">
        <v>1131</v>
      </c>
      <c r="F29" s="279" t="s">
        <v>1103</v>
      </c>
      <c r="G29" s="284">
        <v>0.6</v>
      </c>
    </row>
    <row r="30" spans="1:7" s="273" customFormat="1" ht="47.25" x14ac:dyDescent="0.25">
      <c r="A30" s="278">
        <v>13</v>
      </c>
      <c r="B30" s="279" t="s">
        <v>1717</v>
      </c>
      <c r="C30" s="279" t="s">
        <v>1718</v>
      </c>
      <c r="D30" s="281" t="s">
        <v>1126</v>
      </c>
      <c r="E30" s="281" t="s">
        <v>1134</v>
      </c>
      <c r="F30" s="279" t="s">
        <v>1103</v>
      </c>
      <c r="G30" s="284">
        <v>0.5</v>
      </c>
    </row>
    <row r="31" spans="1:7" s="273" customFormat="1" ht="47.25" x14ac:dyDescent="0.25">
      <c r="A31" s="278">
        <v>14</v>
      </c>
      <c r="B31" s="279" t="s">
        <v>1719</v>
      </c>
      <c r="C31" s="279" t="s">
        <v>1720</v>
      </c>
      <c r="D31" s="281" t="s">
        <v>1137</v>
      </c>
      <c r="E31" s="281" t="s">
        <v>1138</v>
      </c>
      <c r="F31" s="279" t="s">
        <v>1103</v>
      </c>
      <c r="G31" s="284">
        <v>2</v>
      </c>
    </row>
    <row r="32" spans="1:7" s="273" customFormat="1" x14ac:dyDescent="0.25">
      <c r="A32" s="272" t="s">
        <v>1141</v>
      </c>
      <c r="B32" s="276" t="s">
        <v>1140</v>
      </c>
      <c r="C32" s="274"/>
      <c r="D32" s="274"/>
      <c r="E32" s="274"/>
      <c r="F32" s="274"/>
      <c r="G32" s="277">
        <f>+SUM(G33:G45)</f>
        <v>90.5</v>
      </c>
    </row>
    <row r="33" spans="1:9" s="273" customFormat="1" ht="63" x14ac:dyDescent="0.25">
      <c r="A33" s="278">
        <v>1</v>
      </c>
      <c r="B33" s="279" t="s">
        <v>1721</v>
      </c>
      <c r="C33" s="279" t="s">
        <v>1722</v>
      </c>
      <c r="D33" s="279" t="s">
        <v>1723</v>
      </c>
      <c r="E33" s="279" t="s">
        <v>1724</v>
      </c>
      <c r="F33" s="279" t="s">
        <v>1725</v>
      </c>
      <c r="G33" s="280">
        <v>15</v>
      </c>
    </row>
    <row r="34" spans="1:9" s="273" customFormat="1" ht="47.25" x14ac:dyDescent="0.25">
      <c r="A34" s="278">
        <v>2</v>
      </c>
      <c r="B34" s="279" t="s">
        <v>1726</v>
      </c>
      <c r="C34" s="279" t="s">
        <v>1727</v>
      </c>
      <c r="D34" s="281" t="s">
        <v>1446</v>
      </c>
      <c r="E34" s="281" t="s">
        <v>1445</v>
      </c>
      <c r="F34" s="279" t="s">
        <v>1447</v>
      </c>
      <c r="G34" s="284">
        <v>1.7</v>
      </c>
    </row>
    <row r="35" spans="1:9" s="273" customFormat="1" ht="63" x14ac:dyDescent="0.25">
      <c r="A35" s="278">
        <v>3</v>
      </c>
      <c r="B35" s="279" t="s">
        <v>1448</v>
      </c>
      <c r="C35" s="279" t="s">
        <v>1449</v>
      </c>
      <c r="D35" s="281" t="s">
        <v>1451</v>
      </c>
      <c r="E35" s="281" t="s">
        <v>1450</v>
      </c>
      <c r="F35" s="279" t="s">
        <v>1452</v>
      </c>
      <c r="G35" s="284">
        <v>0.8</v>
      </c>
    </row>
    <row r="36" spans="1:9" s="273" customFormat="1" ht="63" x14ac:dyDescent="0.25">
      <c r="A36" s="278">
        <v>4</v>
      </c>
      <c r="B36" s="279" t="s">
        <v>1728</v>
      </c>
      <c r="C36" s="279" t="s">
        <v>1729</v>
      </c>
      <c r="D36" s="281" t="s">
        <v>1730</v>
      </c>
      <c r="E36" s="281" t="s">
        <v>1731</v>
      </c>
      <c r="F36" s="279"/>
      <c r="G36" s="284">
        <v>15</v>
      </c>
      <c r="I36" s="273">
        <f>1.1+1.1+1.2</f>
        <v>3.4000000000000004</v>
      </c>
    </row>
    <row r="37" spans="1:9" s="273" customFormat="1" ht="47.25" x14ac:dyDescent="0.25">
      <c r="A37" s="278">
        <v>5</v>
      </c>
      <c r="B37" s="279" t="s">
        <v>1732</v>
      </c>
      <c r="C37" s="279" t="s">
        <v>1469</v>
      </c>
      <c r="D37" s="281" t="s">
        <v>1471</v>
      </c>
      <c r="E37" s="281" t="s">
        <v>1470</v>
      </c>
      <c r="F37" s="279" t="s">
        <v>1472</v>
      </c>
      <c r="G37" s="284">
        <v>12</v>
      </c>
    </row>
    <row r="38" spans="1:9" s="273" customFormat="1" ht="47.25" x14ac:dyDescent="0.25">
      <c r="A38" s="278">
        <v>6</v>
      </c>
      <c r="B38" s="279" t="s">
        <v>1473</v>
      </c>
      <c r="C38" s="279" t="s">
        <v>1474</v>
      </c>
      <c r="D38" s="281" t="s">
        <v>1475</v>
      </c>
      <c r="E38" s="281" t="s">
        <v>1470</v>
      </c>
      <c r="F38" s="279" t="s">
        <v>1476</v>
      </c>
      <c r="G38" s="284">
        <v>0.5</v>
      </c>
    </row>
    <row r="39" spans="1:9" s="273" customFormat="1" ht="47.25" x14ac:dyDescent="0.25">
      <c r="A39" s="278">
        <v>7</v>
      </c>
      <c r="B39" s="279" t="s">
        <v>1477</v>
      </c>
      <c r="C39" s="279" t="s">
        <v>1478</v>
      </c>
      <c r="D39" s="281" t="s">
        <v>1480</v>
      </c>
      <c r="E39" s="281" t="s">
        <v>1479</v>
      </c>
      <c r="F39" s="279" t="s">
        <v>1481</v>
      </c>
      <c r="G39" s="284">
        <v>1</v>
      </c>
    </row>
    <row r="40" spans="1:9" s="273" customFormat="1" ht="63" x14ac:dyDescent="0.25">
      <c r="A40" s="278">
        <v>8</v>
      </c>
      <c r="B40" s="279" t="s">
        <v>1482</v>
      </c>
      <c r="C40" s="279" t="s">
        <v>1483</v>
      </c>
      <c r="D40" s="281" t="s">
        <v>1484</v>
      </c>
      <c r="E40" s="281" t="s">
        <v>1479</v>
      </c>
      <c r="F40" s="279" t="s">
        <v>1485</v>
      </c>
      <c r="G40" s="284">
        <v>15</v>
      </c>
    </row>
    <row r="41" spans="1:9" s="273" customFormat="1" ht="47.25" x14ac:dyDescent="0.25">
      <c r="A41" s="278">
        <v>9</v>
      </c>
      <c r="B41" s="279" t="s">
        <v>1486</v>
      </c>
      <c r="C41" s="279" t="s">
        <v>1487</v>
      </c>
      <c r="D41" s="281" t="s">
        <v>1489</v>
      </c>
      <c r="E41" s="281" t="s">
        <v>1488</v>
      </c>
      <c r="F41" s="279" t="s">
        <v>1490</v>
      </c>
      <c r="G41" s="284">
        <v>18</v>
      </c>
    </row>
    <row r="42" spans="1:9" s="273" customFormat="1" ht="47.25" x14ac:dyDescent="0.25">
      <c r="A42" s="278">
        <v>10</v>
      </c>
      <c r="B42" s="279" t="s">
        <v>1491</v>
      </c>
      <c r="C42" s="279" t="s">
        <v>1492</v>
      </c>
      <c r="D42" s="281" t="s">
        <v>1493</v>
      </c>
      <c r="E42" s="281" t="s">
        <v>1479</v>
      </c>
      <c r="F42" s="279" t="s">
        <v>1481</v>
      </c>
      <c r="G42" s="284">
        <v>5</v>
      </c>
    </row>
    <row r="43" spans="1:9" s="273" customFormat="1" ht="63" x14ac:dyDescent="0.25">
      <c r="A43" s="278">
        <v>11</v>
      </c>
      <c r="B43" s="279" t="s">
        <v>1494</v>
      </c>
      <c r="C43" s="279" t="s">
        <v>1495</v>
      </c>
      <c r="D43" s="281" t="s">
        <v>1497</v>
      </c>
      <c r="E43" s="281" t="s">
        <v>1496</v>
      </c>
      <c r="F43" s="279" t="s">
        <v>1498</v>
      </c>
      <c r="G43" s="284">
        <v>0.5</v>
      </c>
    </row>
    <row r="44" spans="1:9" s="273" customFormat="1" ht="31.5" x14ac:dyDescent="0.25">
      <c r="A44" s="278">
        <v>12</v>
      </c>
      <c r="B44" s="279" t="s">
        <v>1499</v>
      </c>
      <c r="C44" s="279" t="s">
        <v>1435</v>
      </c>
      <c r="D44" s="281" t="s">
        <v>1501</v>
      </c>
      <c r="E44" s="281" t="s">
        <v>1500</v>
      </c>
      <c r="F44" s="279" t="s">
        <v>1502</v>
      </c>
      <c r="G44" s="284">
        <v>1</v>
      </c>
    </row>
    <row r="45" spans="1:9" s="273" customFormat="1" ht="47.25" x14ac:dyDescent="0.25">
      <c r="A45" s="278">
        <v>13</v>
      </c>
      <c r="B45" s="279" t="s">
        <v>1503</v>
      </c>
      <c r="C45" s="279" t="s">
        <v>1504</v>
      </c>
      <c r="D45" s="281" t="s">
        <v>1506</v>
      </c>
      <c r="E45" s="281" t="s">
        <v>1505</v>
      </c>
      <c r="F45" s="279" t="s">
        <v>1507</v>
      </c>
      <c r="G45" s="284">
        <v>5</v>
      </c>
    </row>
    <row r="46" spans="1:9" s="273" customFormat="1" x14ac:dyDescent="0.25">
      <c r="A46" s="272" t="s">
        <v>1163</v>
      </c>
      <c r="B46" s="276" t="s">
        <v>991</v>
      </c>
      <c r="C46" s="274"/>
      <c r="D46" s="274"/>
      <c r="E46" s="274"/>
      <c r="F46" s="274"/>
      <c r="G46" s="277">
        <f>+SUM(G47:G73)</f>
        <v>15.309999999999997</v>
      </c>
    </row>
    <row r="47" spans="1:9" s="273" customFormat="1" ht="31.5" x14ac:dyDescent="0.25">
      <c r="A47" s="278">
        <v>1</v>
      </c>
      <c r="B47" s="279" t="s">
        <v>1733</v>
      </c>
      <c r="C47" s="279" t="s">
        <v>1063</v>
      </c>
      <c r="D47" s="281" t="s">
        <v>1734</v>
      </c>
      <c r="E47" s="281" t="s">
        <v>1735</v>
      </c>
      <c r="F47" s="279" t="s">
        <v>1736</v>
      </c>
      <c r="G47" s="284">
        <v>2</v>
      </c>
    </row>
    <row r="48" spans="1:9" s="273" customFormat="1" ht="47.25" x14ac:dyDescent="0.25">
      <c r="A48" s="278">
        <v>2</v>
      </c>
      <c r="B48" s="279" t="s">
        <v>994</v>
      </c>
      <c r="C48" s="279" t="s">
        <v>995</v>
      </c>
      <c r="D48" s="281" t="s">
        <v>1737</v>
      </c>
      <c r="E48" s="281" t="s">
        <v>1738</v>
      </c>
      <c r="F48" s="279" t="s">
        <v>1481</v>
      </c>
      <c r="G48" s="284">
        <v>0.45</v>
      </c>
    </row>
    <row r="49" spans="1:7" s="273" customFormat="1" ht="47.25" x14ac:dyDescent="0.25">
      <c r="A49" s="278">
        <v>3</v>
      </c>
      <c r="B49" s="279" t="s">
        <v>999</v>
      </c>
      <c r="C49" s="279" t="s">
        <v>995</v>
      </c>
      <c r="D49" s="281" t="s">
        <v>1739</v>
      </c>
      <c r="E49" s="281" t="s">
        <v>1740</v>
      </c>
      <c r="F49" s="279" t="s">
        <v>1481</v>
      </c>
      <c r="G49" s="284">
        <v>0.6</v>
      </c>
    </row>
    <row r="50" spans="1:7" s="273" customFormat="1" ht="47.25" x14ac:dyDescent="0.25">
      <c r="A50" s="278">
        <v>4</v>
      </c>
      <c r="B50" s="279" t="s">
        <v>1741</v>
      </c>
      <c r="C50" s="279" t="s">
        <v>1001</v>
      </c>
      <c r="D50" s="281" t="s">
        <v>1742</v>
      </c>
      <c r="E50" s="281" t="s">
        <v>1740</v>
      </c>
      <c r="F50" s="279" t="s">
        <v>1481</v>
      </c>
      <c r="G50" s="284">
        <v>0.3</v>
      </c>
    </row>
    <row r="51" spans="1:7" s="273" customFormat="1" ht="63" x14ac:dyDescent="0.25">
      <c r="A51" s="278">
        <v>5</v>
      </c>
      <c r="B51" s="279" t="s">
        <v>1002</v>
      </c>
      <c r="C51" s="279" t="s">
        <v>1003</v>
      </c>
      <c r="D51" s="281" t="s">
        <v>1743</v>
      </c>
      <c r="E51" s="281" t="s">
        <v>1744</v>
      </c>
      <c r="F51" s="279" t="s">
        <v>1481</v>
      </c>
      <c r="G51" s="284">
        <v>1.3</v>
      </c>
    </row>
    <row r="52" spans="1:7" s="273" customFormat="1" ht="47.25" x14ac:dyDescent="0.25">
      <c r="A52" s="278">
        <v>6</v>
      </c>
      <c r="B52" s="279" t="s">
        <v>1004</v>
      </c>
      <c r="C52" s="279" t="s">
        <v>1005</v>
      </c>
      <c r="D52" s="281" t="s">
        <v>1745</v>
      </c>
      <c r="E52" s="281" t="s">
        <v>1740</v>
      </c>
      <c r="F52" s="279" t="s">
        <v>1481</v>
      </c>
      <c r="G52" s="284">
        <v>1.2</v>
      </c>
    </row>
    <row r="53" spans="1:7" s="273" customFormat="1" ht="47.25" x14ac:dyDescent="0.25">
      <c r="A53" s="278">
        <v>7</v>
      </c>
      <c r="B53" s="279" t="s">
        <v>1746</v>
      </c>
      <c r="C53" s="279" t="s">
        <v>1032</v>
      </c>
      <c r="D53" s="281" t="s">
        <v>1739</v>
      </c>
      <c r="E53" s="281" t="s">
        <v>1747</v>
      </c>
      <c r="F53" s="279" t="s">
        <v>1481</v>
      </c>
      <c r="G53" s="284">
        <v>0.6</v>
      </c>
    </row>
    <row r="54" spans="1:7" s="273" customFormat="1" ht="31.5" x14ac:dyDescent="0.25">
      <c r="A54" s="278">
        <v>8</v>
      </c>
      <c r="B54" s="279" t="s">
        <v>1748</v>
      </c>
      <c r="C54" s="279" t="s">
        <v>1017</v>
      </c>
      <c r="D54" s="279" t="s">
        <v>1749</v>
      </c>
      <c r="E54" s="281" t="s">
        <v>1747</v>
      </c>
      <c r="F54" s="279" t="s">
        <v>1736</v>
      </c>
      <c r="G54" s="284">
        <v>0.3</v>
      </c>
    </row>
    <row r="55" spans="1:7" s="273" customFormat="1" ht="31.5" x14ac:dyDescent="0.25">
      <c r="A55" s="278">
        <v>9</v>
      </c>
      <c r="B55" s="279" t="s">
        <v>1750</v>
      </c>
      <c r="C55" s="279" t="s">
        <v>1026</v>
      </c>
      <c r="D55" s="279" t="s">
        <v>1749</v>
      </c>
      <c r="E55" s="281" t="s">
        <v>1751</v>
      </c>
      <c r="F55" s="279" t="s">
        <v>1736</v>
      </c>
      <c r="G55" s="284">
        <v>0.1</v>
      </c>
    </row>
    <row r="56" spans="1:7" s="273" customFormat="1" ht="63" x14ac:dyDescent="0.25">
      <c r="A56" s="278">
        <v>10</v>
      </c>
      <c r="B56" s="279" t="s">
        <v>1028</v>
      </c>
      <c r="C56" s="279" t="s">
        <v>1029</v>
      </c>
      <c r="D56" s="279" t="s">
        <v>1752</v>
      </c>
      <c r="E56" s="281" t="s">
        <v>1744</v>
      </c>
      <c r="F56" s="279" t="s">
        <v>1736</v>
      </c>
      <c r="G56" s="284">
        <v>0.45</v>
      </c>
    </row>
    <row r="57" spans="1:7" s="273" customFormat="1" ht="47.25" x14ac:dyDescent="0.25">
      <c r="A57" s="278">
        <v>11</v>
      </c>
      <c r="B57" s="279" t="s">
        <v>1031</v>
      </c>
      <c r="C57" s="279" t="s">
        <v>1032</v>
      </c>
      <c r="D57" s="279" t="s">
        <v>1753</v>
      </c>
      <c r="E57" s="281" t="s">
        <v>1747</v>
      </c>
      <c r="F57" s="279" t="s">
        <v>1736</v>
      </c>
      <c r="G57" s="284">
        <v>0.4</v>
      </c>
    </row>
    <row r="58" spans="1:7" s="273" customFormat="1" ht="31.5" x14ac:dyDescent="0.25">
      <c r="A58" s="278">
        <v>12</v>
      </c>
      <c r="B58" s="279" t="s">
        <v>1034</v>
      </c>
      <c r="C58" s="279" t="s">
        <v>1032</v>
      </c>
      <c r="D58" s="279" t="s">
        <v>1754</v>
      </c>
      <c r="E58" s="281" t="s">
        <v>1747</v>
      </c>
      <c r="F58" s="279" t="s">
        <v>1736</v>
      </c>
      <c r="G58" s="284">
        <v>0.5</v>
      </c>
    </row>
    <row r="59" spans="1:7" s="273" customFormat="1" ht="31.5" x14ac:dyDescent="0.25">
      <c r="A59" s="278">
        <v>13</v>
      </c>
      <c r="B59" s="279" t="s">
        <v>1755</v>
      </c>
      <c r="C59" s="279" t="s">
        <v>1037</v>
      </c>
      <c r="D59" s="279" t="s">
        <v>1756</v>
      </c>
      <c r="E59" s="281" t="s">
        <v>1757</v>
      </c>
      <c r="F59" s="279" t="s">
        <v>1736</v>
      </c>
      <c r="G59" s="284">
        <v>0.72</v>
      </c>
    </row>
    <row r="60" spans="1:7" s="273" customFormat="1" ht="31.5" x14ac:dyDescent="0.25">
      <c r="A60" s="278">
        <v>14</v>
      </c>
      <c r="B60" s="279" t="s">
        <v>1758</v>
      </c>
      <c r="C60" s="279" t="s">
        <v>1037</v>
      </c>
      <c r="D60" s="279" t="s">
        <v>1759</v>
      </c>
      <c r="E60" s="281" t="s">
        <v>1757</v>
      </c>
      <c r="F60" s="279" t="s">
        <v>1736</v>
      </c>
      <c r="G60" s="284">
        <v>0.98</v>
      </c>
    </row>
    <row r="61" spans="1:7" s="273" customFormat="1" ht="47.25" x14ac:dyDescent="0.25">
      <c r="A61" s="278">
        <v>15</v>
      </c>
      <c r="B61" s="279" t="s">
        <v>1760</v>
      </c>
      <c r="C61" s="279" t="s">
        <v>1005</v>
      </c>
      <c r="D61" s="279" t="s">
        <v>1761</v>
      </c>
      <c r="E61" s="281" t="s">
        <v>1762</v>
      </c>
      <c r="F61" s="279" t="s">
        <v>1736</v>
      </c>
      <c r="G61" s="284">
        <v>0.9</v>
      </c>
    </row>
    <row r="62" spans="1:7" s="273" customFormat="1" ht="47.25" x14ac:dyDescent="0.25">
      <c r="A62" s="278">
        <v>16</v>
      </c>
      <c r="B62" s="279" t="s">
        <v>1763</v>
      </c>
      <c r="C62" s="279" t="s">
        <v>1005</v>
      </c>
      <c r="D62" s="279" t="s">
        <v>1764</v>
      </c>
      <c r="E62" s="281" t="s">
        <v>1762</v>
      </c>
      <c r="F62" s="279" t="s">
        <v>1736</v>
      </c>
      <c r="G62" s="284">
        <v>0.7</v>
      </c>
    </row>
    <row r="63" spans="1:7" s="273" customFormat="1" ht="47.25" x14ac:dyDescent="0.25">
      <c r="A63" s="278">
        <v>17</v>
      </c>
      <c r="B63" s="279" t="s">
        <v>1053</v>
      </c>
      <c r="C63" s="279" t="s">
        <v>1054</v>
      </c>
      <c r="D63" s="279" t="s">
        <v>1765</v>
      </c>
      <c r="E63" s="281" t="s">
        <v>1766</v>
      </c>
      <c r="F63" s="279" t="s">
        <v>1736</v>
      </c>
      <c r="G63" s="284">
        <v>0.5</v>
      </c>
    </row>
    <row r="64" spans="1:7" s="273" customFormat="1" ht="31.5" x14ac:dyDescent="0.25">
      <c r="A64" s="278">
        <v>18</v>
      </c>
      <c r="B64" s="279" t="s">
        <v>1056</v>
      </c>
      <c r="C64" s="279" t="s">
        <v>1054</v>
      </c>
      <c r="D64" s="279" t="s">
        <v>1767</v>
      </c>
      <c r="E64" s="281" t="s">
        <v>1766</v>
      </c>
      <c r="F64" s="279" t="s">
        <v>1736</v>
      </c>
      <c r="G64" s="284">
        <v>0.1</v>
      </c>
    </row>
    <row r="65" spans="1:7" s="273" customFormat="1" ht="31.5" x14ac:dyDescent="0.25">
      <c r="A65" s="278">
        <v>19</v>
      </c>
      <c r="B65" s="279" t="s">
        <v>1058</v>
      </c>
      <c r="C65" s="279" t="s">
        <v>1005</v>
      </c>
      <c r="D65" s="279" t="s">
        <v>1768</v>
      </c>
      <c r="E65" s="281" t="s">
        <v>1766</v>
      </c>
      <c r="F65" s="279" t="s">
        <v>1736</v>
      </c>
      <c r="G65" s="284">
        <v>0.1</v>
      </c>
    </row>
    <row r="66" spans="1:7" s="273" customFormat="1" ht="31.5" x14ac:dyDescent="0.25">
      <c r="A66" s="278">
        <v>20</v>
      </c>
      <c r="B66" s="279" t="s">
        <v>1060</v>
      </c>
      <c r="C66" s="279" t="s">
        <v>1054</v>
      </c>
      <c r="D66" s="279" t="s">
        <v>1769</v>
      </c>
      <c r="E66" s="281" t="s">
        <v>1766</v>
      </c>
      <c r="F66" s="279" t="s">
        <v>1736</v>
      </c>
      <c r="G66" s="284">
        <v>0.1</v>
      </c>
    </row>
    <row r="67" spans="1:7" s="273" customFormat="1" ht="47.25" x14ac:dyDescent="0.25">
      <c r="A67" s="278">
        <v>21</v>
      </c>
      <c r="B67" s="279" t="s">
        <v>1062</v>
      </c>
      <c r="C67" s="279" t="s">
        <v>1063</v>
      </c>
      <c r="D67" s="279" t="s">
        <v>1770</v>
      </c>
      <c r="E67" s="281" t="s">
        <v>1771</v>
      </c>
      <c r="F67" s="279" t="s">
        <v>1736</v>
      </c>
      <c r="G67" s="284">
        <v>0.1</v>
      </c>
    </row>
    <row r="68" spans="1:7" s="273" customFormat="1" ht="31.5" x14ac:dyDescent="0.25">
      <c r="A68" s="278">
        <v>22</v>
      </c>
      <c r="B68" s="279" t="s">
        <v>1065</v>
      </c>
      <c r="C68" s="279" t="s">
        <v>1005</v>
      </c>
      <c r="D68" s="279" t="s">
        <v>1772</v>
      </c>
      <c r="E68" s="281" t="s">
        <v>1771</v>
      </c>
      <c r="F68" s="279" t="s">
        <v>1736</v>
      </c>
      <c r="G68" s="284">
        <v>0.75</v>
      </c>
    </row>
    <row r="69" spans="1:7" s="273" customFormat="1" ht="31.5" x14ac:dyDescent="0.25">
      <c r="A69" s="278">
        <v>23</v>
      </c>
      <c r="B69" s="279" t="s">
        <v>1773</v>
      </c>
      <c r="C69" s="279" t="s">
        <v>1774</v>
      </c>
      <c r="D69" s="279" t="s">
        <v>1775</v>
      </c>
      <c r="E69" s="281" t="s">
        <v>1771</v>
      </c>
      <c r="F69" s="279" t="s">
        <v>1736</v>
      </c>
      <c r="G69" s="284">
        <v>0.35</v>
      </c>
    </row>
    <row r="70" spans="1:7" s="273" customFormat="1" ht="31.5" x14ac:dyDescent="0.25">
      <c r="A70" s="278">
        <v>24</v>
      </c>
      <c r="B70" s="279" t="s">
        <v>1069</v>
      </c>
      <c r="C70" s="279" t="s">
        <v>1005</v>
      </c>
      <c r="D70" s="279" t="s">
        <v>1776</v>
      </c>
      <c r="E70" s="281" t="s">
        <v>1771</v>
      </c>
      <c r="F70" s="279" t="s">
        <v>1736</v>
      </c>
      <c r="G70" s="284">
        <v>0.69</v>
      </c>
    </row>
    <row r="71" spans="1:7" s="273" customFormat="1" ht="31.5" x14ac:dyDescent="0.25">
      <c r="A71" s="278">
        <v>25</v>
      </c>
      <c r="B71" s="279" t="s">
        <v>1777</v>
      </c>
      <c r="C71" s="279" t="s">
        <v>1778</v>
      </c>
      <c r="D71" s="279" t="s">
        <v>1779</v>
      </c>
      <c r="E71" s="281" t="s">
        <v>1780</v>
      </c>
      <c r="F71" s="279" t="s">
        <v>1736</v>
      </c>
      <c r="G71" s="284">
        <v>0.02</v>
      </c>
    </row>
    <row r="72" spans="1:7" s="273" customFormat="1" ht="31.5" x14ac:dyDescent="0.25">
      <c r="A72" s="278">
        <v>26</v>
      </c>
      <c r="B72" s="279" t="s">
        <v>1781</v>
      </c>
      <c r="C72" s="279" t="s">
        <v>1782</v>
      </c>
      <c r="D72" s="279" t="s">
        <v>1783</v>
      </c>
      <c r="E72" s="281" t="s">
        <v>1784</v>
      </c>
      <c r="F72" s="279" t="s">
        <v>1736</v>
      </c>
      <c r="G72" s="284">
        <v>0.6</v>
      </c>
    </row>
    <row r="73" spans="1:7" s="273" customFormat="1" ht="31.5" x14ac:dyDescent="0.25">
      <c r="A73" s="278">
        <v>27</v>
      </c>
      <c r="B73" s="279" t="s">
        <v>1071</v>
      </c>
      <c r="C73" s="279" t="s">
        <v>1005</v>
      </c>
      <c r="D73" s="279" t="s">
        <v>1785</v>
      </c>
      <c r="E73" s="281" t="s">
        <v>1771</v>
      </c>
      <c r="F73" s="279" t="s">
        <v>1736</v>
      </c>
      <c r="G73" s="284">
        <v>0.5</v>
      </c>
    </row>
    <row r="74" spans="1:7" s="273" customFormat="1" x14ac:dyDescent="0.25">
      <c r="A74" s="285" t="s">
        <v>1163</v>
      </c>
      <c r="B74" s="286" t="s">
        <v>1786</v>
      </c>
      <c r="C74" s="279"/>
      <c r="D74" s="281"/>
      <c r="E74" s="281"/>
      <c r="F74" s="281"/>
      <c r="G74" s="277">
        <f>+SUM(G75:G77)</f>
        <v>8.1999999999999993</v>
      </c>
    </row>
    <row r="75" spans="1:7" s="273" customFormat="1" ht="31.5" x14ac:dyDescent="0.25">
      <c r="A75" s="287">
        <v>1</v>
      </c>
      <c r="B75" s="279" t="s">
        <v>1787</v>
      </c>
      <c r="C75" s="279" t="s">
        <v>1320</v>
      </c>
      <c r="D75" s="279" t="s">
        <v>1788</v>
      </c>
      <c r="E75" s="281" t="s">
        <v>1789</v>
      </c>
      <c r="F75" s="279" t="s">
        <v>1790</v>
      </c>
      <c r="G75" s="288">
        <v>8</v>
      </c>
    </row>
    <row r="76" spans="1:7" s="273" customFormat="1" ht="47.25" x14ac:dyDescent="0.25">
      <c r="A76" s="289">
        <v>2</v>
      </c>
      <c r="B76" s="290" t="s">
        <v>1197</v>
      </c>
      <c r="C76" s="290" t="s">
        <v>1198</v>
      </c>
      <c r="D76" s="290" t="s">
        <v>1791</v>
      </c>
      <c r="E76" s="291" t="s">
        <v>1200</v>
      </c>
      <c r="F76" s="290" t="s">
        <v>1161</v>
      </c>
      <c r="G76" s="292">
        <v>0.1</v>
      </c>
    </row>
    <row r="77" spans="1:7" s="273" customFormat="1" ht="47.25" x14ac:dyDescent="0.25">
      <c r="A77" s="289">
        <v>3</v>
      </c>
      <c r="B77" s="290" t="s">
        <v>1201</v>
      </c>
      <c r="C77" s="290" t="s">
        <v>1202</v>
      </c>
      <c r="D77" s="290" t="s">
        <v>1203</v>
      </c>
      <c r="E77" s="291" t="s">
        <v>1204</v>
      </c>
      <c r="F77" s="290" t="s">
        <v>1161</v>
      </c>
      <c r="G77" s="292">
        <v>0.1</v>
      </c>
    </row>
    <row r="78" spans="1:7" s="273" customFormat="1" x14ac:dyDescent="0.25">
      <c r="A78" s="272" t="s">
        <v>40</v>
      </c>
      <c r="B78" s="276" t="s">
        <v>1242</v>
      </c>
      <c r="C78" s="279"/>
      <c r="D78" s="279"/>
      <c r="E78" s="281"/>
      <c r="F78" s="279"/>
      <c r="G78" s="275">
        <f>+G79+G87+G90+G103+G113</f>
        <v>45.969999999999992</v>
      </c>
    </row>
    <row r="79" spans="1:7" s="273" customFormat="1" x14ac:dyDescent="0.25">
      <c r="A79" s="272" t="s">
        <v>159</v>
      </c>
      <c r="B79" s="276" t="s">
        <v>1142</v>
      </c>
      <c r="C79" s="293"/>
      <c r="D79" s="293"/>
      <c r="E79" s="293"/>
      <c r="F79" s="274"/>
      <c r="G79" s="275">
        <f>+SUM(G80:G86)</f>
        <v>25</v>
      </c>
    </row>
    <row r="80" spans="1:7" s="273" customFormat="1" ht="63" x14ac:dyDescent="0.25">
      <c r="A80" s="287">
        <v>1</v>
      </c>
      <c r="B80" s="279" t="s">
        <v>1792</v>
      </c>
      <c r="C80" s="279" t="s">
        <v>1144</v>
      </c>
      <c r="D80" s="281" t="s">
        <v>1793</v>
      </c>
      <c r="E80" s="281" t="s">
        <v>1794</v>
      </c>
      <c r="F80" s="281" t="s">
        <v>1161</v>
      </c>
      <c r="G80" s="288">
        <v>10</v>
      </c>
    </row>
    <row r="81" spans="1:7" s="273" customFormat="1" ht="31.5" x14ac:dyDescent="0.25">
      <c r="A81" s="287">
        <v>2</v>
      </c>
      <c r="B81" s="279" t="s">
        <v>1289</v>
      </c>
      <c r="C81" s="279" t="s">
        <v>1149</v>
      </c>
      <c r="D81" s="281" t="s">
        <v>1290</v>
      </c>
      <c r="E81" s="281" t="s">
        <v>1291</v>
      </c>
      <c r="F81" s="281" t="s">
        <v>1161</v>
      </c>
      <c r="G81" s="288">
        <v>1.5</v>
      </c>
    </row>
    <row r="82" spans="1:7" s="273" customFormat="1" ht="47.25" x14ac:dyDescent="0.25">
      <c r="A82" s="287">
        <v>3</v>
      </c>
      <c r="B82" s="279" t="s">
        <v>1292</v>
      </c>
      <c r="C82" s="279" t="s">
        <v>1149</v>
      </c>
      <c r="D82" s="281" t="s">
        <v>1290</v>
      </c>
      <c r="E82" s="281" t="s">
        <v>1291</v>
      </c>
      <c r="F82" s="281" t="s">
        <v>1161</v>
      </c>
      <c r="G82" s="288">
        <v>3</v>
      </c>
    </row>
    <row r="83" spans="1:7" s="273" customFormat="1" ht="31.5" x14ac:dyDescent="0.25">
      <c r="A83" s="287">
        <v>4</v>
      </c>
      <c r="B83" s="279" t="s">
        <v>1293</v>
      </c>
      <c r="C83" s="279" t="s">
        <v>1154</v>
      </c>
      <c r="D83" s="281" t="s">
        <v>1290</v>
      </c>
      <c r="E83" s="281" t="s">
        <v>1291</v>
      </c>
      <c r="F83" s="281" t="s">
        <v>1161</v>
      </c>
      <c r="G83" s="288">
        <v>1.5</v>
      </c>
    </row>
    <row r="84" spans="1:7" s="273" customFormat="1" ht="31.5" x14ac:dyDescent="0.25">
      <c r="A84" s="287">
        <v>5</v>
      </c>
      <c r="B84" s="279" t="s">
        <v>1294</v>
      </c>
      <c r="C84" s="279" t="s">
        <v>1295</v>
      </c>
      <c r="D84" s="281" t="s">
        <v>1290</v>
      </c>
      <c r="E84" s="281" t="s">
        <v>1291</v>
      </c>
      <c r="F84" s="281" t="s">
        <v>1161</v>
      </c>
      <c r="G84" s="288">
        <v>2</v>
      </c>
    </row>
    <row r="85" spans="1:7" s="273" customFormat="1" ht="47.25" x14ac:dyDescent="0.25">
      <c r="A85" s="287">
        <v>6</v>
      </c>
      <c r="B85" s="279" t="s">
        <v>1296</v>
      </c>
      <c r="C85" s="279" t="s">
        <v>1144</v>
      </c>
      <c r="D85" s="281" t="s">
        <v>1290</v>
      </c>
      <c r="E85" s="281" t="s">
        <v>1291</v>
      </c>
      <c r="F85" s="281" t="s">
        <v>1161</v>
      </c>
      <c r="G85" s="288">
        <v>5</v>
      </c>
    </row>
    <row r="86" spans="1:7" s="273" customFormat="1" ht="31.5" x14ac:dyDescent="0.25">
      <c r="A86" s="287">
        <v>7</v>
      </c>
      <c r="B86" s="279" t="s">
        <v>1297</v>
      </c>
      <c r="C86" s="279" t="s">
        <v>1298</v>
      </c>
      <c r="D86" s="281" t="s">
        <v>1290</v>
      </c>
      <c r="E86" s="281" t="s">
        <v>1291</v>
      </c>
      <c r="F86" s="281" t="s">
        <v>1161</v>
      </c>
      <c r="G86" s="288">
        <v>2</v>
      </c>
    </row>
    <row r="87" spans="1:7" s="273" customFormat="1" x14ac:dyDescent="0.25">
      <c r="A87" s="272" t="s">
        <v>1078</v>
      </c>
      <c r="B87" s="276" t="s">
        <v>1685</v>
      </c>
      <c r="C87" s="279"/>
      <c r="D87" s="281"/>
      <c r="E87" s="281"/>
      <c r="F87" s="281"/>
      <c r="G87" s="277">
        <f>+SUM(G88:G89)</f>
        <v>1.3</v>
      </c>
    </row>
    <row r="88" spans="1:7" s="273" customFormat="1" ht="47.25" x14ac:dyDescent="0.25">
      <c r="A88" s="282">
        <v>1</v>
      </c>
      <c r="B88" s="279" t="s">
        <v>1795</v>
      </c>
      <c r="C88" s="279" t="s">
        <v>1796</v>
      </c>
      <c r="D88" s="281" t="s">
        <v>1797</v>
      </c>
      <c r="E88" s="281" t="s">
        <v>1798</v>
      </c>
      <c r="F88" s="279" t="s">
        <v>1161</v>
      </c>
      <c r="G88" s="288">
        <v>1</v>
      </c>
    </row>
    <row r="89" spans="1:7" s="273" customFormat="1" ht="31.5" x14ac:dyDescent="0.25">
      <c r="A89" s="282">
        <v>2</v>
      </c>
      <c r="B89" s="279" t="s">
        <v>1799</v>
      </c>
      <c r="C89" s="279" t="s">
        <v>1800</v>
      </c>
      <c r="D89" s="281" t="s">
        <v>1801</v>
      </c>
      <c r="E89" s="281" t="s">
        <v>1802</v>
      </c>
      <c r="F89" s="281" t="s">
        <v>1803</v>
      </c>
      <c r="G89" s="288">
        <v>0.3</v>
      </c>
    </row>
    <row r="90" spans="1:7" s="273" customFormat="1" x14ac:dyDescent="0.25">
      <c r="A90" s="272" t="s">
        <v>1139</v>
      </c>
      <c r="B90" s="276" t="s">
        <v>1079</v>
      </c>
      <c r="C90" s="274"/>
      <c r="D90" s="274"/>
      <c r="E90" s="274"/>
      <c r="F90" s="274"/>
      <c r="G90" s="277">
        <f>+SUM(G91:G102)</f>
        <v>13.75</v>
      </c>
    </row>
    <row r="91" spans="1:7" s="273" customFormat="1" ht="63" x14ac:dyDescent="0.25">
      <c r="A91" s="287">
        <v>1</v>
      </c>
      <c r="B91" s="279" t="s">
        <v>1255</v>
      </c>
      <c r="C91" s="279" t="s">
        <v>1704</v>
      </c>
      <c r="D91" s="281" t="s">
        <v>1258</v>
      </c>
      <c r="E91" s="281" t="s">
        <v>1259</v>
      </c>
      <c r="F91" s="281" t="s">
        <v>1804</v>
      </c>
      <c r="G91" s="288">
        <v>1.6</v>
      </c>
    </row>
    <row r="92" spans="1:7" s="273" customFormat="1" ht="63" x14ac:dyDescent="0.25">
      <c r="A92" s="287">
        <v>2</v>
      </c>
      <c r="B92" s="279" t="s">
        <v>1805</v>
      </c>
      <c r="C92" s="279" t="s">
        <v>1709</v>
      </c>
      <c r="D92" s="281" t="s">
        <v>1261</v>
      </c>
      <c r="E92" s="281" t="s">
        <v>1259</v>
      </c>
      <c r="F92" s="281" t="s">
        <v>1806</v>
      </c>
      <c r="G92" s="288">
        <v>1</v>
      </c>
    </row>
    <row r="93" spans="1:7" s="273" customFormat="1" ht="47.25" x14ac:dyDescent="0.25">
      <c r="A93" s="287">
        <v>3</v>
      </c>
      <c r="B93" s="279" t="s">
        <v>1807</v>
      </c>
      <c r="C93" s="279" t="s">
        <v>1718</v>
      </c>
      <c r="D93" s="281" t="s">
        <v>1263</v>
      </c>
      <c r="E93" s="281" t="s">
        <v>1259</v>
      </c>
      <c r="F93" s="281" t="s">
        <v>1288</v>
      </c>
      <c r="G93" s="288">
        <v>3</v>
      </c>
    </row>
    <row r="94" spans="1:7" s="273" customFormat="1" ht="47.25" x14ac:dyDescent="0.25">
      <c r="A94" s="287">
        <v>4</v>
      </c>
      <c r="B94" s="279" t="s">
        <v>1264</v>
      </c>
      <c r="C94" s="279" t="s">
        <v>1808</v>
      </c>
      <c r="D94" s="281" t="s">
        <v>1266</v>
      </c>
      <c r="E94" s="281" t="s">
        <v>1259</v>
      </c>
      <c r="F94" s="281" t="s">
        <v>1288</v>
      </c>
      <c r="G94" s="288">
        <v>1</v>
      </c>
    </row>
    <row r="95" spans="1:7" s="273" customFormat="1" ht="47.25" x14ac:dyDescent="0.25">
      <c r="A95" s="287">
        <v>5</v>
      </c>
      <c r="B95" s="279" t="s">
        <v>1267</v>
      </c>
      <c r="C95" s="279" t="s">
        <v>1714</v>
      </c>
      <c r="D95" s="281" t="s">
        <v>1268</v>
      </c>
      <c r="E95" s="281" t="s">
        <v>1259</v>
      </c>
      <c r="F95" s="281" t="s">
        <v>1288</v>
      </c>
      <c r="G95" s="288">
        <v>1</v>
      </c>
    </row>
    <row r="96" spans="1:7" s="273" customFormat="1" ht="47.25" x14ac:dyDescent="0.25">
      <c r="A96" s="287">
        <v>6</v>
      </c>
      <c r="B96" s="279" t="s">
        <v>1269</v>
      </c>
      <c r="C96" s="279" t="s">
        <v>1809</v>
      </c>
      <c r="D96" s="281" t="s">
        <v>1271</v>
      </c>
      <c r="E96" s="281" t="s">
        <v>1259</v>
      </c>
      <c r="F96" s="281" t="s">
        <v>1288</v>
      </c>
      <c r="G96" s="288">
        <v>1</v>
      </c>
    </row>
    <row r="97" spans="1:7" s="273" customFormat="1" ht="47.25" x14ac:dyDescent="0.25">
      <c r="A97" s="287">
        <v>7</v>
      </c>
      <c r="B97" s="279" t="s">
        <v>1272</v>
      </c>
      <c r="C97" s="279" t="s">
        <v>1720</v>
      </c>
      <c r="D97" s="281" t="s">
        <v>1273</v>
      </c>
      <c r="E97" s="281" t="s">
        <v>1259</v>
      </c>
      <c r="F97" s="281" t="s">
        <v>1288</v>
      </c>
      <c r="G97" s="288">
        <v>1.5</v>
      </c>
    </row>
    <row r="98" spans="1:7" s="273" customFormat="1" ht="47.25" x14ac:dyDescent="0.25">
      <c r="A98" s="287">
        <v>8</v>
      </c>
      <c r="B98" s="279" t="s">
        <v>1810</v>
      </c>
      <c r="C98" s="279" t="s">
        <v>1811</v>
      </c>
      <c r="D98" s="281" t="s">
        <v>1276</v>
      </c>
      <c r="E98" s="281" t="s">
        <v>1259</v>
      </c>
      <c r="F98" s="281" t="s">
        <v>1288</v>
      </c>
      <c r="G98" s="288">
        <v>0.15</v>
      </c>
    </row>
    <row r="99" spans="1:7" s="273" customFormat="1" ht="47.25" x14ac:dyDescent="0.25">
      <c r="A99" s="287">
        <v>9</v>
      </c>
      <c r="B99" s="279" t="s">
        <v>1277</v>
      </c>
      <c r="C99" s="279" t="s">
        <v>1711</v>
      </c>
      <c r="D99" s="281" t="s">
        <v>1278</v>
      </c>
      <c r="E99" s="281" t="s">
        <v>1259</v>
      </c>
      <c r="F99" s="281" t="s">
        <v>1288</v>
      </c>
      <c r="G99" s="288">
        <v>1</v>
      </c>
    </row>
    <row r="100" spans="1:7" s="273" customFormat="1" ht="47.25" x14ac:dyDescent="0.25">
      <c r="A100" s="287">
        <v>10</v>
      </c>
      <c r="B100" s="279" t="s">
        <v>1279</v>
      </c>
      <c r="C100" s="279" t="s">
        <v>1701</v>
      </c>
      <c r="D100" s="281" t="s">
        <v>1280</v>
      </c>
      <c r="E100" s="281" t="s">
        <v>1259</v>
      </c>
      <c r="F100" s="281" t="s">
        <v>1288</v>
      </c>
      <c r="G100" s="288">
        <v>1</v>
      </c>
    </row>
    <row r="101" spans="1:7" s="273" customFormat="1" ht="78.75" x14ac:dyDescent="0.25">
      <c r="A101" s="287">
        <v>11</v>
      </c>
      <c r="B101" s="279" t="s">
        <v>1281</v>
      </c>
      <c r="C101" s="279" t="s">
        <v>1812</v>
      </c>
      <c r="D101" s="281" t="s">
        <v>1283</v>
      </c>
      <c r="E101" s="281" t="s">
        <v>1259</v>
      </c>
      <c r="F101" s="281" t="s">
        <v>1284</v>
      </c>
      <c r="G101" s="288">
        <v>1.2</v>
      </c>
    </row>
    <row r="102" spans="1:7" s="273" customFormat="1" ht="47.25" x14ac:dyDescent="0.25">
      <c r="A102" s="287">
        <v>12</v>
      </c>
      <c r="B102" s="279" t="s">
        <v>1285</v>
      </c>
      <c r="C102" s="279" t="s">
        <v>1813</v>
      </c>
      <c r="D102" s="281" t="s">
        <v>1287</v>
      </c>
      <c r="E102" s="281" t="s">
        <v>1259</v>
      </c>
      <c r="F102" s="281" t="s">
        <v>1288</v>
      </c>
      <c r="G102" s="288">
        <v>0.3</v>
      </c>
    </row>
    <row r="103" spans="1:7" s="273" customFormat="1" x14ac:dyDescent="0.25">
      <c r="A103" s="272" t="s">
        <v>1141</v>
      </c>
      <c r="B103" s="276" t="s">
        <v>991</v>
      </c>
      <c r="C103" s="274"/>
      <c r="D103" s="274"/>
      <c r="E103" s="274"/>
      <c r="F103" s="274"/>
      <c r="G103" s="277">
        <f>+SUM(G104:G112)</f>
        <v>4.62</v>
      </c>
    </row>
    <row r="104" spans="1:7" s="273" customFormat="1" ht="31.5" x14ac:dyDescent="0.25">
      <c r="A104" s="287">
        <v>1</v>
      </c>
      <c r="B104" s="279" t="s">
        <v>1243</v>
      </c>
      <c r="C104" s="279" t="s">
        <v>1026</v>
      </c>
      <c r="D104" s="281" t="s">
        <v>1814</v>
      </c>
      <c r="E104" s="281" t="s">
        <v>1815</v>
      </c>
      <c r="F104" s="281" t="s">
        <v>1161</v>
      </c>
      <c r="G104" s="288">
        <v>0.3</v>
      </c>
    </row>
    <row r="105" spans="1:7" s="273" customFormat="1" ht="31.5" x14ac:dyDescent="0.25">
      <c r="A105" s="287">
        <v>2</v>
      </c>
      <c r="B105" s="279" t="s">
        <v>1246</v>
      </c>
      <c r="C105" s="279" t="s">
        <v>1026</v>
      </c>
      <c r="D105" s="281" t="s">
        <v>1816</v>
      </c>
      <c r="E105" s="281" t="s">
        <v>1815</v>
      </c>
      <c r="F105" s="281" t="s">
        <v>1161</v>
      </c>
      <c r="G105" s="288">
        <v>0.7</v>
      </c>
    </row>
    <row r="106" spans="1:7" s="273" customFormat="1" ht="47.25" x14ac:dyDescent="0.25">
      <c r="A106" s="287">
        <v>3</v>
      </c>
      <c r="B106" s="279" t="s">
        <v>1247</v>
      </c>
      <c r="C106" s="279" t="s">
        <v>1005</v>
      </c>
      <c r="D106" s="281" t="s">
        <v>1817</v>
      </c>
      <c r="E106" s="281" t="s">
        <v>1815</v>
      </c>
      <c r="F106" s="281" t="s">
        <v>1161</v>
      </c>
      <c r="G106" s="288">
        <v>0.95</v>
      </c>
    </row>
    <row r="107" spans="1:7" s="273" customFormat="1" ht="47.25" x14ac:dyDescent="0.25">
      <c r="A107" s="287">
        <v>4</v>
      </c>
      <c r="B107" s="279" t="s">
        <v>1248</v>
      </c>
      <c r="C107" s="279" t="s">
        <v>1005</v>
      </c>
      <c r="D107" s="281" t="s">
        <v>1818</v>
      </c>
      <c r="E107" s="281" t="s">
        <v>1815</v>
      </c>
      <c r="F107" s="281" t="s">
        <v>1161</v>
      </c>
      <c r="G107" s="288">
        <v>1.3</v>
      </c>
    </row>
    <row r="108" spans="1:7" s="273" customFormat="1" ht="31.5" x14ac:dyDescent="0.25">
      <c r="A108" s="287">
        <v>5</v>
      </c>
      <c r="B108" s="279" t="s">
        <v>1249</v>
      </c>
      <c r="C108" s="279" t="s">
        <v>1032</v>
      </c>
      <c r="D108" s="281" t="s">
        <v>1819</v>
      </c>
      <c r="E108" s="281" t="s">
        <v>1815</v>
      </c>
      <c r="F108" s="281" t="s">
        <v>1161</v>
      </c>
      <c r="G108" s="288">
        <v>0.25</v>
      </c>
    </row>
    <row r="109" spans="1:7" s="273" customFormat="1" ht="31.5" x14ac:dyDescent="0.25">
      <c r="A109" s="287">
        <v>6</v>
      </c>
      <c r="B109" s="279" t="s">
        <v>1250</v>
      </c>
      <c r="C109" s="279" t="s">
        <v>1054</v>
      </c>
      <c r="D109" s="281" t="s">
        <v>1820</v>
      </c>
      <c r="E109" s="281" t="s">
        <v>1821</v>
      </c>
      <c r="F109" s="281" t="s">
        <v>1161</v>
      </c>
      <c r="G109" s="288">
        <v>0.2</v>
      </c>
    </row>
    <row r="110" spans="1:7" s="273" customFormat="1" ht="47.25" x14ac:dyDescent="0.25">
      <c r="A110" s="287">
        <v>7</v>
      </c>
      <c r="B110" s="279" t="s">
        <v>1822</v>
      </c>
      <c r="C110" s="279" t="s">
        <v>1001</v>
      </c>
      <c r="D110" s="281" t="s">
        <v>1823</v>
      </c>
      <c r="E110" s="281" t="s">
        <v>1824</v>
      </c>
      <c r="F110" s="281" t="s">
        <v>1161</v>
      </c>
      <c r="G110" s="288">
        <v>0.32</v>
      </c>
    </row>
    <row r="111" spans="1:7" s="273" customFormat="1" ht="47.25" x14ac:dyDescent="0.25">
      <c r="A111" s="287">
        <v>8</v>
      </c>
      <c r="B111" s="279" t="s">
        <v>1825</v>
      </c>
      <c r="C111" s="279" t="s">
        <v>1826</v>
      </c>
      <c r="D111" s="281" t="s">
        <v>1827</v>
      </c>
      <c r="E111" s="281" t="s">
        <v>1821</v>
      </c>
      <c r="F111" s="281" t="s">
        <v>1161</v>
      </c>
      <c r="G111" s="288">
        <v>0.3</v>
      </c>
    </row>
    <row r="112" spans="1:7" s="273" customFormat="1" ht="31.5" x14ac:dyDescent="0.25">
      <c r="A112" s="287">
        <v>9</v>
      </c>
      <c r="B112" s="279" t="s">
        <v>1828</v>
      </c>
      <c r="C112" s="279" t="s">
        <v>1778</v>
      </c>
      <c r="D112" s="281" t="s">
        <v>1829</v>
      </c>
      <c r="E112" s="281" t="s">
        <v>1830</v>
      </c>
      <c r="F112" s="281" t="s">
        <v>1161</v>
      </c>
      <c r="G112" s="288">
        <v>0.3</v>
      </c>
    </row>
    <row r="113" spans="1:7" s="273" customFormat="1" x14ac:dyDescent="0.25">
      <c r="A113" s="294" t="s">
        <v>1163</v>
      </c>
      <c r="B113" s="295" t="s">
        <v>1786</v>
      </c>
      <c r="C113" s="296"/>
      <c r="D113" s="296"/>
      <c r="E113" s="296"/>
      <c r="F113" s="296"/>
      <c r="G113" s="297">
        <f>+SUM(G114:G119)</f>
        <v>1.3</v>
      </c>
    </row>
    <row r="114" spans="1:7" s="273" customFormat="1" ht="47.25" x14ac:dyDescent="0.25">
      <c r="A114" s="289">
        <v>1</v>
      </c>
      <c r="B114" s="290" t="s">
        <v>1831</v>
      </c>
      <c r="C114" s="290" t="s">
        <v>1311</v>
      </c>
      <c r="D114" s="291" t="s">
        <v>1312</v>
      </c>
      <c r="E114" s="291" t="s">
        <v>1313</v>
      </c>
      <c r="F114" s="291" t="s">
        <v>1314</v>
      </c>
      <c r="G114" s="292">
        <v>0.2</v>
      </c>
    </row>
    <row r="115" spans="1:7" s="273" customFormat="1" ht="47.25" x14ac:dyDescent="0.25">
      <c r="A115" s="289">
        <v>2</v>
      </c>
      <c r="B115" s="290" t="s">
        <v>1832</v>
      </c>
      <c r="C115" s="290" t="s">
        <v>1311</v>
      </c>
      <c r="D115" s="291" t="s">
        <v>1316</v>
      </c>
      <c r="E115" s="291" t="s">
        <v>1317</v>
      </c>
      <c r="F115" s="291" t="s">
        <v>1318</v>
      </c>
      <c r="G115" s="292">
        <v>0.1</v>
      </c>
    </row>
    <row r="116" spans="1:7" s="273" customFormat="1" ht="78.75" x14ac:dyDescent="0.25">
      <c r="A116" s="289">
        <v>3</v>
      </c>
      <c r="B116" s="290" t="s">
        <v>1833</v>
      </c>
      <c r="C116" s="290" t="s">
        <v>1320</v>
      </c>
      <c r="D116" s="291" t="s">
        <v>1321</v>
      </c>
      <c r="E116" s="291" t="s">
        <v>1317</v>
      </c>
      <c r="F116" s="291" t="s">
        <v>1322</v>
      </c>
      <c r="G116" s="292">
        <v>0.2</v>
      </c>
    </row>
    <row r="117" spans="1:7" s="273" customFormat="1" ht="94.5" x14ac:dyDescent="0.25">
      <c r="A117" s="289">
        <v>4</v>
      </c>
      <c r="B117" s="290" t="s">
        <v>1834</v>
      </c>
      <c r="C117" s="290" t="s">
        <v>1320</v>
      </c>
      <c r="D117" s="291" t="s">
        <v>1324</v>
      </c>
      <c r="E117" s="291" t="s">
        <v>1317</v>
      </c>
      <c r="F117" s="291" t="s">
        <v>1835</v>
      </c>
      <c r="G117" s="292">
        <v>0.2</v>
      </c>
    </row>
    <row r="118" spans="1:7" s="273" customFormat="1" ht="47.25" x14ac:dyDescent="0.25">
      <c r="A118" s="289">
        <v>5</v>
      </c>
      <c r="B118" s="290" t="s">
        <v>1836</v>
      </c>
      <c r="C118" s="290" t="s">
        <v>1320</v>
      </c>
      <c r="D118" s="291" t="s">
        <v>1327</v>
      </c>
      <c r="E118" s="291" t="s">
        <v>1328</v>
      </c>
      <c r="F118" s="291" t="s">
        <v>1329</v>
      </c>
      <c r="G118" s="292">
        <v>0.4</v>
      </c>
    </row>
    <row r="119" spans="1:7" s="273" customFormat="1" ht="78.75" x14ac:dyDescent="0.25">
      <c r="A119" s="289">
        <v>6</v>
      </c>
      <c r="B119" s="290" t="s">
        <v>1837</v>
      </c>
      <c r="C119" s="290" t="s">
        <v>1198</v>
      </c>
      <c r="D119" s="291" t="s">
        <v>1331</v>
      </c>
      <c r="E119" s="291" t="s">
        <v>1332</v>
      </c>
      <c r="F119" s="291" t="s">
        <v>1329</v>
      </c>
      <c r="G119" s="292">
        <v>0.2</v>
      </c>
    </row>
    <row r="120" spans="1:7" s="273" customFormat="1" x14ac:dyDescent="0.25">
      <c r="A120" s="272" t="s">
        <v>50</v>
      </c>
      <c r="B120" s="276" t="s">
        <v>1378</v>
      </c>
      <c r="C120" s="293"/>
      <c r="D120" s="293"/>
      <c r="E120" s="293"/>
      <c r="F120" s="281"/>
      <c r="G120" s="275">
        <f>+G121+G123+G129</f>
        <v>2.7600000000000002</v>
      </c>
    </row>
    <row r="121" spans="1:7" s="273" customFormat="1" x14ac:dyDescent="0.25">
      <c r="A121" s="272" t="s">
        <v>159</v>
      </c>
      <c r="B121" s="276" t="s">
        <v>1685</v>
      </c>
      <c r="C121" s="279"/>
      <c r="D121" s="281"/>
      <c r="E121" s="281"/>
      <c r="F121" s="281"/>
      <c r="G121" s="277">
        <f>+SUM(G122)</f>
        <v>0.15</v>
      </c>
    </row>
    <row r="122" spans="1:7" s="273" customFormat="1" ht="31.5" x14ac:dyDescent="0.25">
      <c r="A122" s="282">
        <v>1</v>
      </c>
      <c r="B122" s="279" t="s">
        <v>1838</v>
      </c>
      <c r="C122" s="279" t="s">
        <v>1839</v>
      </c>
      <c r="D122" s="281" t="s">
        <v>1840</v>
      </c>
      <c r="E122" s="281" t="s">
        <v>1841</v>
      </c>
      <c r="F122" s="281" t="s">
        <v>1842</v>
      </c>
      <c r="G122" s="288">
        <v>0.15</v>
      </c>
    </row>
    <row r="123" spans="1:7" s="273" customFormat="1" x14ac:dyDescent="0.25">
      <c r="A123" s="272" t="s">
        <v>1078</v>
      </c>
      <c r="B123" s="276" t="s">
        <v>1079</v>
      </c>
      <c r="C123" s="279"/>
      <c r="D123" s="281"/>
      <c r="E123" s="281"/>
      <c r="F123" s="281"/>
      <c r="G123" s="277">
        <f>+SUM(G124:G130)</f>
        <v>2.1100000000000003</v>
      </c>
    </row>
    <row r="124" spans="1:7" s="273" customFormat="1" ht="31.5" x14ac:dyDescent="0.25">
      <c r="A124" s="282">
        <v>1</v>
      </c>
      <c r="B124" s="279" t="s">
        <v>1379</v>
      </c>
      <c r="C124" s="279" t="s">
        <v>1813</v>
      </c>
      <c r="D124" s="281" t="s">
        <v>1380</v>
      </c>
      <c r="E124" s="281" t="s">
        <v>1381</v>
      </c>
      <c r="F124" s="281" t="s">
        <v>1382</v>
      </c>
      <c r="G124" s="288">
        <v>0.2</v>
      </c>
    </row>
    <row r="125" spans="1:7" s="273" customFormat="1" ht="47.25" x14ac:dyDescent="0.25">
      <c r="A125" s="282">
        <v>2</v>
      </c>
      <c r="B125" s="279" t="s">
        <v>1383</v>
      </c>
      <c r="C125" s="279" t="s">
        <v>1813</v>
      </c>
      <c r="D125" s="281" t="s">
        <v>1384</v>
      </c>
      <c r="E125" s="281" t="s">
        <v>1384</v>
      </c>
      <c r="F125" s="281" t="s">
        <v>1385</v>
      </c>
      <c r="G125" s="288">
        <v>0.5</v>
      </c>
    </row>
    <row r="126" spans="1:7" s="273" customFormat="1" ht="31.5" x14ac:dyDescent="0.25">
      <c r="A126" s="282">
        <v>3</v>
      </c>
      <c r="B126" s="279" t="s">
        <v>1386</v>
      </c>
      <c r="C126" s="279" t="s">
        <v>1843</v>
      </c>
      <c r="D126" s="281" t="s">
        <v>1384</v>
      </c>
      <c r="E126" s="281" t="s">
        <v>1384</v>
      </c>
      <c r="F126" s="281" t="s">
        <v>1388</v>
      </c>
      <c r="G126" s="288">
        <v>0.25</v>
      </c>
    </row>
    <row r="127" spans="1:7" s="273" customFormat="1" ht="31.5" x14ac:dyDescent="0.25">
      <c r="A127" s="282">
        <v>4</v>
      </c>
      <c r="B127" s="279" t="s">
        <v>1389</v>
      </c>
      <c r="C127" s="279" t="s">
        <v>1718</v>
      </c>
      <c r="D127" s="281" t="s">
        <v>1391</v>
      </c>
      <c r="E127" s="281" t="s">
        <v>1391</v>
      </c>
      <c r="F127" s="281" t="s">
        <v>1392</v>
      </c>
      <c r="G127" s="288">
        <v>0.06</v>
      </c>
    </row>
    <row r="128" spans="1:7" s="273" customFormat="1" ht="31.5" x14ac:dyDescent="0.25">
      <c r="A128" s="282">
        <v>5</v>
      </c>
      <c r="B128" s="279" t="s">
        <v>1393</v>
      </c>
      <c r="C128" s="279" t="s">
        <v>1701</v>
      </c>
      <c r="D128" s="281" t="s">
        <v>1395</v>
      </c>
      <c r="E128" s="281" t="s">
        <v>1395</v>
      </c>
      <c r="F128" s="281" t="s">
        <v>1396</v>
      </c>
      <c r="G128" s="288">
        <v>0.1</v>
      </c>
    </row>
    <row r="129" spans="1:7" s="273" customFormat="1" x14ac:dyDescent="0.25">
      <c r="A129" s="272" t="s">
        <v>1139</v>
      </c>
      <c r="B129" s="276" t="s">
        <v>1844</v>
      </c>
      <c r="C129" s="279"/>
      <c r="D129" s="281"/>
      <c r="E129" s="281"/>
      <c r="F129" s="281"/>
      <c r="G129" s="277">
        <f>+SUM(G130)</f>
        <v>0.5</v>
      </c>
    </row>
    <row r="130" spans="1:7" s="273" customFormat="1" ht="47.25" x14ac:dyDescent="0.25">
      <c r="A130" s="282">
        <v>1</v>
      </c>
      <c r="B130" s="279" t="s">
        <v>1845</v>
      </c>
      <c r="C130" s="279" t="s">
        <v>1846</v>
      </c>
      <c r="D130" s="281" t="s">
        <v>1847</v>
      </c>
      <c r="E130" s="281" t="s">
        <v>1848</v>
      </c>
      <c r="F130" s="281" t="s">
        <v>1849</v>
      </c>
      <c r="G130" s="288">
        <v>0.5</v>
      </c>
    </row>
    <row r="131" spans="1:7" s="273" customFormat="1" x14ac:dyDescent="0.25">
      <c r="A131" s="298"/>
      <c r="B131" s="299" t="s">
        <v>1404</v>
      </c>
      <c r="C131" s="300"/>
      <c r="D131" s="300"/>
      <c r="E131" s="300"/>
      <c r="F131" s="300"/>
      <c r="G131" s="301">
        <f>+G120+G78+G7</f>
        <v>230.64999999999998</v>
      </c>
    </row>
    <row r="132" spans="1:7" s="273" customFormat="1" x14ac:dyDescent="0.25">
      <c r="A132" s="268"/>
      <c r="B132" s="269"/>
      <c r="C132" s="269"/>
      <c r="D132" s="269"/>
      <c r="E132" s="269"/>
      <c r="F132" s="269"/>
      <c r="G132" s="270"/>
    </row>
    <row r="133" spans="1:7" s="273" customFormat="1" x14ac:dyDescent="0.25">
      <c r="A133" s="268"/>
      <c r="B133" s="269"/>
      <c r="C133" s="269"/>
      <c r="D133" s="269"/>
      <c r="E133" s="269"/>
      <c r="F133" s="269"/>
      <c r="G133" s="270"/>
    </row>
    <row r="134" spans="1:7" s="273" customFormat="1" x14ac:dyDescent="0.25">
      <c r="A134" s="268"/>
      <c r="B134" s="269"/>
      <c r="C134" s="269"/>
      <c r="D134" s="269"/>
      <c r="E134" s="269"/>
      <c r="F134" s="269"/>
      <c r="G134" s="270"/>
    </row>
    <row r="135" spans="1:7" s="273" customFormat="1" x14ac:dyDescent="0.25">
      <c r="A135" s="268"/>
      <c r="B135" s="269"/>
      <c r="C135" s="269"/>
      <c r="D135" s="269"/>
      <c r="E135" s="269"/>
      <c r="F135" s="269"/>
      <c r="G135" s="270"/>
    </row>
    <row r="136" spans="1:7" s="273" customFormat="1" x14ac:dyDescent="0.25">
      <c r="A136" s="268"/>
      <c r="B136" s="269"/>
      <c r="C136" s="269"/>
      <c r="D136" s="269"/>
      <c r="E136" s="269"/>
      <c r="F136" s="269"/>
      <c r="G136" s="270"/>
    </row>
    <row r="137" spans="1:7" s="273" customFormat="1" x14ac:dyDescent="0.25">
      <c r="A137" s="268"/>
      <c r="B137" s="269"/>
      <c r="C137" s="269"/>
      <c r="D137" s="269"/>
      <c r="E137" s="269"/>
      <c r="F137" s="269"/>
      <c r="G137" s="270"/>
    </row>
    <row r="138" spans="1:7" s="273" customFormat="1" x14ac:dyDescent="0.25">
      <c r="A138" s="268"/>
      <c r="B138" s="269"/>
      <c r="C138" s="269"/>
      <c r="D138" s="269"/>
      <c r="E138" s="269"/>
      <c r="F138" s="269"/>
      <c r="G138" s="270"/>
    </row>
    <row r="139" spans="1:7" s="273" customFormat="1" x14ac:dyDescent="0.25">
      <c r="A139" s="268"/>
      <c r="B139" s="269"/>
      <c r="C139" s="269"/>
      <c r="D139" s="269"/>
      <c r="E139" s="269"/>
      <c r="F139" s="269"/>
      <c r="G139" s="270"/>
    </row>
    <row r="140" spans="1:7" s="273" customFormat="1" x14ac:dyDescent="0.25">
      <c r="A140" s="268"/>
      <c r="B140" s="269"/>
      <c r="C140" s="269"/>
      <c r="D140" s="269"/>
      <c r="E140" s="269"/>
      <c r="F140" s="269"/>
      <c r="G140" s="270"/>
    </row>
    <row r="141" spans="1:7" s="273" customFormat="1" x14ac:dyDescent="0.25">
      <c r="A141" s="268"/>
      <c r="B141" s="269"/>
      <c r="C141" s="269"/>
      <c r="D141" s="269"/>
      <c r="E141" s="269"/>
      <c r="F141" s="269"/>
      <c r="G141" s="270"/>
    </row>
    <row r="142" spans="1:7" s="273" customFormat="1" x14ac:dyDescent="0.25">
      <c r="A142" s="268"/>
      <c r="B142" s="269"/>
      <c r="C142" s="269"/>
      <c r="D142" s="269"/>
      <c r="E142" s="269"/>
      <c r="F142" s="269"/>
      <c r="G142" s="270"/>
    </row>
    <row r="143" spans="1:7" s="273" customFormat="1" x14ac:dyDescent="0.25">
      <c r="A143" s="268"/>
      <c r="B143" s="269"/>
      <c r="C143" s="269"/>
      <c r="D143" s="269"/>
      <c r="E143" s="269"/>
      <c r="F143" s="269"/>
      <c r="G143" s="270"/>
    </row>
    <row r="144" spans="1:7" s="273" customFormat="1" x14ac:dyDescent="0.25">
      <c r="A144" s="268"/>
      <c r="B144" s="269"/>
      <c r="C144" s="269"/>
      <c r="D144" s="269"/>
      <c r="E144" s="269"/>
      <c r="F144" s="269"/>
      <c r="G144" s="270"/>
    </row>
    <row r="145" spans="1:7" s="273" customFormat="1" x14ac:dyDescent="0.25">
      <c r="A145" s="268"/>
      <c r="B145" s="269"/>
      <c r="C145" s="269"/>
      <c r="D145" s="269"/>
      <c r="E145" s="269"/>
      <c r="F145" s="269"/>
      <c r="G145" s="270"/>
    </row>
    <row r="146" spans="1:7" s="273" customFormat="1" x14ac:dyDescent="0.25">
      <c r="A146" s="268"/>
      <c r="B146" s="269"/>
      <c r="C146" s="269"/>
      <c r="D146" s="269"/>
      <c r="E146" s="269"/>
      <c r="F146" s="269"/>
      <c r="G146" s="270"/>
    </row>
    <row r="147" spans="1:7" s="305" customFormat="1" x14ac:dyDescent="0.25">
      <c r="A147" s="302"/>
      <c r="B147" s="303"/>
      <c r="C147" s="303"/>
      <c r="D147" s="303"/>
      <c r="E147" s="303"/>
      <c r="F147" s="303"/>
      <c r="G147" s="304"/>
    </row>
    <row r="148" spans="1:7" s="305" customFormat="1" x14ac:dyDescent="0.25">
      <c r="A148" s="302"/>
      <c r="B148" s="303"/>
      <c r="C148" s="303"/>
      <c r="D148" s="303"/>
      <c r="E148" s="303"/>
      <c r="F148" s="303"/>
      <c r="G148" s="304"/>
    </row>
    <row r="149" spans="1:7" s="305" customFormat="1" x14ac:dyDescent="0.25">
      <c r="A149" s="302"/>
      <c r="B149" s="303"/>
      <c r="C149" s="303"/>
      <c r="D149" s="303"/>
      <c r="E149" s="303"/>
      <c r="F149" s="303"/>
      <c r="G149" s="304"/>
    </row>
    <row r="150" spans="1:7" s="305" customFormat="1" x14ac:dyDescent="0.25">
      <c r="A150" s="302"/>
      <c r="B150" s="303"/>
      <c r="C150" s="303"/>
      <c r="D150" s="303"/>
      <c r="E150" s="303"/>
      <c r="F150" s="303"/>
      <c r="G150" s="304"/>
    </row>
    <row r="151" spans="1:7" s="305" customFormat="1" x14ac:dyDescent="0.25">
      <c r="A151" s="302"/>
      <c r="B151" s="303"/>
      <c r="C151" s="303"/>
      <c r="D151" s="303"/>
      <c r="E151" s="303"/>
      <c r="F151" s="303"/>
      <c r="G151" s="304"/>
    </row>
    <row r="152" spans="1:7" s="305" customFormat="1" x14ac:dyDescent="0.25">
      <c r="A152" s="302"/>
      <c r="B152" s="303"/>
      <c r="C152" s="303"/>
      <c r="D152" s="303"/>
      <c r="E152" s="303"/>
      <c r="F152" s="303"/>
      <c r="G152" s="304"/>
    </row>
    <row r="153" spans="1:7" s="305" customFormat="1" x14ac:dyDescent="0.25">
      <c r="A153" s="302"/>
      <c r="B153" s="303"/>
      <c r="C153" s="303"/>
      <c r="D153" s="303"/>
      <c r="E153" s="303"/>
      <c r="F153" s="303"/>
      <c r="G153" s="304"/>
    </row>
    <row r="154" spans="1:7" s="305" customFormat="1" x14ac:dyDescent="0.25">
      <c r="A154" s="302"/>
      <c r="B154" s="303"/>
      <c r="C154" s="303"/>
      <c r="D154" s="303"/>
      <c r="E154" s="303"/>
      <c r="F154" s="303"/>
      <c r="G154" s="304"/>
    </row>
    <row r="155" spans="1:7" s="305" customFormat="1" x14ac:dyDescent="0.25">
      <c r="A155" s="302"/>
      <c r="B155" s="303"/>
      <c r="C155" s="303"/>
      <c r="D155" s="303"/>
      <c r="E155" s="303"/>
      <c r="F155" s="303"/>
      <c r="G155" s="304"/>
    </row>
    <row r="156" spans="1:7" s="273" customFormat="1" x14ac:dyDescent="0.25">
      <c r="A156" s="268"/>
      <c r="B156" s="269"/>
      <c r="C156" s="269"/>
      <c r="D156" s="269"/>
      <c r="E156" s="269"/>
      <c r="F156" s="269"/>
      <c r="G156" s="270"/>
    </row>
    <row r="157" spans="1:7" s="273" customFormat="1" x14ac:dyDescent="0.25">
      <c r="A157" s="268"/>
      <c r="B157" s="269"/>
      <c r="C157" s="269"/>
      <c r="D157" s="269"/>
      <c r="E157" s="269"/>
      <c r="F157" s="269"/>
      <c r="G157" s="270"/>
    </row>
    <row r="158" spans="1:7" s="273" customFormat="1" x14ac:dyDescent="0.25">
      <c r="A158" s="268"/>
      <c r="B158" s="269"/>
      <c r="C158" s="269"/>
      <c r="D158" s="269"/>
      <c r="E158" s="269"/>
      <c r="F158" s="269"/>
      <c r="G158" s="270"/>
    </row>
    <row r="159" spans="1:7" s="273" customFormat="1" x14ac:dyDescent="0.25">
      <c r="A159" s="268"/>
      <c r="B159" s="269"/>
      <c r="C159" s="269"/>
      <c r="D159" s="269"/>
      <c r="E159" s="269"/>
      <c r="F159" s="269"/>
      <c r="G159" s="270"/>
    </row>
    <row r="160" spans="1:7" s="273" customFormat="1" x14ac:dyDescent="0.25">
      <c r="A160" s="268"/>
      <c r="B160" s="269"/>
      <c r="C160" s="269"/>
      <c r="D160" s="269"/>
      <c r="E160" s="269"/>
      <c r="F160" s="269"/>
      <c r="G160" s="270"/>
    </row>
    <row r="161" spans="1:8" s="273" customFormat="1" x14ac:dyDescent="0.25">
      <c r="A161" s="268"/>
      <c r="B161" s="269"/>
      <c r="C161" s="269"/>
      <c r="D161" s="269"/>
      <c r="E161" s="269"/>
      <c r="F161" s="269"/>
      <c r="G161" s="270"/>
    </row>
    <row r="162" spans="1:8" s="273" customFormat="1" x14ac:dyDescent="0.25">
      <c r="A162" s="268"/>
      <c r="B162" s="269"/>
      <c r="C162" s="269"/>
      <c r="D162" s="269"/>
      <c r="E162" s="269"/>
      <c r="F162" s="269"/>
      <c r="G162" s="270"/>
    </row>
    <row r="163" spans="1:8" s="273" customFormat="1" x14ac:dyDescent="0.25">
      <c r="A163" s="268"/>
      <c r="B163" s="269"/>
      <c r="C163" s="269"/>
      <c r="D163" s="269"/>
      <c r="E163" s="269"/>
      <c r="F163" s="269"/>
      <c r="G163" s="270"/>
    </row>
    <row r="164" spans="1:8" s="273" customFormat="1" x14ac:dyDescent="0.25">
      <c r="A164" s="268"/>
      <c r="B164" s="269"/>
      <c r="C164" s="269"/>
      <c r="D164" s="269"/>
      <c r="E164" s="269"/>
      <c r="F164" s="269"/>
      <c r="G164" s="270"/>
    </row>
    <row r="165" spans="1:8" s="273" customFormat="1" x14ac:dyDescent="0.25">
      <c r="A165" s="268"/>
      <c r="B165" s="269"/>
      <c r="C165" s="269"/>
      <c r="D165" s="269"/>
      <c r="E165" s="269"/>
      <c r="F165" s="269"/>
      <c r="G165" s="270"/>
    </row>
    <row r="166" spans="1:8" s="273" customFormat="1" x14ac:dyDescent="0.25">
      <c r="A166" s="268"/>
      <c r="B166" s="269"/>
      <c r="C166" s="269"/>
      <c r="D166" s="269"/>
      <c r="E166" s="269"/>
      <c r="F166" s="269"/>
      <c r="G166" s="270"/>
    </row>
    <row r="167" spans="1:8" s="273" customFormat="1" x14ac:dyDescent="0.25">
      <c r="A167" s="268"/>
      <c r="B167" s="269"/>
      <c r="C167" s="269"/>
      <c r="D167" s="269"/>
      <c r="E167" s="269"/>
      <c r="F167" s="269"/>
      <c r="G167" s="270"/>
      <c r="H167" s="271"/>
    </row>
    <row r="168" spans="1:8" s="273" customFormat="1" x14ac:dyDescent="0.25">
      <c r="A168" s="268"/>
      <c r="B168" s="269"/>
      <c r="C168" s="269"/>
      <c r="D168" s="269"/>
      <c r="E168" s="269"/>
      <c r="F168" s="269"/>
      <c r="G168" s="270"/>
      <c r="H168" s="271"/>
    </row>
    <row r="169" spans="1:8" s="273" customFormat="1" x14ac:dyDescent="0.25">
      <c r="A169" s="268"/>
      <c r="B169" s="269"/>
      <c r="C169" s="269"/>
      <c r="D169" s="269"/>
      <c r="E169" s="269"/>
      <c r="F169" s="269"/>
      <c r="G169" s="270"/>
      <c r="H169" s="271"/>
    </row>
    <row r="170" spans="1:8" s="273" customFormat="1" x14ac:dyDescent="0.25">
      <c r="A170" s="268"/>
      <c r="B170" s="269"/>
      <c r="C170" s="269"/>
      <c r="D170" s="269"/>
      <c r="E170" s="269"/>
      <c r="F170" s="269"/>
      <c r="G170" s="270"/>
      <c r="H170" s="271"/>
    </row>
    <row r="171" spans="1:8" s="273" customFormat="1" x14ac:dyDescent="0.25">
      <c r="A171" s="268"/>
      <c r="B171" s="269"/>
      <c r="C171" s="269"/>
      <c r="D171" s="269"/>
      <c r="E171" s="269"/>
      <c r="F171" s="269"/>
      <c r="G171" s="270"/>
      <c r="H171" s="271"/>
    </row>
    <row r="172" spans="1:8" s="273" customFormat="1" x14ac:dyDescent="0.25">
      <c r="A172" s="268"/>
      <c r="B172" s="269"/>
      <c r="C172" s="269"/>
      <c r="D172" s="269"/>
      <c r="E172" s="269"/>
      <c r="F172" s="269"/>
      <c r="G172" s="270"/>
      <c r="H172" s="271"/>
    </row>
    <row r="173" spans="1:8" s="273" customFormat="1" x14ac:dyDescent="0.25">
      <c r="A173" s="268"/>
      <c r="B173" s="269"/>
      <c r="C173" s="269"/>
      <c r="D173" s="269"/>
      <c r="E173" s="269"/>
      <c r="F173" s="269"/>
      <c r="G173" s="270"/>
      <c r="H173" s="271"/>
    </row>
    <row r="174" spans="1:8" s="273" customFormat="1" x14ac:dyDescent="0.25">
      <c r="A174" s="268"/>
      <c r="B174" s="269"/>
      <c r="C174" s="269"/>
      <c r="D174" s="269"/>
      <c r="E174" s="269"/>
      <c r="F174" s="269"/>
      <c r="G174" s="270"/>
      <c r="H174" s="271"/>
    </row>
    <row r="175" spans="1:8" s="273" customFormat="1" x14ac:dyDescent="0.25">
      <c r="A175" s="268"/>
      <c r="B175" s="269"/>
      <c r="C175" s="269"/>
      <c r="D175" s="269"/>
      <c r="E175" s="269"/>
      <c r="F175" s="269"/>
      <c r="G175" s="270"/>
      <c r="H175" s="271"/>
    </row>
    <row r="176" spans="1:8" s="273" customFormat="1" x14ac:dyDescent="0.25">
      <c r="A176" s="268"/>
      <c r="B176" s="269"/>
      <c r="C176" s="269"/>
      <c r="D176" s="269"/>
      <c r="E176" s="269"/>
      <c r="F176" s="269"/>
      <c r="G176" s="270"/>
      <c r="H176" s="271"/>
    </row>
    <row r="177" spans="1:8" s="273" customFormat="1" x14ac:dyDescent="0.25">
      <c r="A177" s="268"/>
      <c r="B177" s="269"/>
      <c r="C177" s="269"/>
      <c r="D177" s="269"/>
      <c r="E177" s="269"/>
      <c r="F177" s="269"/>
      <c r="G177" s="270"/>
      <c r="H177" s="271"/>
    </row>
    <row r="178" spans="1:8" s="273" customFormat="1" x14ac:dyDescent="0.25">
      <c r="A178" s="268"/>
      <c r="B178" s="269"/>
      <c r="C178" s="269"/>
      <c r="D178" s="269"/>
      <c r="E178" s="269"/>
      <c r="F178" s="269"/>
      <c r="G178" s="270"/>
      <c r="H178" s="271"/>
    </row>
    <row r="179" spans="1:8" s="273" customFormat="1" x14ac:dyDescent="0.25">
      <c r="A179" s="268"/>
      <c r="B179" s="269"/>
      <c r="C179" s="269"/>
      <c r="D179" s="269"/>
      <c r="E179" s="269"/>
      <c r="F179" s="269"/>
      <c r="G179" s="270"/>
      <c r="H179" s="271"/>
    </row>
    <row r="180" spans="1:8" s="273" customFormat="1" x14ac:dyDescent="0.25">
      <c r="A180" s="268"/>
      <c r="B180" s="269"/>
      <c r="C180" s="269"/>
      <c r="D180" s="269"/>
      <c r="E180" s="269"/>
      <c r="F180" s="269"/>
      <c r="G180" s="270"/>
      <c r="H180" s="271"/>
    </row>
    <row r="181" spans="1:8" s="273" customFormat="1" x14ac:dyDescent="0.25">
      <c r="A181" s="268"/>
      <c r="B181" s="269"/>
      <c r="C181" s="269"/>
      <c r="D181" s="269"/>
      <c r="E181" s="269"/>
      <c r="F181" s="269"/>
      <c r="G181" s="270"/>
      <c r="H181" s="271"/>
    </row>
    <row r="182" spans="1:8" s="273" customFormat="1" x14ac:dyDescent="0.25">
      <c r="A182" s="268"/>
      <c r="B182" s="269"/>
      <c r="C182" s="269"/>
      <c r="D182" s="269"/>
      <c r="E182" s="269"/>
      <c r="F182" s="269"/>
      <c r="G182" s="270"/>
      <c r="H182" s="271"/>
    </row>
    <row r="183" spans="1:8" s="273" customFormat="1" x14ac:dyDescent="0.25">
      <c r="A183" s="268"/>
      <c r="B183" s="269"/>
      <c r="C183" s="269"/>
      <c r="D183" s="269"/>
      <c r="E183" s="269"/>
      <c r="F183" s="269"/>
      <c r="G183" s="270"/>
      <c r="H183" s="271"/>
    </row>
    <row r="184" spans="1:8" s="273" customFormat="1" x14ac:dyDescent="0.25">
      <c r="A184" s="268"/>
      <c r="B184" s="269"/>
      <c r="C184" s="269"/>
      <c r="D184" s="269"/>
      <c r="E184" s="269"/>
      <c r="F184" s="269"/>
      <c r="G184" s="270"/>
      <c r="H184" s="271"/>
    </row>
    <row r="185" spans="1:8" s="273" customFormat="1" x14ac:dyDescent="0.25">
      <c r="A185" s="268"/>
      <c r="B185" s="269"/>
      <c r="C185" s="269"/>
      <c r="D185" s="269"/>
      <c r="E185" s="269"/>
      <c r="F185" s="269"/>
      <c r="G185" s="270"/>
      <c r="H185" s="271"/>
    </row>
    <row r="186" spans="1:8" s="273" customFormat="1" x14ac:dyDescent="0.25">
      <c r="A186" s="268"/>
      <c r="B186" s="269"/>
      <c r="C186" s="269"/>
      <c r="D186" s="269"/>
      <c r="E186" s="269"/>
      <c r="F186" s="269"/>
      <c r="G186" s="270"/>
      <c r="H186" s="271"/>
    </row>
    <row r="187" spans="1:8" s="273" customFormat="1" x14ac:dyDescent="0.25">
      <c r="A187" s="268"/>
      <c r="B187" s="269"/>
      <c r="C187" s="269"/>
      <c r="D187" s="269"/>
      <c r="E187" s="269"/>
      <c r="F187" s="269"/>
      <c r="G187" s="270"/>
      <c r="H187" s="271"/>
    </row>
    <row r="188" spans="1:8" s="273" customFormat="1" x14ac:dyDescent="0.25">
      <c r="A188" s="268"/>
      <c r="B188" s="269"/>
      <c r="C188" s="269"/>
      <c r="D188" s="269"/>
      <c r="E188" s="269"/>
      <c r="F188" s="269"/>
      <c r="G188" s="270"/>
      <c r="H188" s="271"/>
    </row>
    <row r="189" spans="1:8" s="273" customFormat="1" x14ac:dyDescent="0.25">
      <c r="A189" s="268"/>
      <c r="B189" s="269"/>
      <c r="C189" s="269"/>
      <c r="D189" s="269"/>
      <c r="E189" s="269"/>
      <c r="F189" s="269"/>
      <c r="G189" s="270"/>
      <c r="H189" s="271"/>
    </row>
    <row r="190" spans="1:8" s="273" customFormat="1" x14ac:dyDescent="0.25">
      <c r="A190" s="268"/>
      <c r="B190" s="269"/>
      <c r="C190" s="269"/>
      <c r="D190" s="269"/>
      <c r="E190" s="269"/>
      <c r="F190" s="269"/>
      <c r="G190" s="270"/>
      <c r="H190" s="271"/>
    </row>
    <row r="191" spans="1:8" s="273" customFormat="1" x14ac:dyDescent="0.25">
      <c r="A191" s="268"/>
      <c r="B191" s="269"/>
      <c r="C191" s="269"/>
      <c r="D191" s="269"/>
      <c r="E191" s="269"/>
      <c r="F191" s="269"/>
      <c r="G191" s="270"/>
      <c r="H191" s="271"/>
    </row>
    <row r="192" spans="1:8" s="273" customFormat="1" x14ac:dyDescent="0.25">
      <c r="A192" s="268"/>
      <c r="B192" s="269"/>
      <c r="C192" s="269"/>
      <c r="D192" s="269"/>
      <c r="E192" s="269"/>
      <c r="F192" s="269"/>
      <c r="G192" s="270"/>
      <c r="H192" s="271"/>
    </row>
    <row r="193" spans="1:8" s="273" customFormat="1" x14ac:dyDescent="0.25">
      <c r="A193" s="268"/>
      <c r="B193" s="269"/>
      <c r="C193" s="269"/>
      <c r="D193" s="269"/>
      <c r="E193" s="269"/>
      <c r="F193" s="269"/>
      <c r="G193" s="270"/>
      <c r="H193" s="271"/>
    </row>
    <row r="194" spans="1:8" s="273" customFormat="1" x14ac:dyDescent="0.25">
      <c r="A194" s="268"/>
      <c r="B194" s="269"/>
      <c r="C194" s="269"/>
      <c r="D194" s="269"/>
      <c r="E194" s="269"/>
      <c r="F194" s="269"/>
      <c r="G194" s="270"/>
      <c r="H194" s="271"/>
    </row>
    <row r="195" spans="1:8" s="273" customFormat="1" x14ac:dyDescent="0.25">
      <c r="A195" s="268"/>
      <c r="B195" s="269"/>
      <c r="C195" s="269"/>
      <c r="D195" s="269"/>
      <c r="E195" s="269"/>
      <c r="F195" s="269"/>
      <c r="G195" s="270"/>
      <c r="H195" s="271"/>
    </row>
    <row r="196" spans="1:8" s="273" customFormat="1" x14ac:dyDescent="0.25">
      <c r="A196" s="268"/>
      <c r="B196" s="269"/>
      <c r="C196" s="269"/>
      <c r="D196" s="269"/>
      <c r="E196" s="269"/>
      <c r="F196" s="269"/>
      <c r="G196" s="270"/>
      <c r="H196" s="271"/>
    </row>
    <row r="197" spans="1:8" s="273" customFormat="1" x14ac:dyDescent="0.25">
      <c r="A197" s="268"/>
      <c r="B197" s="269"/>
      <c r="C197" s="269"/>
      <c r="D197" s="269"/>
      <c r="E197" s="269"/>
      <c r="F197" s="269"/>
      <c r="G197" s="270"/>
      <c r="H197" s="271"/>
    </row>
    <row r="198" spans="1:8" s="273" customFormat="1" x14ac:dyDescent="0.25">
      <c r="A198" s="268"/>
      <c r="B198" s="269"/>
      <c r="C198" s="269"/>
      <c r="D198" s="269"/>
      <c r="E198" s="269"/>
      <c r="F198" s="269"/>
      <c r="G198" s="270"/>
      <c r="H198" s="271"/>
    </row>
    <row r="199" spans="1:8" s="273" customFormat="1" x14ac:dyDescent="0.25">
      <c r="A199" s="268"/>
      <c r="B199" s="269"/>
      <c r="C199" s="269"/>
      <c r="D199" s="269"/>
      <c r="E199" s="269"/>
      <c r="F199" s="269"/>
      <c r="G199" s="270"/>
      <c r="H199" s="271"/>
    </row>
    <row r="200" spans="1:8" s="273" customFormat="1" x14ac:dyDescent="0.25">
      <c r="A200" s="268"/>
      <c r="B200" s="269"/>
      <c r="C200" s="269"/>
      <c r="D200" s="269"/>
      <c r="E200" s="269"/>
      <c r="F200" s="269"/>
      <c r="G200" s="270"/>
      <c r="H200" s="271"/>
    </row>
  </sheetData>
  <mergeCells count="4">
    <mergeCell ref="A2:G2"/>
    <mergeCell ref="A3:G3"/>
    <mergeCell ref="A4:G4"/>
    <mergeCell ref="B7:C7"/>
  </mergeCells>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AL78"/>
  <sheetViews>
    <sheetView view="pageBreakPreview" zoomScale="55" zoomScaleNormal="70" zoomScalePageLayoutView="55" workbookViewId="0">
      <selection activeCell="B7" sqref="B7"/>
    </sheetView>
  </sheetViews>
  <sheetFormatPr defaultColWidth="9.140625" defaultRowHeight="15" customHeight="1" x14ac:dyDescent="0.25"/>
  <cols>
    <col min="1" max="1" width="9.140625" style="1"/>
    <col min="2" max="2" width="10.85546875" style="1" hidden="1" customWidth="1"/>
    <col min="3" max="3" width="61.5703125" style="1" customWidth="1"/>
    <col min="4" max="4" width="13.140625" style="1" customWidth="1"/>
    <col min="5" max="5" width="10.85546875" style="1" customWidth="1"/>
    <col min="6" max="7" width="10.5703125" style="2" customWidth="1"/>
    <col min="8" max="8" width="12.140625" style="2" customWidth="1"/>
    <col min="9" max="9" width="8.85546875" style="2" customWidth="1"/>
    <col min="10" max="10" width="10" style="2" customWidth="1"/>
    <col min="11" max="11" width="9.85546875" style="2" customWidth="1"/>
    <col min="12" max="12" width="15.5703125" style="2" customWidth="1"/>
    <col min="13" max="13" width="12.7109375" style="2" customWidth="1"/>
    <col min="14" max="14" width="10.5703125" style="2" customWidth="1"/>
    <col min="15" max="15" width="8.5703125" style="2" customWidth="1"/>
    <col min="16" max="16" width="13.140625" style="2" customWidth="1"/>
    <col min="17" max="17" width="16.28515625" style="2" customWidth="1"/>
    <col min="18" max="18" width="7.85546875" style="2" customWidth="1"/>
    <col min="19" max="19" width="17.28515625" style="2" customWidth="1"/>
    <col min="20" max="20" width="15.5703125" style="2" customWidth="1"/>
    <col min="21" max="21" width="4.7109375" style="2" hidden="1" customWidth="1"/>
    <col min="22" max="22" width="17.28515625" style="3" hidden="1" customWidth="1"/>
    <col min="23" max="23" width="20" style="1" hidden="1" customWidth="1"/>
    <col min="24" max="25" width="14" style="1" customWidth="1"/>
    <col min="26" max="26" width="12.85546875" style="1" customWidth="1"/>
    <col min="27" max="27" width="16" style="1" customWidth="1"/>
    <col min="28" max="30" width="9.140625" style="1"/>
    <col min="31" max="31" width="12.7109375" style="1" customWidth="1"/>
    <col min="32" max="32" width="14.7109375" style="1" customWidth="1"/>
    <col min="33" max="16384" width="9.140625" style="1"/>
  </cols>
  <sheetData>
    <row r="2" spans="1:38" ht="17.45" customHeight="1" x14ac:dyDescent="0.25">
      <c r="A2" s="316" t="s">
        <v>0</v>
      </c>
      <c r="B2" s="316"/>
      <c r="C2" s="316"/>
      <c r="D2" s="316"/>
      <c r="E2" s="316"/>
      <c r="F2" s="316"/>
      <c r="G2" s="316"/>
      <c r="H2" s="316"/>
      <c r="I2" s="316"/>
      <c r="J2" s="316"/>
      <c r="K2" s="316"/>
      <c r="L2" s="316"/>
      <c r="M2" s="316"/>
      <c r="N2" s="316"/>
      <c r="O2" s="316"/>
      <c r="P2" s="316"/>
      <c r="Q2" s="316"/>
      <c r="R2" s="316"/>
      <c r="S2" s="316"/>
      <c r="T2" s="316"/>
      <c r="U2" s="316"/>
      <c r="V2" s="316"/>
      <c r="W2" s="316"/>
      <c r="X2" s="316"/>
    </row>
    <row r="3" spans="1:38" ht="17.45" customHeight="1" x14ac:dyDescent="0.25">
      <c r="A3" s="316" t="s">
        <v>1</v>
      </c>
      <c r="B3" s="316"/>
      <c r="C3" s="316"/>
      <c r="D3" s="316"/>
      <c r="E3" s="316"/>
      <c r="F3" s="316"/>
      <c r="G3" s="316"/>
      <c r="H3" s="316"/>
      <c r="I3" s="316"/>
      <c r="J3" s="316"/>
      <c r="K3" s="316"/>
      <c r="L3" s="316"/>
      <c r="M3" s="316"/>
      <c r="N3" s="316"/>
      <c r="O3" s="316"/>
      <c r="P3" s="316"/>
      <c r="Q3" s="316"/>
      <c r="R3" s="316"/>
      <c r="S3" s="316"/>
      <c r="T3" s="316"/>
      <c r="U3" s="316"/>
      <c r="V3" s="316"/>
      <c r="W3" s="316"/>
      <c r="X3" s="316"/>
      <c r="AA3" s="4"/>
      <c r="AB3" s="4"/>
      <c r="AC3" s="4"/>
      <c r="AD3" s="4"/>
      <c r="AE3" s="4"/>
      <c r="AF3" s="4"/>
      <c r="AG3" s="4"/>
      <c r="AH3" s="4"/>
      <c r="AI3" s="4"/>
      <c r="AJ3" s="4"/>
      <c r="AK3" s="4"/>
      <c r="AL3" s="4"/>
    </row>
    <row r="4" spans="1:38" ht="17.45" customHeight="1" x14ac:dyDescent="0.25">
      <c r="A4" s="317" t="s">
        <v>2</v>
      </c>
      <c r="B4" s="317"/>
      <c r="C4" s="317"/>
      <c r="D4" s="317"/>
      <c r="E4" s="317"/>
      <c r="F4" s="317"/>
      <c r="G4" s="317"/>
      <c r="H4" s="317"/>
      <c r="I4" s="317"/>
      <c r="J4" s="317"/>
      <c r="K4" s="317"/>
      <c r="L4" s="317"/>
      <c r="M4" s="317"/>
      <c r="N4" s="317"/>
      <c r="O4" s="317"/>
      <c r="P4" s="317"/>
      <c r="Q4" s="317"/>
      <c r="R4" s="317"/>
      <c r="S4" s="317"/>
      <c r="T4" s="317"/>
      <c r="U4" s="317"/>
      <c r="V4" s="317"/>
      <c r="W4" s="317"/>
      <c r="X4" s="317"/>
      <c r="AA4" s="4"/>
      <c r="AB4" s="4"/>
      <c r="AC4" s="4"/>
      <c r="AD4" s="4"/>
      <c r="AE4" s="4"/>
      <c r="AF4" s="4"/>
      <c r="AG4" s="4"/>
      <c r="AH4" s="4"/>
      <c r="AI4" s="4"/>
      <c r="AJ4" s="4"/>
      <c r="AK4" s="4"/>
      <c r="AL4" s="4"/>
    </row>
    <row r="5" spans="1:38" ht="17.45" customHeight="1" x14ac:dyDescent="0.3">
      <c r="A5" s="5"/>
      <c r="B5" s="315" t="s">
        <v>3</v>
      </c>
      <c r="C5" s="315"/>
      <c r="D5" s="315"/>
      <c r="E5" s="315"/>
      <c r="F5" s="315"/>
      <c r="G5" s="315"/>
      <c r="H5" s="315"/>
      <c r="I5" s="315"/>
      <c r="J5" s="315"/>
      <c r="K5" s="315"/>
      <c r="L5" s="315"/>
      <c r="M5" s="315"/>
      <c r="N5" s="315"/>
      <c r="O5" s="315"/>
      <c r="P5" s="315"/>
      <c r="Q5" s="315"/>
      <c r="R5" s="315"/>
      <c r="S5" s="315"/>
      <c r="T5" s="315"/>
      <c r="U5" s="315"/>
      <c r="V5" s="315"/>
      <c r="W5" s="315"/>
      <c r="X5" s="315"/>
      <c r="AA5" s="4"/>
      <c r="AB5" s="4"/>
      <c r="AC5" s="4"/>
      <c r="AD5" s="4"/>
      <c r="AE5" s="6"/>
      <c r="AF5" s="4"/>
      <c r="AG5" s="4"/>
      <c r="AH5" s="4"/>
      <c r="AI5" s="4"/>
      <c r="AJ5" s="4"/>
      <c r="AK5" s="4"/>
      <c r="AL5" s="4"/>
    </row>
    <row r="6" spans="1:38" ht="17.45" customHeight="1" x14ac:dyDescent="0.3">
      <c r="A6" s="5"/>
      <c r="B6" s="315" t="s">
        <v>4</v>
      </c>
      <c r="C6" s="315"/>
      <c r="D6" s="315"/>
      <c r="E6" s="315"/>
      <c r="F6" s="315"/>
      <c r="G6" s="315"/>
      <c r="H6" s="315"/>
      <c r="I6" s="315"/>
      <c r="J6" s="315"/>
      <c r="K6" s="315"/>
      <c r="L6" s="315"/>
      <c r="M6" s="315"/>
      <c r="N6" s="315"/>
      <c r="O6" s="315"/>
      <c r="P6" s="315"/>
      <c r="Q6" s="315"/>
      <c r="R6" s="315"/>
      <c r="S6" s="315"/>
      <c r="T6" s="315"/>
      <c r="U6" s="315"/>
      <c r="V6" s="315"/>
      <c r="W6" s="315"/>
      <c r="X6" s="315"/>
      <c r="AA6" s="4"/>
      <c r="AB6" s="4"/>
      <c r="AC6" s="4"/>
      <c r="AD6" s="4"/>
      <c r="AE6" s="6"/>
      <c r="AF6" s="4"/>
      <c r="AG6" s="4"/>
      <c r="AH6" s="4"/>
      <c r="AI6" s="4"/>
      <c r="AJ6" s="4"/>
      <c r="AK6" s="4"/>
      <c r="AL6" s="4"/>
    </row>
    <row r="7" spans="1:38" ht="17.45" customHeight="1" x14ac:dyDescent="0.3">
      <c r="A7" s="5"/>
      <c r="B7" s="315" t="s">
        <v>5</v>
      </c>
      <c r="C7" s="315"/>
      <c r="D7" s="315"/>
      <c r="E7" s="315"/>
      <c r="F7" s="315"/>
      <c r="G7" s="315"/>
      <c r="H7" s="315"/>
      <c r="I7" s="315"/>
      <c r="J7" s="315"/>
      <c r="K7" s="315"/>
      <c r="L7" s="315"/>
      <c r="M7" s="315"/>
      <c r="N7" s="315"/>
      <c r="O7" s="315"/>
      <c r="P7" s="315"/>
      <c r="Q7" s="315"/>
      <c r="R7" s="315"/>
      <c r="S7" s="315"/>
      <c r="T7" s="315"/>
      <c r="U7" s="315"/>
      <c r="V7" s="315"/>
      <c r="W7" s="315"/>
      <c r="X7" s="315"/>
      <c r="AA7" s="4"/>
      <c r="AB7" s="4"/>
      <c r="AC7" s="4"/>
      <c r="AD7" s="4"/>
      <c r="AE7" s="6"/>
      <c r="AF7" s="4"/>
      <c r="AG7" s="4"/>
      <c r="AH7" s="4"/>
      <c r="AI7" s="4"/>
      <c r="AJ7" s="4"/>
      <c r="AK7" s="4"/>
      <c r="AL7" s="4"/>
    </row>
    <row r="8" spans="1:38" ht="18.75" x14ac:dyDescent="0.3">
      <c r="A8" s="5"/>
      <c r="B8" s="7"/>
      <c r="C8" s="7"/>
      <c r="D8" s="7"/>
      <c r="E8" s="7"/>
      <c r="F8" s="8"/>
      <c r="G8" s="8"/>
      <c r="H8" s="8"/>
      <c r="I8" s="8"/>
      <c r="J8" s="8"/>
      <c r="K8" s="9"/>
      <c r="L8" s="8"/>
      <c r="M8" s="8"/>
      <c r="N8" s="8"/>
      <c r="O8" s="8"/>
      <c r="P8" s="8"/>
      <c r="Q8" s="8"/>
      <c r="R8" s="8"/>
      <c r="S8" s="8"/>
      <c r="T8" s="8"/>
      <c r="U8" s="8"/>
      <c r="V8" s="10"/>
      <c r="W8" s="7"/>
      <c r="X8" s="7"/>
      <c r="AA8" s="4"/>
      <c r="AB8" s="4"/>
      <c r="AC8" s="4"/>
      <c r="AD8" s="4"/>
      <c r="AE8" s="6"/>
      <c r="AF8" s="4"/>
      <c r="AG8" s="4"/>
      <c r="AH8" s="4"/>
      <c r="AI8" s="4"/>
      <c r="AJ8" s="4"/>
      <c r="AK8" s="4"/>
      <c r="AL8" s="4"/>
    </row>
    <row r="9" spans="1:38" ht="31.5" x14ac:dyDescent="0.25">
      <c r="A9" s="11" t="s">
        <v>6</v>
      </c>
      <c r="B9" s="11" t="s">
        <v>7</v>
      </c>
      <c r="C9" s="11" t="s">
        <v>8</v>
      </c>
      <c r="D9" s="11" t="s">
        <v>9</v>
      </c>
      <c r="E9" s="11" t="s">
        <v>10</v>
      </c>
      <c r="F9" s="12" t="s">
        <v>11</v>
      </c>
      <c r="G9" s="12" t="s">
        <v>12</v>
      </c>
      <c r="H9" s="12" t="s">
        <v>13</v>
      </c>
      <c r="I9" s="12" t="s">
        <v>14</v>
      </c>
      <c r="J9" s="12" t="s">
        <v>15</v>
      </c>
      <c r="K9" s="12" t="s">
        <v>16</v>
      </c>
      <c r="L9" s="12" t="s">
        <v>17</v>
      </c>
      <c r="M9" s="12" t="s">
        <v>18</v>
      </c>
      <c r="N9" s="12" t="s">
        <v>19</v>
      </c>
      <c r="O9" s="12" t="s">
        <v>20</v>
      </c>
      <c r="P9" s="12" t="s">
        <v>21</v>
      </c>
      <c r="Q9" s="12" t="s">
        <v>22</v>
      </c>
      <c r="R9" s="12" t="s">
        <v>23</v>
      </c>
      <c r="S9" s="12" t="s">
        <v>24</v>
      </c>
      <c r="T9" s="12" t="s">
        <v>25</v>
      </c>
      <c r="U9" s="13"/>
      <c r="V9" s="11" t="s">
        <v>26</v>
      </c>
      <c r="W9" s="14" t="s">
        <v>27</v>
      </c>
      <c r="X9" s="11" t="s">
        <v>28</v>
      </c>
      <c r="AA9" s="4"/>
      <c r="AB9" s="4"/>
      <c r="AC9" s="4"/>
      <c r="AD9" s="4"/>
      <c r="AE9" s="6"/>
      <c r="AF9" s="4"/>
      <c r="AG9" s="4"/>
      <c r="AH9" s="4"/>
      <c r="AI9" s="4"/>
      <c r="AJ9" s="4"/>
      <c r="AK9" s="4"/>
      <c r="AL9" s="4"/>
    </row>
    <row r="10" spans="1:38" s="19" customFormat="1" ht="15.75" x14ac:dyDescent="0.25">
      <c r="A10" s="15" t="s">
        <v>29</v>
      </c>
      <c r="B10" s="15" t="s">
        <v>30</v>
      </c>
      <c r="C10" s="16" t="s">
        <v>31</v>
      </c>
      <c r="D10" s="15"/>
      <c r="E10" s="17">
        <f t="shared" ref="E10:E41" si="0">SUM(F10:T10)</f>
        <v>0</v>
      </c>
      <c r="F10" s="18"/>
      <c r="G10" s="18"/>
      <c r="H10" s="18"/>
      <c r="I10" s="18"/>
      <c r="J10" s="18"/>
      <c r="K10" s="18"/>
      <c r="L10" s="18"/>
      <c r="M10" s="18"/>
      <c r="N10" s="18"/>
      <c r="O10" s="18"/>
      <c r="P10" s="18"/>
      <c r="Q10" s="18"/>
      <c r="R10" s="18"/>
      <c r="S10" s="18"/>
      <c r="T10" s="18"/>
      <c r="U10" s="18"/>
      <c r="V10" s="15"/>
      <c r="W10" s="15"/>
      <c r="X10" s="15"/>
      <c r="AA10" s="20"/>
      <c r="AB10" s="20"/>
      <c r="AC10" s="20"/>
      <c r="AD10" s="20"/>
      <c r="AE10" s="21">
        <f>+SUM(AE11)</f>
        <v>100000</v>
      </c>
      <c r="AF10" s="21">
        <f>+SUM(AF11)</f>
        <v>0</v>
      </c>
      <c r="AG10" s="20"/>
      <c r="AH10" s="20"/>
      <c r="AI10" s="20"/>
      <c r="AJ10" s="20"/>
      <c r="AK10" s="20"/>
      <c r="AL10" s="20"/>
    </row>
    <row r="11" spans="1:38" s="2" customFormat="1" ht="15.75" x14ac:dyDescent="0.25">
      <c r="A11" s="22" t="s">
        <v>32</v>
      </c>
      <c r="B11" s="13" t="s">
        <v>33</v>
      </c>
      <c r="C11" s="23" t="s">
        <v>34</v>
      </c>
      <c r="D11" s="13" t="s">
        <v>35</v>
      </c>
      <c r="E11" s="17">
        <f t="shared" si="0"/>
        <v>0</v>
      </c>
      <c r="F11" s="17"/>
      <c r="G11" s="17"/>
      <c r="H11" s="17"/>
      <c r="I11" s="17"/>
      <c r="J11" s="17"/>
      <c r="K11" s="17"/>
      <c r="L11" s="17"/>
      <c r="M11" s="17"/>
      <c r="N11" s="17"/>
      <c r="O11" s="17"/>
      <c r="P11" s="17"/>
      <c r="Q11" s="17"/>
      <c r="R11" s="17"/>
      <c r="S11" s="17"/>
      <c r="T11" s="17"/>
      <c r="U11" s="17" t="e">
        <f>+SUM(#REF!)</f>
        <v>#REF!</v>
      </c>
      <c r="V11" s="17"/>
      <c r="W11" s="22"/>
      <c r="X11" s="13"/>
      <c r="AA11" s="24"/>
      <c r="AB11" s="24"/>
      <c r="AC11" s="24"/>
      <c r="AD11" s="24"/>
      <c r="AE11" s="25">
        <v>100000</v>
      </c>
      <c r="AF11" s="24"/>
      <c r="AG11" s="24"/>
      <c r="AH11" s="24"/>
      <c r="AI11" s="24"/>
      <c r="AJ11" s="24"/>
      <c r="AK11" s="24"/>
      <c r="AL11" s="24"/>
    </row>
    <row r="12" spans="1:38" s="2" customFormat="1" ht="15.75" x14ac:dyDescent="0.25">
      <c r="A12" s="22" t="s">
        <v>32</v>
      </c>
      <c r="B12" s="13" t="s">
        <v>36</v>
      </c>
      <c r="C12" s="23" t="s">
        <v>37</v>
      </c>
      <c r="D12" s="13" t="s">
        <v>35</v>
      </c>
      <c r="E12" s="17">
        <f t="shared" si="0"/>
        <v>0</v>
      </c>
      <c r="F12" s="17"/>
      <c r="G12" s="17"/>
      <c r="H12" s="17"/>
      <c r="I12" s="17"/>
      <c r="J12" s="17"/>
      <c r="K12" s="17"/>
      <c r="L12" s="17"/>
      <c r="M12" s="17"/>
      <c r="N12" s="17"/>
      <c r="O12" s="17"/>
      <c r="P12" s="17"/>
      <c r="Q12" s="17"/>
      <c r="R12" s="17"/>
      <c r="S12" s="17"/>
      <c r="T12" s="17"/>
      <c r="U12" s="17"/>
      <c r="V12" s="17"/>
      <c r="W12" s="22"/>
      <c r="X12" s="13"/>
      <c r="AA12" s="24"/>
      <c r="AB12" s="24"/>
      <c r="AC12" s="24"/>
      <c r="AD12" s="24"/>
      <c r="AE12" s="25"/>
      <c r="AF12" s="24"/>
      <c r="AG12" s="24"/>
      <c r="AH12" s="24"/>
      <c r="AI12" s="24"/>
      <c r="AJ12" s="24"/>
      <c r="AK12" s="24"/>
      <c r="AL12" s="24"/>
    </row>
    <row r="13" spans="1:38" s="2" customFormat="1" ht="15.75" x14ac:dyDescent="0.25">
      <c r="A13" s="22" t="s">
        <v>32</v>
      </c>
      <c r="B13" s="13" t="s">
        <v>38</v>
      </c>
      <c r="C13" s="23" t="s">
        <v>39</v>
      </c>
      <c r="D13" s="13" t="s">
        <v>35</v>
      </c>
      <c r="E13" s="17">
        <f t="shared" si="0"/>
        <v>0</v>
      </c>
      <c r="F13" s="17"/>
      <c r="G13" s="17"/>
      <c r="H13" s="17"/>
      <c r="I13" s="17"/>
      <c r="J13" s="17"/>
      <c r="K13" s="17"/>
      <c r="L13" s="17"/>
      <c r="M13" s="17"/>
      <c r="N13" s="17"/>
      <c r="O13" s="17"/>
      <c r="P13" s="17"/>
      <c r="Q13" s="17"/>
      <c r="R13" s="17"/>
      <c r="S13" s="17"/>
      <c r="T13" s="17"/>
      <c r="U13" s="17"/>
      <c r="V13" s="17"/>
      <c r="W13" s="22"/>
      <c r="X13" s="13"/>
      <c r="AA13" s="24"/>
      <c r="AB13" s="24"/>
      <c r="AC13" s="24"/>
      <c r="AD13" s="24"/>
      <c r="AE13" s="25"/>
      <c r="AF13" s="24"/>
      <c r="AG13" s="24"/>
      <c r="AH13" s="24"/>
      <c r="AI13" s="24"/>
      <c r="AJ13" s="24"/>
      <c r="AK13" s="24"/>
      <c r="AL13" s="24"/>
    </row>
    <row r="14" spans="1:38" s="19" customFormat="1" ht="15.75" x14ac:dyDescent="0.25">
      <c r="A14" s="15" t="s">
        <v>40</v>
      </c>
      <c r="B14" s="15" t="s">
        <v>41</v>
      </c>
      <c r="C14" s="16" t="s">
        <v>42</v>
      </c>
      <c r="D14" s="15"/>
      <c r="E14" s="17">
        <f t="shared" si="0"/>
        <v>0</v>
      </c>
      <c r="F14" s="26"/>
      <c r="G14" s="26"/>
      <c r="H14" s="26"/>
      <c r="I14" s="26"/>
      <c r="J14" s="26"/>
      <c r="K14" s="26"/>
      <c r="L14" s="26"/>
      <c r="M14" s="26"/>
      <c r="N14" s="26"/>
      <c r="O14" s="26"/>
      <c r="P14" s="26"/>
      <c r="Q14" s="26"/>
      <c r="R14" s="26"/>
      <c r="S14" s="26"/>
      <c r="T14" s="26"/>
      <c r="U14" s="26"/>
      <c r="V14" s="27"/>
      <c r="W14" s="27"/>
      <c r="X14" s="15"/>
      <c r="AA14" s="20"/>
      <c r="AB14" s="20"/>
      <c r="AC14" s="20"/>
      <c r="AD14" s="20"/>
      <c r="AE14" s="28"/>
      <c r="AF14" s="20"/>
      <c r="AG14" s="20"/>
      <c r="AH14" s="20"/>
      <c r="AI14" s="20"/>
      <c r="AJ14" s="20"/>
      <c r="AK14" s="20"/>
      <c r="AL14" s="20"/>
    </row>
    <row r="15" spans="1:38" s="2" customFormat="1" ht="15.75" x14ac:dyDescent="0.25">
      <c r="A15" s="22" t="s">
        <v>32</v>
      </c>
      <c r="B15" s="13" t="s">
        <v>43</v>
      </c>
      <c r="C15" s="23" t="s">
        <v>44</v>
      </c>
      <c r="D15" s="13" t="str">
        <f>D16</f>
        <v>cái</v>
      </c>
      <c r="E15" s="17">
        <f t="shared" si="0"/>
        <v>0</v>
      </c>
      <c r="F15" s="17"/>
      <c r="G15" s="17"/>
      <c r="H15" s="17"/>
      <c r="I15" s="17"/>
      <c r="J15" s="17"/>
      <c r="K15" s="17"/>
      <c r="L15" s="17"/>
      <c r="M15" s="17"/>
      <c r="N15" s="17"/>
      <c r="O15" s="17"/>
      <c r="P15" s="17"/>
      <c r="Q15" s="17"/>
      <c r="R15" s="17"/>
      <c r="S15" s="17"/>
      <c r="T15" s="17"/>
      <c r="U15" s="17"/>
      <c r="V15" s="29"/>
      <c r="W15" s="17"/>
      <c r="X15" s="30"/>
    </row>
    <row r="16" spans="1:38" s="2" customFormat="1" ht="15.75" x14ac:dyDescent="0.25">
      <c r="A16" s="22" t="s">
        <v>32</v>
      </c>
      <c r="B16" s="13" t="s">
        <v>45</v>
      </c>
      <c r="C16" s="23" t="s">
        <v>46</v>
      </c>
      <c r="D16" s="13" t="s">
        <v>47</v>
      </c>
      <c r="E16" s="17">
        <f t="shared" si="0"/>
        <v>0</v>
      </c>
      <c r="F16" s="17"/>
      <c r="G16" s="17"/>
      <c r="H16" s="17"/>
      <c r="I16" s="17"/>
      <c r="J16" s="17"/>
      <c r="K16" s="17"/>
      <c r="L16" s="17"/>
      <c r="M16" s="17"/>
      <c r="N16" s="17"/>
      <c r="O16" s="17"/>
      <c r="P16" s="17"/>
      <c r="Q16" s="17"/>
      <c r="R16" s="17"/>
      <c r="S16" s="17"/>
      <c r="T16" s="17"/>
      <c r="U16" s="17"/>
      <c r="V16" s="17"/>
      <c r="W16" s="17"/>
      <c r="X16" s="30"/>
    </row>
    <row r="17" spans="1:24" s="2" customFormat="1" ht="15.75" x14ac:dyDescent="0.25">
      <c r="A17" s="22" t="s">
        <v>32</v>
      </c>
      <c r="B17" s="13" t="s">
        <v>48</v>
      </c>
      <c r="C17" s="23" t="s">
        <v>49</v>
      </c>
      <c r="D17" s="13" t="str">
        <f>D42</f>
        <v>công trình</v>
      </c>
      <c r="E17" s="17">
        <f t="shared" si="0"/>
        <v>0</v>
      </c>
      <c r="F17" s="17"/>
      <c r="G17" s="17"/>
      <c r="H17" s="17"/>
      <c r="I17" s="17"/>
      <c r="J17" s="17"/>
      <c r="K17" s="17"/>
      <c r="L17" s="22"/>
      <c r="M17" s="17"/>
      <c r="N17" s="17"/>
      <c r="O17" s="17"/>
      <c r="P17" s="17"/>
      <c r="Q17" s="17"/>
      <c r="R17" s="17"/>
      <c r="S17" s="17"/>
      <c r="T17" s="17"/>
      <c r="U17" s="17"/>
      <c r="V17" s="17"/>
      <c r="W17" s="17"/>
      <c r="X17" s="30"/>
    </row>
    <row r="18" spans="1:24" s="19" customFormat="1" ht="15.75" x14ac:dyDescent="0.25">
      <c r="A18" s="15" t="s">
        <v>50</v>
      </c>
      <c r="B18" s="15" t="s">
        <v>51</v>
      </c>
      <c r="C18" s="16" t="s">
        <v>52</v>
      </c>
      <c r="D18" s="15"/>
      <c r="E18" s="17">
        <f t="shared" si="0"/>
        <v>0</v>
      </c>
      <c r="F18" s="31"/>
      <c r="G18" s="31"/>
      <c r="H18" s="31"/>
      <c r="I18" s="31"/>
      <c r="J18" s="31"/>
      <c r="K18" s="31"/>
      <c r="L18" s="31"/>
      <c r="M18" s="31"/>
      <c r="N18" s="31"/>
      <c r="O18" s="31"/>
      <c r="P18" s="31"/>
      <c r="Q18" s="31"/>
      <c r="R18" s="31"/>
      <c r="S18" s="31"/>
      <c r="T18" s="31"/>
      <c r="U18" s="31"/>
      <c r="V18" s="32"/>
      <c r="W18" s="27"/>
      <c r="X18" s="33"/>
    </row>
    <row r="19" spans="1:24" s="34" customFormat="1" ht="15.75" x14ac:dyDescent="0.25">
      <c r="A19" s="22" t="s">
        <v>32</v>
      </c>
      <c r="B19" s="13" t="s">
        <v>53</v>
      </c>
      <c r="C19" s="23" t="s">
        <v>54</v>
      </c>
      <c r="D19" s="13" t="s">
        <v>55</v>
      </c>
      <c r="E19" s="17">
        <f t="shared" si="0"/>
        <v>0</v>
      </c>
      <c r="F19" s="17"/>
      <c r="G19" s="17"/>
      <c r="H19" s="17"/>
      <c r="I19" s="17"/>
      <c r="J19" s="17"/>
      <c r="K19" s="17"/>
      <c r="L19" s="17"/>
      <c r="M19" s="17"/>
      <c r="N19" s="17"/>
      <c r="O19" s="17"/>
      <c r="P19" s="17"/>
      <c r="Q19" s="17"/>
      <c r="R19" s="17"/>
      <c r="S19" s="17"/>
      <c r="T19" s="17"/>
      <c r="U19" s="17"/>
      <c r="V19" s="17"/>
      <c r="W19" s="17"/>
      <c r="X19" s="13"/>
    </row>
    <row r="20" spans="1:24" s="34" customFormat="1" ht="15.75" x14ac:dyDescent="0.25">
      <c r="A20" s="22" t="s">
        <v>32</v>
      </c>
      <c r="B20" s="13" t="s">
        <v>56</v>
      </c>
      <c r="C20" s="23" t="s">
        <v>57</v>
      </c>
      <c r="D20" s="13" t="s">
        <v>55</v>
      </c>
      <c r="E20" s="17">
        <f t="shared" si="0"/>
        <v>0</v>
      </c>
      <c r="F20" s="17"/>
      <c r="G20" s="17"/>
      <c r="H20" s="17"/>
      <c r="I20" s="17"/>
      <c r="J20" s="17"/>
      <c r="K20" s="17"/>
      <c r="L20" s="17"/>
      <c r="M20" s="17"/>
      <c r="N20" s="17"/>
      <c r="O20" s="17"/>
      <c r="P20" s="17"/>
      <c r="Q20" s="17"/>
      <c r="R20" s="17"/>
      <c r="S20" s="17"/>
      <c r="T20" s="17"/>
      <c r="U20" s="17"/>
      <c r="V20" s="35"/>
      <c r="W20" s="17"/>
      <c r="X20" s="13"/>
    </row>
    <row r="21" spans="1:24" s="2" customFormat="1" ht="15.75" x14ac:dyDescent="0.25">
      <c r="A21" s="22" t="s">
        <v>32</v>
      </c>
      <c r="B21" s="13" t="s">
        <v>58</v>
      </c>
      <c r="C21" s="23" t="s">
        <v>59</v>
      </c>
      <c r="D21" s="13" t="s">
        <v>55</v>
      </c>
      <c r="E21" s="17">
        <f t="shared" si="0"/>
        <v>0</v>
      </c>
      <c r="F21" s="17"/>
      <c r="G21" s="17"/>
      <c r="H21" s="17"/>
      <c r="I21" s="17"/>
      <c r="J21" s="17"/>
      <c r="K21" s="17"/>
      <c r="L21" s="17"/>
      <c r="M21" s="17"/>
      <c r="N21" s="17"/>
      <c r="O21" s="17"/>
      <c r="P21" s="17"/>
      <c r="Q21" s="17"/>
      <c r="R21" s="17"/>
      <c r="S21" s="17"/>
      <c r="T21" s="17"/>
      <c r="U21" s="17"/>
      <c r="V21" s="17"/>
      <c r="W21" s="17"/>
      <c r="X21" s="13"/>
    </row>
    <row r="22" spans="1:24" s="2" customFormat="1" ht="15.75" x14ac:dyDescent="0.25">
      <c r="A22" s="22" t="s">
        <v>32</v>
      </c>
      <c r="B22" s="13" t="s">
        <v>60</v>
      </c>
      <c r="C22" s="23" t="s">
        <v>61</v>
      </c>
      <c r="D22" s="13" t="s">
        <v>55</v>
      </c>
      <c r="E22" s="17">
        <f t="shared" si="0"/>
        <v>0</v>
      </c>
      <c r="F22" s="17"/>
      <c r="G22" s="17"/>
      <c r="H22" s="17"/>
      <c r="I22" s="17"/>
      <c r="J22" s="17"/>
      <c r="K22" s="17"/>
      <c r="L22" s="17"/>
      <c r="M22" s="17"/>
      <c r="N22" s="17"/>
      <c r="O22" s="17"/>
      <c r="P22" s="17"/>
      <c r="Q22" s="17"/>
      <c r="R22" s="17"/>
      <c r="S22" s="17"/>
      <c r="T22" s="17"/>
      <c r="U22" s="17"/>
      <c r="V22" s="36"/>
      <c r="W22" s="17"/>
      <c r="X22" s="13"/>
    </row>
    <row r="23" spans="1:24" s="2" customFormat="1" ht="15.75" x14ac:dyDescent="0.25">
      <c r="A23" s="22" t="s">
        <v>32</v>
      </c>
      <c r="B23" s="13" t="s">
        <v>62</v>
      </c>
      <c r="C23" s="23" t="s">
        <v>63</v>
      </c>
      <c r="D23" s="13" t="s">
        <v>55</v>
      </c>
      <c r="E23" s="17">
        <f t="shared" si="0"/>
        <v>0</v>
      </c>
      <c r="F23" s="17"/>
      <c r="G23" s="17"/>
      <c r="H23" s="17"/>
      <c r="I23" s="17"/>
      <c r="J23" s="17"/>
      <c r="K23" s="17"/>
      <c r="L23" s="17"/>
      <c r="M23" s="17"/>
      <c r="N23" s="17"/>
      <c r="O23" s="17"/>
      <c r="P23" s="17"/>
      <c r="Q23" s="17"/>
      <c r="R23" s="17"/>
      <c r="S23" s="17"/>
      <c r="T23" s="17"/>
      <c r="U23" s="17"/>
      <c r="V23" s="36"/>
      <c r="W23" s="17"/>
      <c r="X23" s="13"/>
    </row>
    <row r="24" spans="1:24" s="2" customFormat="1" ht="15.75" x14ac:dyDescent="0.25">
      <c r="A24" s="22" t="s">
        <v>32</v>
      </c>
      <c r="B24" s="13" t="s">
        <v>64</v>
      </c>
      <c r="C24" s="23" t="s">
        <v>65</v>
      </c>
      <c r="D24" s="13" t="s">
        <v>55</v>
      </c>
      <c r="E24" s="17">
        <f t="shared" si="0"/>
        <v>0</v>
      </c>
      <c r="F24" s="17"/>
      <c r="G24" s="17"/>
      <c r="H24" s="17"/>
      <c r="I24" s="17"/>
      <c r="J24" s="17"/>
      <c r="K24" s="17"/>
      <c r="L24" s="17"/>
      <c r="M24" s="17"/>
      <c r="N24" s="17"/>
      <c r="O24" s="17"/>
      <c r="P24" s="17"/>
      <c r="Q24" s="17"/>
      <c r="R24" s="17"/>
      <c r="S24" s="17"/>
      <c r="T24" s="17"/>
      <c r="U24" s="17"/>
      <c r="V24" s="36"/>
      <c r="W24" s="17"/>
      <c r="X24" s="13"/>
    </row>
    <row r="25" spans="1:24" s="2" customFormat="1" ht="15.75" x14ac:dyDescent="0.25">
      <c r="A25" s="22" t="s">
        <v>32</v>
      </c>
      <c r="B25" s="13" t="s">
        <v>66</v>
      </c>
      <c r="C25" s="23" t="s">
        <v>67</v>
      </c>
      <c r="D25" s="13" t="s">
        <v>68</v>
      </c>
      <c r="E25" s="17">
        <f t="shared" si="0"/>
        <v>0</v>
      </c>
      <c r="F25" s="17"/>
      <c r="G25" s="17"/>
      <c r="H25" s="17"/>
      <c r="I25" s="17"/>
      <c r="J25" s="17"/>
      <c r="K25" s="17"/>
      <c r="L25" s="17"/>
      <c r="M25" s="17"/>
      <c r="N25" s="17"/>
      <c r="O25" s="17"/>
      <c r="P25" s="17"/>
      <c r="Q25" s="17"/>
      <c r="R25" s="17"/>
      <c r="S25" s="17"/>
      <c r="T25" s="17"/>
      <c r="U25" s="17"/>
      <c r="V25" s="36"/>
      <c r="W25" s="17"/>
      <c r="X25" s="13"/>
    </row>
    <row r="26" spans="1:24" s="2" customFormat="1" ht="15.75" hidden="1" x14ac:dyDescent="0.25">
      <c r="A26" s="22" t="s">
        <v>32</v>
      </c>
      <c r="B26" s="13" t="s">
        <v>69</v>
      </c>
      <c r="C26" s="23" t="s">
        <v>70</v>
      </c>
      <c r="D26" s="13" t="s">
        <v>55</v>
      </c>
      <c r="E26" s="17">
        <f t="shared" si="0"/>
        <v>0</v>
      </c>
      <c r="F26" s="17"/>
      <c r="G26" s="17"/>
      <c r="H26" s="17"/>
      <c r="I26" s="17"/>
      <c r="J26" s="17"/>
      <c r="K26" s="17"/>
      <c r="L26" s="17"/>
      <c r="M26" s="17"/>
      <c r="N26" s="17"/>
      <c r="O26" s="17"/>
      <c r="P26" s="17"/>
      <c r="Q26" s="17"/>
      <c r="R26" s="17"/>
      <c r="S26" s="17"/>
      <c r="T26" s="17"/>
      <c r="U26" s="17"/>
      <c r="V26" s="36"/>
      <c r="W26" s="17"/>
      <c r="X26" s="13"/>
    </row>
    <row r="27" spans="1:24" s="2" customFormat="1" ht="15.75" hidden="1" x14ac:dyDescent="0.25">
      <c r="A27" s="22" t="s">
        <v>32</v>
      </c>
      <c r="B27" s="13" t="s">
        <v>71</v>
      </c>
      <c r="C27" s="23" t="s">
        <v>72</v>
      </c>
      <c r="D27" s="13" t="s">
        <v>73</v>
      </c>
      <c r="E27" s="17">
        <f t="shared" si="0"/>
        <v>0</v>
      </c>
      <c r="F27" s="17"/>
      <c r="G27" s="17"/>
      <c r="H27" s="17"/>
      <c r="I27" s="17"/>
      <c r="J27" s="17"/>
      <c r="K27" s="17"/>
      <c r="L27" s="17"/>
      <c r="M27" s="17"/>
      <c r="N27" s="17"/>
      <c r="O27" s="17"/>
      <c r="P27" s="17"/>
      <c r="Q27" s="17"/>
      <c r="R27" s="17"/>
      <c r="S27" s="17"/>
      <c r="T27" s="17"/>
      <c r="U27" s="17"/>
      <c r="V27" s="36"/>
      <c r="W27" s="17"/>
      <c r="X27" s="13"/>
    </row>
    <row r="28" spans="1:24" s="2" customFormat="1" ht="15.75" x14ac:dyDescent="0.25">
      <c r="A28" s="22" t="s">
        <v>32</v>
      </c>
      <c r="B28" s="13" t="s">
        <v>74</v>
      </c>
      <c r="C28" s="23" t="s">
        <v>75</v>
      </c>
      <c r="D28" s="13" t="s">
        <v>73</v>
      </c>
      <c r="E28" s="17">
        <f t="shared" si="0"/>
        <v>0</v>
      </c>
      <c r="F28" s="17"/>
      <c r="G28" s="17"/>
      <c r="H28" s="17"/>
      <c r="I28" s="17"/>
      <c r="J28" s="17"/>
      <c r="K28" s="17"/>
      <c r="L28" s="17"/>
      <c r="M28" s="17"/>
      <c r="N28" s="17"/>
      <c r="O28" s="17"/>
      <c r="P28" s="17"/>
      <c r="Q28" s="17"/>
      <c r="R28" s="17"/>
      <c r="S28" s="17"/>
      <c r="T28" s="17"/>
      <c r="U28" s="17"/>
      <c r="V28" s="36"/>
      <c r="W28" s="17"/>
      <c r="X28" s="13"/>
    </row>
    <row r="29" spans="1:24" s="2" customFormat="1" ht="15.75" x14ac:dyDescent="0.25">
      <c r="A29" s="22" t="s">
        <v>32</v>
      </c>
      <c r="B29" s="13" t="s">
        <v>76</v>
      </c>
      <c r="C29" s="23" t="s">
        <v>77</v>
      </c>
      <c r="D29" s="13" t="s">
        <v>55</v>
      </c>
      <c r="E29" s="17">
        <f t="shared" si="0"/>
        <v>0</v>
      </c>
      <c r="F29" s="17"/>
      <c r="G29" s="17"/>
      <c r="H29" s="17"/>
      <c r="I29" s="17"/>
      <c r="J29" s="17"/>
      <c r="K29" s="17"/>
      <c r="L29" s="17"/>
      <c r="M29" s="17"/>
      <c r="N29" s="17"/>
      <c r="O29" s="17"/>
      <c r="P29" s="17"/>
      <c r="Q29" s="17"/>
      <c r="R29" s="17"/>
      <c r="S29" s="17"/>
      <c r="T29" s="17"/>
      <c r="U29" s="17"/>
      <c r="V29" s="36"/>
      <c r="W29" s="17"/>
      <c r="X29" s="13"/>
    </row>
    <row r="30" spans="1:24" s="2" customFormat="1" ht="15.75" x14ac:dyDescent="0.25">
      <c r="A30" s="22" t="s">
        <v>32</v>
      </c>
      <c r="B30" s="13" t="s">
        <v>78</v>
      </c>
      <c r="C30" s="23" t="s">
        <v>79</v>
      </c>
      <c r="D30" s="13" t="s">
        <v>55</v>
      </c>
      <c r="E30" s="17">
        <f t="shared" si="0"/>
        <v>0</v>
      </c>
      <c r="F30" s="17"/>
      <c r="G30" s="17"/>
      <c r="H30" s="17"/>
      <c r="I30" s="17"/>
      <c r="J30" s="17"/>
      <c r="K30" s="17"/>
      <c r="L30" s="17"/>
      <c r="M30" s="17"/>
      <c r="N30" s="17"/>
      <c r="O30" s="17"/>
      <c r="P30" s="17"/>
      <c r="Q30" s="17"/>
      <c r="R30" s="17"/>
      <c r="S30" s="17"/>
      <c r="T30" s="17"/>
      <c r="U30" s="17"/>
      <c r="V30" s="36"/>
      <c r="W30" s="17"/>
      <c r="X30" s="13"/>
    </row>
    <row r="31" spans="1:24" s="19" customFormat="1" ht="15.75" x14ac:dyDescent="0.25">
      <c r="A31" s="15" t="s">
        <v>80</v>
      </c>
      <c r="B31" s="15" t="s">
        <v>81</v>
      </c>
      <c r="C31" s="16" t="s">
        <v>82</v>
      </c>
      <c r="D31" s="15"/>
      <c r="E31" s="17">
        <f t="shared" si="0"/>
        <v>0</v>
      </c>
      <c r="F31" s="26"/>
      <c r="G31" s="26"/>
      <c r="H31" s="26"/>
      <c r="I31" s="26"/>
      <c r="J31" s="26"/>
      <c r="K31" s="26"/>
      <c r="L31" s="26"/>
      <c r="M31" s="26"/>
      <c r="N31" s="26"/>
      <c r="O31" s="26"/>
      <c r="P31" s="26"/>
      <c r="Q31" s="26"/>
      <c r="R31" s="26"/>
      <c r="S31" s="26"/>
      <c r="T31" s="26"/>
      <c r="U31" s="26"/>
      <c r="V31" s="37"/>
      <c r="W31" s="27"/>
      <c r="X31" s="15"/>
    </row>
    <row r="32" spans="1:24" s="2" customFormat="1" ht="15.75" x14ac:dyDescent="0.25">
      <c r="A32" s="22" t="s">
        <v>32</v>
      </c>
      <c r="B32" s="13" t="s">
        <v>83</v>
      </c>
      <c r="C32" s="23" t="s">
        <v>84</v>
      </c>
      <c r="D32" s="13" t="s">
        <v>85</v>
      </c>
      <c r="E32" s="17">
        <f t="shared" si="0"/>
        <v>0</v>
      </c>
      <c r="F32" s="17"/>
      <c r="G32" s="17"/>
      <c r="H32" s="17"/>
      <c r="I32" s="17"/>
      <c r="J32" s="17"/>
      <c r="K32" s="17"/>
      <c r="L32" s="17"/>
      <c r="M32" s="17"/>
      <c r="N32" s="17"/>
      <c r="O32" s="38"/>
      <c r="P32" s="38"/>
      <c r="Q32" s="38"/>
      <c r="R32" s="38"/>
      <c r="S32" s="38"/>
      <c r="T32" s="38"/>
      <c r="U32" s="38"/>
      <c r="V32" s="36"/>
      <c r="W32" s="17"/>
      <c r="X32" s="13"/>
    </row>
    <row r="33" spans="1:27" s="2" customFormat="1" ht="15.75" x14ac:dyDescent="0.25">
      <c r="A33" s="22" t="s">
        <v>32</v>
      </c>
      <c r="B33" s="13" t="s">
        <v>86</v>
      </c>
      <c r="C33" s="23" t="s">
        <v>87</v>
      </c>
      <c r="D33" s="13" t="s">
        <v>85</v>
      </c>
      <c r="E33" s="17">
        <f t="shared" si="0"/>
        <v>0</v>
      </c>
      <c r="F33" s="17"/>
      <c r="G33" s="17"/>
      <c r="H33" s="17"/>
      <c r="I33" s="17"/>
      <c r="J33" s="17"/>
      <c r="K33" s="17"/>
      <c r="L33" s="17"/>
      <c r="M33" s="17"/>
      <c r="N33" s="17"/>
      <c r="O33" s="38"/>
      <c r="P33" s="38"/>
      <c r="Q33" s="38"/>
      <c r="R33" s="38"/>
      <c r="S33" s="38"/>
      <c r="T33" s="38"/>
      <c r="U33" s="38"/>
      <c r="V33" s="36"/>
      <c r="W33" s="17"/>
      <c r="X33" s="13"/>
    </row>
    <row r="34" spans="1:27" s="2" customFormat="1" ht="15.75" x14ac:dyDescent="0.25">
      <c r="A34" s="22" t="s">
        <v>32</v>
      </c>
      <c r="B34" s="13" t="s">
        <v>88</v>
      </c>
      <c r="C34" s="23" t="s">
        <v>89</v>
      </c>
      <c r="D34" s="13" t="s">
        <v>85</v>
      </c>
      <c r="E34" s="17">
        <f t="shared" si="0"/>
        <v>0</v>
      </c>
      <c r="F34" s="17"/>
      <c r="G34" s="17"/>
      <c r="H34" s="17"/>
      <c r="I34" s="17"/>
      <c r="J34" s="17"/>
      <c r="K34" s="17"/>
      <c r="L34" s="17"/>
      <c r="M34" s="17"/>
      <c r="N34" s="17"/>
      <c r="O34" s="17"/>
      <c r="P34" s="17"/>
      <c r="Q34" s="17"/>
      <c r="R34" s="17"/>
      <c r="S34" s="17"/>
      <c r="T34" s="17"/>
      <c r="U34" s="17"/>
      <c r="V34" s="36"/>
      <c r="W34" s="17"/>
      <c r="X34" s="13"/>
    </row>
    <row r="35" spans="1:27" s="2" customFormat="1" ht="15.75" x14ac:dyDescent="0.25">
      <c r="A35" s="22" t="s">
        <v>32</v>
      </c>
      <c r="B35" s="13" t="s">
        <v>90</v>
      </c>
      <c r="C35" s="23" t="s">
        <v>91</v>
      </c>
      <c r="D35" s="13" t="s">
        <v>73</v>
      </c>
      <c r="E35" s="17">
        <f t="shared" si="0"/>
        <v>0</v>
      </c>
      <c r="F35" s="17"/>
      <c r="G35" s="17"/>
      <c r="H35" s="17"/>
      <c r="I35" s="17"/>
      <c r="J35" s="17"/>
      <c r="K35" s="17"/>
      <c r="L35" s="17"/>
      <c r="M35" s="17"/>
      <c r="N35" s="17"/>
      <c r="O35" s="17"/>
      <c r="P35" s="17"/>
      <c r="Q35" s="17"/>
      <c r="R35" s="17"/>
      <c r="S35" s="17"/>
      <c r="T35" s="17"/>
      <c r="U35" s="17"/>
      <c r="V35" s="36"/>
      <c r="W35" s="17"/>
      <c r="X35" s="13"/>
    </row>
    <row r="36" spans="1:27" s="19" customFormat="1" ht="15.75" x14ac:dyDescent="0.25">
      <c r="A36" s="15" t="s">
        <v>92</v>
      </c>
      <c r="B36" s="15" t="s">
        <v>93</v>
      </c>
      <c r="C36" s="16" t="s">
        <v>94</v>
      </c>
      <c r="D36" s="15"/>
      <c r="E36" s="17">
        <f t="shared" si="0"/>
        <v>0</v>
      </c>
      <c r="F36" s="31"/>
      <c r="G36" s="31"/>
      <c r="H36" s="31"/>
      <c r="I36" s="31"/>
      <c r="J36" s="31"/>
      <c r="K36" s="31"/>
      <c r="L36" s="31"/>
      <c r="M36" s="31"/>
      <c r="N36" s="31"/>
      <c r="O36" s="31"/>
      <c r="P36" s="31"/>
      <c r="Q36" s="31"/>
      <c r="R36" s="31"/>
      <c r="S36" s="31"/>
      <c r="T36" s="31"/>
      <c r="U36" s="31"/>
      <c r="V36" s="32"/>
      <c r="W36" s="27"/>
      <c r="X36" s="33"/>
    </row>
    <row r="37" spans="1:27" s="2" customFormat="1" ht="15.75" x14ac:dyDescent="0.25">
      <c r="A37" s="22" t="s">
        <v>32</v>
      </c>
      <c r="B37" s="13" t="s">
        <v>95</v>
      </c>
      <c r="C37" s="23" t="s">
        <v>96</v>
      </c>
      <c r="D37" s="13" t="s">
        <v>97</v>
      </c>
      <c r="E37" s="17">
        <f t="shared" si="0"/>
        <v>0</v>
      </c>
      <c r="F37" s="17"/>
      <c r="G37" s="17"/>
      <c r="H37" s="17"/>
      <c r="I37" s="17"/>
      <c r="J37" s="17"/>
      <c r="K37" s="17"/>
      <c r="L37" s="17"/>
      <c r="M37" s="17"/>
      <c r="N37" s="17"/>
      <c r="O37" s="17"/>
      <c r="P37" s="17"/>
      <c r="Q37" s="17"/>
      <c r="R37" s="17"/>
      <c r="S37" s="17"/>
      <c r="T37" s="17"/>
      <c r="U37" s="17"/>
      <c r="V37" s="17"/>
      <c r="W37" s="17"/>
      <c r="X37" s="13"/>
    </row>
    <row r="38" spans="1:27" s="2" customFormat="1" ht="15.75" x14ac:dyDescent="0.25">
      <c r="A38" s="22" t="s">
        <v>32</v>
      </c>
      <c r="B38" s="13" t="s">
        <v>98</v>
      </c>
      <c r="C38" s="23" t="s">
        <v>99</v>
      </c>
      <c r="D38" s="13" t="s">
        <v>97</v>
      </c>
      <c r="E38" s="17">
        <f t="shared" si="0"/>
        <v>0</v>
      </c>
      <c r="F38" s="17"/>
      <c r="G38" s="17"/>
      <c r="H38" s="17"/>
      <c r="I38" s="17"/>
      <c r="J38" s="17"/>
      <c r="K38" s="17"/>
      <c r="L38" s="17"/>
      <c r="M38" s="17"/>
      <c r="N38" s="17"/>
      <c r="O38" s="17"/>
      <c r="P38" s="17"/>
      <c r="Q38" s="17"/>
      <c r="R38" s="17"/>
      <c r="S38" s="17"/>
      <c r="T38" s="17"/>
      <c r="U38" s="17"/>
      <c r="V38" s="17"/>
      <c r="W38" s="17"/>
      <c r="X38" s="13"/>
    </row>
    <row r="39" spans="1:27" s="2" customFormat="1" ht="15.75" x14ac:dyDescent="0.25">
      <c r="A39" s="22" t="s">
        <v>32</v>
      </c>
      <c r="B39" s="13" t="s">
        <v>100</v>
      </c>
      <c r="C39" s="23" t="s">
        <v>101</v>
      </c>
      <c r="D39" s="13" t="s">
        <v>97</v>
      </c>
      <c r="E39" s="17">
        <f t="shared" si="0"/>
        <v>0</v>
      </c>
      <c r="F39" s="17"/>
      <c r="G39" s="17"/>
      <c r="H39" s="17"/>
      <c r="I39" s="17"/>
      <c r="J39" s="17"/>
      <c r="K39" s="17"/>
      <c r="L39" s="17"/>
      <c r="M39" s="17"/>
      <c r="N39" s="17"/>
      <c r="O39" s="17"/>
      <c r="P39" s="17"/>
      <c r="Q39" s="17"/>
      <c r="R39" s="17"/>
      <c r="S39" s="17"/>
      <c r="T39" s="17"/>
      <c r="U39" s="17"/>
      <c r="V39" s="17"/>
      <c r="W39" s="17"/>
      <c r="X39" s="13"/>
      <c r="Y39" s="2">
        <f>400*0.12</f>
        <v>48</v>
      </c>
    </row>
    <row r="40" spans="1:27" s="2" customFormat="1" ht="15.75" x14ac:dyDescent="0.25">
      <c r="A40" s="22" t="s">
        <v>32</v>
      </c>
      <c r="B40" s="13" t="s">
        <v>100</v>
      </c>
      <c r="C40" s="23" t="s">
        <v>102</v>
      </c>
      <c r="D40" s="13" t="s">
        <v>47</v>
      </c>
      <c r="E40" s="17">
        <f t="shared" si="0"/>
        <v>0</v>
      </c>
      <c r="F40" s="38"/>
      <c r="G40" s="38"/>
      <c r="H40" s="38"/>
      <c r="I40" s="38"/>
      <c r="J40" s="38"/>
      <c r="K40" s="38"/>
      <c r="L40" s="38"/>
      <c r="M40" s="38"/>
      <c r="N40" s="38"/>
      <c r="O40" s="17"/>
      <c r="P40" s="17"/>
      <c r="Q40" s="17"/>
      <c r="R40" s="17"/>
      <c r="S40" s="17"/>
      <c r="T40" s="17"/>
      <c r="U40" s="17"/>
      <c r="V40" s="17"/>
      <c r="W40" s="17"/>
      <c r="X40" s="13"/>
    </row>
    <row r="41" spans="1:27" s="2" customFormat="1" ht="15.75" x14ac:dyDescent="0.25">
      <c r="A41" s="22" t="s">
        <v>32</v>
      </c>
      <c r="B41" s="13" t="s">
        <v>103</v>
      </c>
      <c r="C41" s="23" t="s">
        <v>104</v>
      </c>
      <c r="D41" s="13" t="str">
        <f>D38</f>
        <v>m</v>
      </c>
      <c r="E41" s="17">
        <f t="shared" si="0"/>
        <v>0</v>
      </c>
      <c r="F41" s="17"/>
      <c r="G41" s="17"/>
      <c r="H41" s="17"/>
      <c r="I41" s="17"/>
      <c r="J41" s="17"/>
      <c r="K41" s="17"/>
      <c r="L41" s="17"/>
      <c r="M41" s="17"/>
      <c r="N41" s="17"/>
      <c r="O41" s="17"/>
      <c r="P41" s="17"/>
      <c r="Q41" s="17"/>
      <c r="R41" s="17"/>
      <c r="S41" s="17"/>
      <c r="T41" s="17"/>
      <c r="U41" s="17"/>
      <c r="V41" s="17"/>
      <c r="W41" s="17"/>
      <c r="X41" s="13"/>
    </row>
    <row r="42" spans="1:27" s="2" customFormat="1" ht="15.75" x14ac:dyDescent="0.25">
      <c r="A42" s="22" t="s">
        <v>32</v>
      </c>
      <c r="B42" s="13" t="s">
        <v>105</v>
      </c>
      <c r="C42" s="23" t="s">
        <v>106</v>
      </c>
      <c r="D42" s="13" t="str">
        <f>D60</f>
        <v>công trình</v>
      </c>
      <c r="E42" s="17">
        <f t="shared" ref="E42:E69" si="1">SUM(F42:T42)</f>
        <v>0</v>
      </c>
      <c r="F42" s="17"/>
      <c r="G42" s="17"/>
      <c r="H42" s="17"/>
      <c r="I42" s="17"/>
      <c r="J42" s="17"/>
      <c r="K42" s="17"/>
      <c r="L42" s="17"/>
      <c r="M42" s="17"/>
      <c r="N42" s="17"/>
      <c r="O42" s="17"/>
      <c r="P42" s="17"/>
      <c r="Q42" s="17"/>
      <c r="R42" s="17"/>
      <c r="S42" s="17"/>
      <c r="T42" s="17"/>
      <c r="U42" s="17"/>
      <c r="V42" s="17"/>
      <c r="W42" s="17"/>
      <c r="X42" s="13"/>
    </row>
    <row r="43" spans="1:27" s="19" customFormat="1" ht="15.75" x14ac:dyDescent="0.25">
      <c r="A43" s="15" t="s">
        <v>107</v>
      </c>
      <c r="B43" s="15" t="s">
        <v>108</v>
      </c>
      <c r="C43" s="16" t="s">
        <v>109</v>
      </c>
      <c r="D43" s="15"/>
      <c r="E43" s="17">
        <f t="shared" si="1"/>
        <v>0</v>
      </c>
      <c r="F43" s="31"/>
      <c r="G43" s="31"/>
      <c r="H43" s="31"/>
      <c r="I43" s="39"/>
      <c r="J43" s="31"/>
      <c r="K43" s="31"/>
      <c r="L43" s="31"/>
      <c r="M43" s="31"/>
      <c r="N43" s="31"/>
      <c r="O43" s="31"/>
      <c r="P43" s="31"/>
      <c r="Q43" s="31"/>
      <c r="R43" s="31"/>
      <c r="S43" s="31"/>
      <c r="T43" s="31"/>
      <c r="U43" s="31"/>
      <c r="V43" s="32"/>
      <c r="W43" s="40" t="e">
        <f>+W44+W45+W46</f>
        <v>#REF!</v>
      </c>
      <c r="X43" s="33"/>
    </row>
    <row r="44" spans="1:27" s="2" customFormat="1" ht="15.75" x14ac:dyDescent="0.25">
      <c r="A44" s="22" t="s">
        <v>32</v>
      </c>
      <c r="B44" s="13" t="s">
        <v>110</v>
      </c>
      <c r="C44" s="23" t="s">
        <v>111</v>
      </c>
      <c r="D44" s="13" t="str">
        <f>D39</f>
        <v>m</v>
      </c>
      <c r="E44" s="17">
        <f t="shared" si="1"/>
        <v>0</v>
      </c>
      <c r="F44" s="17"/>
      <c r="G44" s="17"/>
      <c r="H44" s="17"/>
      <c r="I44" s="17"/>
      <c r="J44" s="17"/>
      <c r="K44" s="17"/>
      <c r="L44" s="17"/>
      <c r="M44" s="17"/>
      <c r="N44" s="17"/>
      <c r="O44" s="17"/>
      <c r="P44" s="17"/>
      <c r="Q44" s="17"/>
      <c r="R44" s="17"/>
      <c r="S44" s="17"/>
      <c r="T44" s="17"/>
      <c r="U44" s="17"/>
      <c r="V44" s="17"/>
      <c r="W44" s="38" t="e">
        <f>SUM(#REF!)</f>
        <v>#REF!</v>
      </c>
      <c r="X44" s="13"/>
    </row>
    <row r="45" spans="1:27" s="2" customFormat="1" ht="31.5" x14ac:dyDescent="0.25">
      <c r="A45" s="22" t="s">
        <v>32</v>
      </c>
      <c r="B45" s="13" t="s">
        <v>112</v>
      </c>
      <c r="C45" s="23" t="s">
        <v>113</v>
      </c>
      <c r="D45" s="13" t="str">
        <f>D44</f>
        <v>m</v>
      </c>
      <c r="E45" s="17">
        <f t="shared" si="1"/>
        <v>0</v>
      </c>
      <c r="F45" s="17"/>
      <c r="G45" s="17"/>
      <c r="H45" s="17"/>
      <c r="I45" s="17"/>
      <c r="J45" s="17"/>
      <c r="K45" s="17"/>
      <c r="L45" s="17"/>
      <c r="M45" s="17"/>
      <c r="N45" s="17"/>
      <c r="O45" s="17"/>
      <c r="P45" s="17"/>
      <c r="Q45" s="17"/>
      <c r="R45" s="17"/>
      <c r="S45" s="17"/>
      <c r="T45" s="17"/>
      <c r="U45" s="17"/>
      <c r="V45" s="17"/>
      <c r="W45" s="38" t="e">
        <f>SUM(#REF!)</f>
        <v>#REF!</v>
      </c>
      <c r="X45" s="13"/>
      <c r="AA45" s="41"/>
    </row>
    <row r="46" spans="1:27" s="2" customFormat="1" ht="15.75" x14ac:dyDescent="0.25">
      <c r="A46" s="30" t="str">
        <f>A45</f>
        <v xml:space="preserve"> -</v>
      </c>
      <c r="B46" s="13" t="s">
        <v>114</v>
      </c>
      <c r="C46" s="23" t="s">
        <v>115</v>
      </c>
      <c r="D46" s="13" t="str">
        <f>D42</f>
        <v>công trình</v>
      </c>
      <c r="E46" s="17">
        <f t="shared" si="1"/>
        <v>0</v>
      </c>
      <c r="F46" s="17"/>
      <c r="G46" s="17"/>
      <c r="H46" s="17"/>
      <c r="I46" s="17"/>
      <c r="J46" s="17"/>
      <c r="K46" s="17"/>
      <c r="L46" s="17"/>
      <c r="M46" s="17"/>
      <c r="N46" s="17"/>
      <c r="O46" s="17"/>
      <c r="P46" s="17"/>
      <c r="Q46" s="17"/>
      <c r="R46" s="17"/>
      <c r="S46" s="17"/>
      <c r="T46" s="17"/>
      <c r="U46" s="17"/>
      <c r="V46" s="17"/>
      <c r="W46" s="17">
        <f>SUM(F46:T46)</f>
        <v>0</v>
      </c>
      <c r="X46" s="13"/>
    </row>
    <row r="47" spans="1:27" s="19" customFormat="1" ht="15.75" x14ac:dyDescent="0.25">
      <c r="A47" s="15" t="s">
        <v>116</v>
      </c>
      <c r="B47" s="15" t="s">
        <v>117</v>
      </c>
      <c r="C47" s="16" t="s">
        <v>118</v>
      </c>
      <c r="D47" s="15"/>
      <c r="E47" s="17">
        <f t="shared" si="1"/>
        <v>0</v>
      </c>
      <c r="F47" s="31"/>
      <c r="G47" s="31"/>
      <c r="H47" s="31"/>
      <c r="I47" s="31"/>
      <c r="J47" s="31"/>
      <c r="K47" s="31"/>
      <c r="L47" s="31"/>
      <c r="M47" s="31"/>
      <c r="N47" s="31"/>
      <c r="O47" s="31"/>
      <c r="P47" s="31"/>
      <c r="Q47" s="31"/>
      <c r="R47" s="31"/>
      <c r="S47" s="31"/>
      <c r="T47" s="31"/>
      <c r="U47" s="31"/>
      <c r="V47" s="32"/>
      <c r="W47" s="40" t="e">
        <f>+W48+W49+#REF!+W57+#REF!+#REF!+W58</f>
        <v>#REF!</v>
      </c>
      <c r="X47" s="33"/>
    </row>
    <row r="48" spans="1:27" s="2" customFormat="1" ht="15.75" x14ac:dyDescent="0.25">
      <c r="A48" s="22" t="s">
        <v>32</v>
      </c>
      <c r="B48" s="13" t="s">
        <v>119</v>
      </c>
      <c r="C48" s="23" t="s">
        <v>120</v>
      </c>
      <c r="D48" s="13" t="s">
        <v>55</v>
      </c>
      <c r="E48" s="17">
        <f t="shared" si="1"/>
        <v>0</v>
      </c>
      <c r="F48" s="17"/>
      <c r="G48" s="17"/>
      <c r="H48" s="17"/>
      <c r="I48" s="17"/>
      <c r="J48" s="17"/>
      <c r="K48" s="17"/>
      <c r="L48" s="17"/>
      <c r="M48" s="17"/>
      <c r="N48" s="17"/>
      <c r="O48" s="17"/>
      <c r="P48" s="17"/>
      <c r="Q48" s="17"/>
      <c r="R48" s="17"/>
      <c r="S48" s="17"/>
      <c r="T48" s="17"/>
      <c r="U48" s="17"/>
      <c r="V48" s="17"/>
      <c r="W48" s="38" t="e">
        <f>+SUM(#REF!)</f>
        <v>#REF!</v>
      </c>
      <c r="X48" s="13"/>
    </row>
    <row r="49" spans="1:24" s="2" customFormat="1" ht="15.75" x14ac:dyDescent="0.25">
      <c r="A49" s="22" t="s">
        <v>32</v>
      </c>
      <c r="B49" s="13" t="s">
        <v>121</v>
      </c>
      <c r="C49" s="23" t="s">
        <v>122</v>
      </c>
      <c r="D49" s="13" t="s">
        <v>55</v>
      </c>
      <c r="E49" s="17">
        <f t="shared" si="1"/>
        <v>0</v>
      </c>
      <c r="F49" s="17"/>
      <c r="G49" s="17"/>
      <c r="H49" s="17"/>
      <c r="I49" s="17"/>
      <c r="J49" s="17"/>
      <c r="K49" s="17"/>
      <c r="L49" s="17"/>
      <c r="M49" s="17"/>
      <c r="N49" s="17"/>
      <c r="O49" s="17"/>
      <c r="P49" s="17"/>
      <c r="Q49" s="17"/>
      <c r="R49" s="17"/>
      <c r="S49" s="17"/>
      <c r="T49" s="17"/>
      <c r="U49" s="17" t="e">
        <f>+SUM(#REF!)</f>
        <v>#REF!</v>
      </c>
      <c r="V49" s="17"/>
      <c r="W49" s="38" t="e">
        <f>+SUM(#REF!)</f>
        <v>#REF!</v>
      </c>
      <c r="X49" s="13"/>
    </row>
    <row r="50" spans="1:24" s="2" customFormat="1" ht="15.75" hidden="1" x14ac:dyDescent="0.25">
      <c r="A50" s="22" t="s">
        <v>32</v>
      </c>
      <c r="B50" s="13" t="s">
        <v>123</v>
      </c>
      <c r="C50" s="23" t="s">
        <v>124</v>
      </c>
      <c r="D50" s="13" t="s">
        <v>55</v>
      </c>
      <c r="E50" s="17">
        <f t="shared" si="1"/>
        <v>0</v>
      </c>
      <c r="F50" s="17"/>
      <c r="G50" s="17"/>
      <c r="H50" s="17"/>
      <c r="I50" s="17"/>
      <c r="J50" s="17"/>
      <c r="K50" s="17"/>
      <c r="L50" s="17"/>
      <c r="M50" s="17"/>
      <c r="N50" s="17"/>
      <c r="O50" s="17"/>
      <c r="P50" s="17"/>
      <c r="Q50" s="17"/>
      <c r="R50" s="17"/>
      <c r="S50" s="17"/>
      <c r="T50" s="17"/>
      <c r="U50" s="17"/>
      <c r="V50" s="17"/>
      <c r="W50" s="17"/>
      <c r="X50" s="23"/>
    </row>
    <row r="51" spans="1:24" s="2" customFormat="1" ht="15.75" hidden="1" x14ac:dyDescent="0.25">
      <c r="A51" s="22" t="s">
        <v>32</v>
      </c>
      <c r="B51" s="13" t="s">
        <v>125</v>
      </c>
      <c r="C51" s="23" t="s">
        <v>126</v>
      </c>
      <c r="D51" s="13" t="s">
        <v>55</v>
      </c>
      <c r="E51" s="17">
        <f t="shared" si="1"/>
        <v>0</v>
      </c>
      <c r="F51" s="17"/>
      <c r="G51" s="17"/>
      <c r="H51" s="17"/>
      <c r="I51" s="17"/>
      <c r="J51" s="17"/>
      <c r="K51" s="17"/>
      <c r="L51" s="17"/>
      <c r="M51" s="17"/>
      <c r="N51" s="17"/>
      <c r="O51" s="17"/>
      <c r="P51" s="17"/>
      <c r="Q51" s="17"/>
      <c r="R51" s="17"/>
      <c r="S51" s="17"/>
      <c r="T51" s="17"/>
      <c r="U51" s="17"/>
      <c r="V51" s="17"/>
      <c r="W51" s="17"/>
      <c r="X51" s="23"/>
    </row>
    <row r="52" spans="1:24" s="2" customFormat="1" ht="15.75" hidden="1" x14ac:dyDescent="0.25">
      <c r="A52" s="22" t="s">
        <v>32</v>
      </c>
      <c r="B52" s="13" t="s">
        <v>127</v>
      </c>
      <c r="C52" s="23" t="s">
        <v>128</v>
      </c>
      <c r="D52" s="13" t="s">
        <v>55</v>
      </c>
      <c r="E52" s="17">
        <f t="shared" si="1"/>
        <v>0</v>
      </c>
      <c r="F52" s="17"/>
      <c r="G52" s="17"/>
      <c r="H52" s="17"/>
      <c r="I52" s="17"/>
      <c r="J52" s="17"/>
      <c r="K52" s="17"/>
      <c r="L52" s="17"/>
      <c r="M52" s="17"/>
      <c r="N52" s="17"/>
      <c r="O52" s="17"/>
      <c r="P52" s="17"/>
      <c r="Q52" s="17"/>
      <c r="R52" s="17"/>
      <c r="S52" s="17"/>
      <c r="T52" s="17"/>
      <c r="U52" s="17"/>
      <c r="V52" s="17"/>
      <c r="W52" s="17"/>
      <c r="X52" s="23"/>
    </row>
    <row r="53" spans="1:24" s="2" customFormat="1" ht="15.75" hidden="1" x14ac:dyDescent="0.25">
      <c r="A53" s="22" t="s">
        <v>32</v>
      </c>
      <c r="B53" s="13" t="s">
        <v>129</v>
      </c>
      <c r="C53" s="23" t="s">
        <v>130</v>
      </c>
      <c r="D53" s="13" t="s">
        <v>55</v>
      </c>
      <c r="E53" s="17">
        <f t="shared" si="1"/>
        <v>0</v>
      </c>
      <c r="F53" s="17"/>
      <c r="G53" s="17"/>
      <c r="H53" s="17"/>
      <c r="I53" s="17"/>
      <c r="J53" s="17"/>
      <c r="K53" s="17"/>
      <c r="L53" s="17"/>
      <c r="M53" s="17"/>
      <c r="N53" s="17"/>
      <c r="O53" s="17"/>
      <c r="P53" s="17"/>
      <c r="Q53" s="17"/>
      <c r="R53" s="17"/>
      <c r="S53" s="17"/>
      <c r="T53" s="17"/>
      <c r="U53" s="17"/>
      <c r="V53" s="17"/>
      <c r="W53" s="17"/>
      <c r="X53" s="23"/>
    </row>
    <row r="54" spans="1:24" s="2" customFormat="1" ht="15.75" hidden="1" x14ac:dyDescent="0.25">
      <c r="A54" s="22" t="s">
        <v>32</v>
      </c>
      <c r="B54" s="13" t="s">
        <v>131</v>
      </c>
      <c r="C54" s="23" t="s">
        <v>132</v>
      </c>
      <c r="D54" s="13" t="s">
        <v>55</v>
      </c>
      <c r="E54" s="17">
        <f t="shared" si="1"/>
        <v>0</v>
      </c>
      <c r="F54" s="17"/>
      <c r="G54" s="17"/>
      <c r="H54" s="17"/>
      <c r="I54" s="17"/>
      <c r="J54" s="17"/>
      <c r="K54" s="17"/>
      <c r="L54" s="17"/>
      <c r="M54" s="17"/>
      <c r="N54" s="17"/>
      <c r="O54" s="17"/>
      <c r="P54" s="17"/>
      <c r="Q54" s="17"/>
      <c r="R54" s="17"/>
      <c r="S54" s="17"/>
      <c r="T54" s="17"/>
      <c r="U54" s="17"/>
      <c r="V54" s="17"/>
      <c r="W54" s="17"/>
      <c r="X54" s="23"/>
    </row>
    <row r="55" spans="1:24" s="2" customFormat="1" ht="15.75" x14ac:dyDescent="0.25">
      <c r="A55" s="22" t="s">
        <v>32</v>
      </c>
      <c r="B55" s="13" t="s">
        <v>133</v>
      </c>
      <c r="C55" s="23" t="s">
        <v>134</v>
      </c>
      <c r="D55" s="13" t="s">
        <v>55</v>
      </c>
      <c r="E55" s="17">
        <f t="shared" si="1"/>
        <v>0</v>
      </c>
      <c r="F55" s="17"/>
      <c r="G55" s="17"/>
      <c r="H55" s="17"/>
      <c r="I55" s="17"/>
      <c r="J55" s="17"/>
      <c r="K55" s="17"/>
      <c r="L55" s="17"/>
      <c r="M55" s="17"/>
      <c r="N55" s="17"/>
      <c r="O55" s="17"/>
      <c r="P55" s="17"/>
      <c r="Q55" s="17"/>
      <c r="R55" s="17"/>
      <c r="S55" s="17"/>
      <c r="T55" s="17"/>
      <c r="U55" s="17"/>
      <c r="V55" s="36"/>
      <c r="W55" s="17" t="e">
        <f>+SUM(#REF!)</f>
        <v>#REF!</v>
      </c>
      <c r="X55" s="23"/>
    </row>
    <row r="56" spans="1:24" s="2" customFormat="1" ht="15.75" x14ac:dyDescent="0.25">
      <c r="A56" s="22" t="s">
        <v>32</v>
      </c>
      <c r="B56" s="13" t="s">
        <v>135</v>
      </c>
      <c r="C56" s="23" t="s">
        <v>136</v>
      </c>
      <c r="D56" s="13" t="s">
        <v>55</v>
      </c>
      <c r="E56" s="17">
        <f t="shared" si="1"/>
        <v>0</v>
      </c>
      <c r="F56" s="17"/>
      <c r="G56" s="17"/>
      <c r="H56" s="17"/>
      <c r="I56" s="17"/>
      <c r="J56" s="17"/>
      <c r="K56" s="17"/>
      <c r="L56" s="17"/>
      <c r="M56" s="17"/>
      <c r="N56" s="17"/>
      <c r="O56" s="17"/>
      <c r="P56" s="17"/>
      <c r="Q56" s="17"/>
      <c r="R56" s="17"/>
      <c r="S56" s="17"/>
      <c r="T56" s="17"/>
      <c r="U56" s="17"/>
      <c r="V56" s="36"/>
      <c r="W56" s="17" t="e">
        <f>+SUM(#REF!)</f>
        <v>#REF!</v>
      </c>
      <c r="X56" s="23"/>
    </row>
    <row r="57" spans="1:24" s="34" customFormat="1" ht="15.75" x14ac:dyDescent="0.25">
      <c r="A57" s="22" t="s">
        <v>32</v>
      </c>
      <c r="B57" s="13" t="s">
        <v>137</v>
      </c>
      <c r="C57" s="23" t="s">
        <v>138</v>
      </c>
      <c r="D57" s="13" t="s">
        <v>55</v>
      </c>
      <c r="E57" s="17">
        <f t="shared" si="1"/>
        <v>0</v>
      </c>
      <c r="F57" s="17"/>
      <c r="G57" s="17"/>
      <c r="H57" s="17"/>
      <c r="I57" s="17"/>
      <c r="J57" s="17"/>
      <c r="K57" s="17"/>
      <c r="L57" s="17"/>
      <c r="M57" s="17"/>
      <c r="N57" s="17"/>
      <c r="O57" s="17"/>
      <c r="P57" s="17"/>
      <c r="Q57" s="17"/>
      <c r="R57" s="17"/>
      <c r="S57" s="17"/>
      <c r="T57" s="17"/>
      <c r="U57" s="17" t="e">
        <f>SUM(#REF!)</f>
        <v>#REF!</v>
      </c>
      <c r="V57" s="17" t="e">
        <f>SUM(#REF!)</f>
        <v>#REF!</v>
      </c>
      <c r="W57" s="17" t="e">
        <f>SUM(#REF!)</f>
        <v>#REF!</v>
      </c>
      <c r="X57" s="23"/>
    </row>
    <row r="58" spans="1:24" s="2" customFormat="1" ht="15.75" x14ac:dyDescent="0.25">
      <c r="A58" s="22" t="s">
        <v>32</v>
      </c>
      <c r="B58" s="13" t="s">
        <v>139</v>
      </c>
      <c r="C58" s="23" t="s">
        <v>140</v>
      </c>
      <c r="D58" s="13" t="s">
        <v>141</v>
      </c>
      <c r="E58" s="17">
        <f t="shared" si="1"/>
        <v>0</v>
      </c>
      <c r="F58" s="17"/>
      <c r="G58" s="17"/>
      <c r="H58" s="17"/>
      <c r="I58" s="17"/>
      <c r="J58" s="17"/>
      <c r="K58" s="17"/>
      <c r="L58" s="17"/>
      <c r="M58" s="17"/>
      <c r="N58" s="17"/>
      <c r="O58" s="17"/>
      <c r="P58" s="17"/>
      <c r="Q58" s="17"/>
      <c r="R58" s="17"/>
      <c r="S58" s="17"/>
      <c r="T58" s="17"/>
      <c r="U58" s="17" t="e">
        <f>+SUM(#REF!)</f>
        <v>#REF!</v>
      </c>
      <c r="V58" s="17" t="e">
        <f>+SUM(#REF!)</f>
        <v>#REF!</v>
      </c>
      <c r="W58" s="17" t="e">
        <f>+SUM(#REF!)</f>
        <v>#REF!</v>
      </c>
      <c r="X58" s="23"/>
    </row>
    <row r="59" spans="1:24" s="2" customFormat="1" ht="15.75" x14ac:dyDescent="0.25">
      <c r="A59" s="22" t="s">
        <v>32</v>
      </c>
      <c r="B59" s="13" t="s">
        <v>142</v>
      </c>
      <c r="C59" s="23" t="s">
        <v>143</v>
      </c>
      <c r="D59" s="13" t="s">
        <v>144</v>
      </c>
      <c r="E59" s="17">
        <f t="shared" si="1"/>
        <v>0</v>
      </c>
      <c r="F59" s="17"/>
      <c r="G59" s="17"/>
      <c r="H59" s="17"/>
      <c r="I59" s="17"/>
      <c r="J59" s="17"/>
      <c r="K59" s="17"/>
      <c r="L59" s="17"/>
      <c r="M59" s="17"/>
      <c r="N59" s="17"/>
      <c r="O59" s="17"/>
      <c r="P59" s="17"/>
      <c r="Q59" s="17"/>
      <c r="R59" s="17"/>
      <c r="S59" s="17"/>
      <c r="T59" s="17"/>
      <c r="U59" s="17"/>
      <c r="V59" s="36"/>
      <c r="W59" s="17"/>
      <c r="X59" s="23"/>
    </row>
    <row r="60" spans="1:24" s="2" customFormat="1" ht="15.75" x14ac:dyDescent="0.25">
      <c r="A60" s="22" t="s">
        <v>32</v>
      </c>
      <c r="B60" s="13" t="s">
        <v>145</v>
      </c>
      <c r="C60" s="23" t="s">
        <v>146</v>
      </c>
      <c r="D60" s="13" t="s">
        <v>147</v>
      </c>
      <c r="E60" s="17">
        <f t="shared" si="1"/>
        <v>0</v>
      </c>
      <c r="F60" s="17"/>
      <c r="G60" s="17"/>
      <c r="H60" s="17"/>
      <c r="I60" s="17"/>
      <c r="J60" s="17"/>
      <c r="K60" s="17"/>
      <c r="L60" s="17"/>
      <c r="M60" s="17"/>
      <c r="N60" s="17"/>
      <c r="O60" s="17"/>
      <c r="P60" s="17"/>
      <c r="Q60" s="17"/>
      <c r="R60" s="17"/>
      <c r="S60" s="17"/>
      <c r="T60" s="17"/>
      <c r="U60" s="17"/>
      <c r="V60" s="17"/>
      <c r="W60" s="17"/>
      <c r="X60" s="13"/>
    </row>
    <row r="61" spans="1:24" s="19" customFormat="1" ht="15.75" x14ac:dyDescent="0.25">
      <c r="A61" s="15" t="s">
        <v>148</v>
      </c>
      <c r="B61" s="15" t="s">
        <v>149</v>
      </c>
      <c r="C61" s="16" t="s">
        <v>150</v>
      </c>
      <c r="D61" s="15"/>
      <c r="E61" s="17">
        <f t="shared" si="1"/>
        <v>0</v>
      </c>
      <c r="F61" s="31"/>
      <c r="G61" s="31"/>
      <c r="H61" s="31"/>
      <c r="I61" s="31"/>
      <c r="J61" s="31"/>
      <c r="K61" s="31"/>
      <c r="L61" s="31"/>
      <c r="M61" s="31"/>
      <c r="N61" s="31"/>
      <c r="O61" s="31"/>
      <c r="P61" s="31"/>
      <c r="Q61" s="31"/>
      <c r="R61" s="31"/>
      <c r="S61" s="31"/>
      <c r="T61" s="31"/>
      <c r="U61" s="31"/>
      <c r="V61" s="32"/>
      <c r="W61" s="27">
        <f>+W62+W63+W64+W65</f>
        <v>0</v>
      </c>
      <c r="X61" s="33"/>
    </row>
    <row r="62" spans="1:24" s="2" customFormat="1" ht="15.75" x14ac:dyDescent="0.25">
      <c r="A62" s="22" t="s">
        <v>32</v>
      </c>
      <c r="B62" s="13" t="s">
        <v>151</v>
      </c>
      <c r="C62" s="23" t="s">
        <v>152</v>
      </c>
      <c r="D62" s="13" t="s">
        <v>47</v>
      </c>
      <c r="E62" s="17">
        <f t="shared" si="1"/>
        <v>0</v>
      </c>
      <c r="F62" s="17"/>
      <c r="G62" s="17"/>
      <c r="H62" s="17"/>
      <c r="I62" s="17"/>
      <c r="J62" s="17"/>
      <c r="K62" s="17"/>
      <c r="L62" s="17"/>
      <c r="M62" s="17"/>
      <c r="N62" s="17"/>
      <c r="O62" s="17"/>
      <c r="P62" s="17"/>
      <c r="Q62" s="17"/>
      <c r="R62" s="17"/>
      <c r="S62" s="17"/>
      <c r="T62" s="17"/>
      <c r="U62" s="17"/>
      <c r="V62" s="17"/>
      <c r="W62" s="17"/>
      <c r="X62" s="13"/>
    </row>
    <row r="63" spans="1:24" s="2" customFormat="1" ht="15.75" x14ac:dyDescent="0.25">
      <c r="A63" s="22" t="s">
        <v>32</v>
      </c>
      <c r="B63" s="13" t="s">
        <v>153</v>
      </c>
      <c r="C63" s="23" t="s">
        <v>154</v>
      </c>
      <c r="D63" s="13" t="s">
        <v>97</v>
      </c>
      <c r="E63" s="17">
        <f t="shared" si="1"/>
        <v>0</v>
      </c>
      <c r="F63" s="42"/>
      <c r="G63" s="17"/>
      <c r="H63" s="17"/>
      <c r="I63" s="17"/>
      <c r="J63" s="17"/>
      <c r="K63" s="17"/>
      <c r="L63" s="17"/>
      <c r="M63" s="17"/>
      <c r="N63" s="17"/>
      <c r="O63" s="17"/>
      <c r="P63" s="17"/>
      <c r="Q63" s="17"/>
      <c r="R63" s="17"/>
      <c r="S63" s="17"/>
      <c r="T63" s="17"/>
      <c r="U63" s="17"/>
      <c r="V63" s="17"/>
      <c r="W63" s="17"/>
      <c r="X63" s="13"/>
    </row>
    <row r="64" spans="1:24" s="2" customFormat="1" ht="15.75" x14ac:dyDescent="0.25">
      <c r="A64" s="22" t="s">
        <v>32</v>
      </c>
      <c r="B64" s="13" t="s">
        <v>155</v>
      </c>
      <c r="C64" s="23" t="s">
        <v>156</v>
      </c>
      <c r="D64" s="13" t="s">
        <v>47</v>
      </c>
      <c r="E64" s="17">
        <f t="shared" si="1"/>
        <v>0</v>
      </c>
      <c r="F64" s="42"/>
      <c r="G64" s="17"/>
      <c r="H64" s="17"/>
      <c r="I64" s="17"/>
      <c r="J64" s="17"/>
      <c r="K64" s="17"/>
      <c r="L64" s="17"/>
      <c r="M64" s="17"/>
      <c r="N64" s="17"/>
      <c r="O64" s="17"/>
      <c r="P64" s="17"/>
      <c r="Q64" s="17"/>
      <c r="R64" s="17"/>
      <c r="S64" s="17"/>
      <c r="T64" s="17"/>
      <c r="U64" s="17"/>
      <c r="V64" s="17"/>
      <c r="W64" s="17"/>
      <c r="X64" s="13"/>
    </row>
    <row r="65" spans="1:24" ht="15.75" x14ac:dyDescent="0.25">
      <c r="A65" s="22" t="s">
        <v>32</v>
      </c>
      <c r="B65" s="13" t="s">
        <v>157</v>
      </c>
      <c r="C65" s="43" t="s">
        <v>158</v>
      </c>
      <c r="D65" s="44" t="str">
        <f>D60</f>
        <v>công trình</v>
      </c>
      <c r="E65" s="17">
        <f t="shared" si="1"/>
        <v>0</v>
      </c>
      <c r="F65" s="17"/>
      <c r="G65" s="17"/>
      <c r="H65" s="17"/>
      <c r="I65" s="17"/>
      <c r="J65" s="17"/>
      <c r="K65" s="17"/>
      <c r="L65" s="17"/>
      <c r="M65" s="17"/>
      <c r="N65" s="17"/>
      <c r="O65" s="17"/>
      <c r="P65" s="17"/>
      <c r="Q65" s="17"/>
      <c r="R65" s="17"/>
      <c r="S65" s="17"/>
      <c r="T65" s="17"/>
      <c r="U65" s="17"/>
      <c r="V65" s="45"/>
      <c r="W65" s="45"/>
      <c r="X65" s="44"/>
    </row>
    <row r="66" spans="1:24" s="46" customFormat="1" ht="31.5" x14ac:dyDescent="0.25">
      <c r="A66" s="15" t="s">
        <v>159</v>
      </c>
      <c r="B66" s="15" t="s">
        <v>160</v>
      </c>
      <c r="C66" s="16" t="s">
        <v>161</v>
      </c>
      <c r="D66" s="15"/>
      <c r="E66" s="17">
        <f t="shared" si="1"/>
        <v>0</v>
      </c>
      <c r="F66" s="31"/>
      <c r="G66" s="31"/>
      <c r="H66" s="31"/>
      <c r="I66" s="31"/>
      <c r="J66" s="31"/>
      <c r="K66" s="31"/>
      <c r="L66" s="31"/>
      <c r="M66" s="31"/>
      <c r="N66" s="31"/>
      <c r="O66" s="31"/>
      <c r="P66" s="31"/>
      <c r="Q66" s="31"/>
      <c r="R66" s="31"/>
      <c r="S66" s="31"/>
      <c r="T66" s="31"/>
      <c r="U66" s="31"/>
      <c r="V66" s="32"/>
      <c r="W66" s="32"/>
      <c r="X66" s="33"/>
    </row>
    <row r="67" spans="1:24" s="2" customFormat="1" ht="15.75" x14ac:dyDescent="0.25">
      <c r="A67" s="22" t="s">
        <v>32</v>
      </c>
      <c r="B67" s="13" t="s">
        <v>162</v>
      </c>
      <c r="C67" s="23" t="s">
        <v>163</v>
      </c>
      <c r="D67" s="13" t="str">
        <f>D60</f>
        <v>công trình</v>
      </c>
      <c r="E67" s="17">
        <f t="shared" si="1"/>
        <v>0</v>
      </c>
      <c r="F67" s="17"/>
      <c r="G67" s="17"/>
      <c r="H67" s="17"/>
      <c r="I67" s="17"/>
      <c r="J67" s="17"/>
      <c r="K67" s="17"/>
      <c r="L67" s="17"/>
      <c r="M67" s="17"/>
      <c r="N67" s="17"/>
      <c r="O67" s="17"/>
      <c r="P67" s="17"/>
      <c r="Q67" s="17"/>
      <c r="R67" s="17"/>
      <c r="S67" s="17"/>
      <c r="T67" s="17"/>
      <c r="U67" s="17"/>
      <c r="V67" s="17"/>
      <c r="W67" s="17"/>
      <c r="X67" s="13"/>
    </row>
    <row r="68" spans="1:24" s="2" customFormat="1" ht="15.75" x14ac:dyDescent="0.25">
      <c r="A68" s="22" t="s">
        <v>32</v>
      </c>
      <c r="B68" s="13" t="s">
        <v>164</v>
      </c>
      <c r="C68" s="23" t="s">
        <v>165</v>
      </c>
      <c r="D68" s="13" t="str">
        <f>D67</f>
        <v>công trình</v>
      </c>
      <c r="E68" s="17">
        <f t="shared" si="1"/>
        <v>0</v>
      </c>
      <c r="F68" s="17"/>
      <c r="G68" s="17"/>
      <c r="H68" s="17"/>
      <c r="I68" s="17"/>
      <c r="J68" s="17"/>
      <c r="K68" s="17"/>
      <c r="L68" s="17"/>
      <c r="M68" s="17"/>
      <c r="N68" s="17"/>
      <c r="O68" s="17"/>
      <c r="P68" s="17"/>
      <c r="Q68" s="17"/>
      <c r="R68" s="17"/>
      <c r="S68" s="17"/>
      <c r="T68" s="17"/>
      <c r="U68" s="17"/>
      <c r="V68" s="17"/>
      <c r="W68" s="17"/>
      <c r="X68" s="13"/>
    </row>
    <row r="69" spans="1:24" s="46" customFormat="1" ht="15.75" x14ac:dyDescent="0.25">
      <c r="A69" s="15" t="s">
        <v>166</v>
      </c>
      <c r="B69" s="15" t="s">
        <v>167</v>
      </c>
      <c r="C69" s="16" t="s">
        <v>168</v>
      </c>
      <c r="D69" s="15" t="str">
        <f>D67</f>
        <v>công trình</v>
      </c>
      <c r="E69" s="17">
        <f t="shared" si="1"/>
        <v>0</v>
      </c>
      <c r="F69" s="31"/>
      <c r="G69" s="31"/>
      <c r="H69" s="31"/>
      <c r="I69" s="31"/>
      <c r="J69" s="31"/>
      <c r="K69" s="31"/>
      <c r="L69" s="31"/>
      <c r="M69" s="31"/>
      <c r="N69" s="31"/>
      <c r="O69" s="31"/>
      <c r="P69" s="31"/>
      <c r="Q69" s="31"/>
      <c r="R69" s="31"/>
      <c r="S69" s="31"/>
      <c r="T69" s="31"/>
      <c r="U69" s="31"/>
      <c r="V69" s="32"/>
      <c r="W69" s="27"/>
      <c r="X69" s="33"/>
    </row>
    <row r="70" spans="1:24" ht="15.75" x14ac:dyDescent="0.25">
      <c r="K70" s="41"/>
    </row>
    <row r="71" spans="1:24" ht="15.75" x14ac:dyDescent="0.25">
      <c r="F71" s="41"/>
      <c r="G71" s="41"/>
      <c r="U71" s="41"/>
      <c r="V71" s="3" t="s">
        <v>169</v>
      </c>
      <c r="W71" s="47">
        <f>+W18</f>
        <v>0</v>
      </c>
    </row>
    <row r="72" spans="1:24" ht="15.75" x14ac:dyDescent="0.25">
      <c r="F72" s="41"/>
      <c r="J72" s="41"/>
      <c r="M72" s="41"/>
      <c r="V72" s="3" t="s">
        <v>170</v>
      </c>
      <c r="W72" s="47">
        <f>+W31</f>
        <v>0</v>
      </c>
      <c r="X72" s="48"/>
    </row>
    <row r="73" spans="1:24" ht="15.75" x14ac:dyDescent="0.25">
      <c r="H73" s="41"/>
      <c r="J73" s="41"/>
      <c r="K73" s="41"/>
      <c r="N73" s="41"/>
      <c r="Q73" s="41"/>
      <c r="V73" s="3" t="s">
        <v>171</v>
      </c>
      <c r="W73" s="47" t="e">
        <f>+W47</f>
        <v>#REF!</v>
      </c>
    </row>
    <row r="74" spans="1:24" ht="15.75" x14ac:dyDescent="0.25">
      <c r="V74" s="3" t="s">
        <v>172</v>
      </c>
      <c r="W74" s="47">
        <f>+W36</f>
        <v>0</v>
      </c>
      <c r="X74" s="48"/>
    </row>
    <row r="75" spans="1:24" ht="15.75" x14ac:dyDescent="0.25">
      <c r="M75" s="41"/>
      <c r="P75" s="41"/>
      <c r="T75" s="49"/>
      <c r="V75" s="3" t="s">
        <v>173</v>
      </c>
      <c r="W75" s="47" t="e">
        <f>+W43</f>
        <v>#REF!</v>
      </c>
      <c r="X75" s="47"/>
    </row>
    <row r="76" spans="1:24" ht="15.75" x14ac:dyDescent="0.25">
      <c r="V76" s="3" t="s">
        <v>174</v>
      </c>
      <c r="W76" s="47" t="e">
        <f>+W69+#REF!+W61+#REF!+W14</f>
        <v>#REF!</v>
      </c>
      <c r="X76" s="47"/>
    </row>
    <row r="77" spans="1:24" ht="15.75" x14ac:dyDescent="0.25">
      <c r="W77" s="47"/>
    </row>
    <row r="78" spans="1:24" ht="15.75" x14ac:dyDescent="0.25">
      <c r="W78" s="47" t="e">
        <f>SUM(W71:W76)</f>
        <v>#REF!</v>
      </c>
      <c r="X78" s="48"/>
    </row>
  </sheetData>
  <mergeCells count="6">
    <mergeCell ref="B7:X7"/>
    <mergeCell ref="A2:X2"/>
    <mergeCell ref="A3:X3"/>
    <mergeCell ref="A4:X4"/>
    <mergeCell ref="B5:X5"/>
    <mergeCell ref="B6:X6"/>
  </mergeCells>
  <pageMargins left="0.7" right="0.7" top="0.75" bottom="0.75" header="0.511811023622047" footer="0.511811023622047"/>
  <pageSetup scale="3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2"/>
  <sheetViews>
    <sheetView tabSelected="1" view="pageBreakPreview" topLeftCell="A349" zoomScale="175" zoomScaleNormal="100" zoomScaleSheetLayoutView="175" zoomScalePageLayoutView="115" workbookViewId="0">
      <selection activeCell="C10" sqref="C10"/>
    </sheetView>
  </sheetViews>
  <sheetFormatPr defaultColWidth="14.5703125" defaultRowHeight="16.5" customHeight="1" x14ac:dyDescent="0.3"/>
  <cols>
    <col min="1" max="1" width="8.140625" style="50" customWidth="1"/>
    <col min="2" max="2" width="11.85546875" style="50" customWidth="1"/>
    <col min="3" max="3" width="48.85546875" style="50" customWidth="1"/>
    <col min="4" max="4" width="13.7109375" style="50" customWidth="1"/>
    <col min="5" max="5" width="8.42578125" style="50" customWidth="1"/>
    <col min="6" max="6" width="15.140625" style="50" customWidth="1"/>
    <col min="7" max="16384" width="14.5703125" style="50"/>
  </cols>
  <sheetData>
    <row r="1" spans="1:6" ht="17.25" x14ac:dyDescent="0.3">
      <c r="A1" s="319" t="s">
        <v>1853</v>
      </c>
      <c r="B1" s="319"/>
      <c r="C1" s="319"/>
      <c r="D1" s="319"/>
      <c r="E1" s="319"/>
      <c r="F1" s="319"/>
    </row>
    <row r="2" spans="1:6" ht="17.25" x14ac:dyDescent="0.3">
      <c r="A2" s="320" t="s">
        <v>1854</v>
      </c>
      <c r="B2" s="320"/>
      <c r="C2" s="320"/>
      <c r="D2" s="320"/>
      <c r="E2" s="320"/>
      <c r="F2" s="320"/>
    </row>
    <row r="3" spans="1:6" ht="17.25" x14ac:dyDescent="0.3">
      <c r="A3" s="320" t="s">
        <v>1852</v>
      </c>
      <c r="B3" s="320"/>
      <c r="C3" s="320"/>
      <c r="D3" s="320"/>
      <c r="E3" s="320"/>
      <c r="F3" s="320"/>
    </row>
    <row r="4" spans="1:6" ht="17.25" x14ac:dyDescent="0.3">
      <c r="A4" s="320" t="s">
        <v>1850</v>
      </c>
      <c r="B4" s="320"/>
      <c r="C4" s="320"/>
      <c r="D4" s="320"/>
      <c r="E4" s="320"/>
      <c r="F4" s="320"/>
    </row>
    <row r="5" spans="1:6" ht="18" thickBot="1" x14ac:dyDescent="0.35">
      <c r="A5" s="320" t="s">
        <v>1851</v>
      </c>
      <c r="B5" s="320"/>
      <c r="C5" s="320"/>
      <c r="D5" s="320"/>
      <c r="E5" s="320"/>
      <c r="F5" s="320"/>
    </row>
    <row r="6" spans="1:6" ht="50.25" thickBot="1" x14ac:dyDescent="0.35">
      <c r="A6" s="51" t="s">
        <v>175</v>
      </c>
      <c r="B6" s="52" t="s">
        <v>7</v>
      </c>
      <c r="C6" s="52" t="s">
        <v>176</v>
      </c>
      <c r="D6" s="52" t="s">
        <v>9</v>
      </c>
      <c r="E6" s="52" t="s">
        <v>10</v>
      </c>
      <c r="F6" s="52" t="s">
        <v>27</v>
      </c>
    </row>
    <row r="7" spans="1:6" ht="18" thickBot="1" x14ac:dyDescent="0.35">
      <c r="A7" s="336" t="s">
        <v>29</v>
      </c>
      <c r="B7" s="335" t="s">
        <v>40</v>
      </c>
      <c r="C7" s="335" t="s">
        <v>50</v>
      </c>
      <c r="D7" s="335" t="s">
        <v>159</v>
      </c>
      <c r="E7" s="335" t="s">
        <v>1078</v>
      </c>
      <c r="F7" s="335" t="s">
        <v>1139</v>
      </c>
    </row>
    <row r="8" spans="1:6" ht="18" thickBot="1" x14ac:dyDescent="0.35">
      <c r="A8" s="308">
        <v>1</v>
      </c>
      <c r="B8" s="309" t="s">
        <v>30</v>
      </c>
      <c r="C8" s="310" t="s">
        <v>31</v>
      </c>
      <c r="D8" s="56" t="s">
        <v>35</v>
      </c>
      <c r="E8" s="311">
        <f>E9+E14+E19+E24+E25</f>
        <v>84</v>
      </c>
      <c r="F8" s="312" t="s">
        <v>178</v>
      </c>
    </row>
    <row r="9" spans="1:6" ht="18" thickBot="1" x14ac:dyDescent="0.35">
      <c r="A9" s="55">
        <v>1.1000000000000001</v>
      </c>
      <c r="B9" s="56" t="s">
        <v>33</v>
      </c>
      <c r="C9" s="57" t="s">
        <v>177</v>
      </c>
      <c r="D9" s="56" t="s">
        <v>35</v>
      </c>
      <c r="E9" s="59">
        <f>SUM(E10:E13)</f>
        <v>14</v>
      </c>
      <c r="F9" s="56" t="s">
        <v>178</v>
      </c>
    </row>
    <row r="10" spans="1:6" ht="18" thickBot="1" x14ac:dyDescent="0.35">
      <c r="A10" s="60" t="s">
        <v>179</v>
      </c>
      <c r="B10" s="54" t="s">
        <v>180</v>
      </c>
      <c r="C10" s="61" t="s">
        <v>181</v>
      </c>
      <c r="D10" s="62" t="s">
        <v>35</v>
      </c>
      <c r="E10" s="58">
        <v>2</v>
      </c>
      <c r="F10" s="56" t="s">
        <v>178</v>
      </c>
    </row>
    <row r="11" spans="1:6" ht="18" thickBot="1" x14ac:dyDescent="0.35">
      <c r="A11" s="60" t="s">
        <v>182</v>
      </c>
      <c r="B11" s="54" t="s">
        <v>183</v>
      </c>
      <c r="C11" s="61" t="s">
        <v>184</v>
      </c>
      <c r="D11" s="62" t="s">
        <v>35</v>
      </c>
      <c r="E11" s="58">
        <v>5</v>
      </c>
      <c r="F11" s="56" t="s">
        <v>178</v>
      </c>
    </row>
    <row r="12" spans="1:6" ht="18" thickBot="1" x14ac:dyDescent="0.35">
      <c r="A12" s="60" t="s">
        <v>185</v>
      </c>
      <c r="B12" s="54" t="s">
        <v>186</v>
      </c>
      <c r="C12" s="61" t="s">
        <v>187</v>
      </c>
      <c r="D12" s="62" t="s">
        <v>35</v>
      </c>
      <c r="E12" s="59">
        <v>3</v>
      </c>
      <c r="F12" s="56" t="s">
        <v>178</v>
      </c>
    </row>
    <row r="13" spans="1:6" ht="18" thickBot="1" x14ac:dyDescent="0.35">
      <c r="A13" s="60" t="s">
        <v>188</v>
      </c>
      <c r="B13" s="54" t="s">
        <v>189</v>
      </c>
      <c r="C13" s="61" t="s">
        <v>190</v>
      </c>
      <c r="D13" s="62" t="s">
        <v>35</v>
      </c>
      <c r="E13" s="58">
        <v>4</v>
      </c>
      <c r="F13" s="56" t="s">
        <v>178</v>
      </c>
    </row>
    <row r="14" spans="1:6" ht="18" thickBot="1" x14ac:dyDescent="0.35">
      <c r="A14" s="55">
        <v>1.2</v>
      </c>
      <c r="B14" s="56" t="s">
        <v>36</v>
      </c>
      <c r="C14" s="57" t="s">
        <v>37</v>
      </c>
      <c r="D14" s="56" t="s">
        <v>35</v>
      </c>
      <c r="E14" s="59">
        <f>SUM(E15:E18)</f>
        <v>10</v>
      </c>
      <c r="F14" s="56" t="s">
        <v>178</v>
      </c>
    </row>
    <row r="15" spans="1:6" ht="18" thickBot="1" x14ac:dyDescent="0.35">
      <c r="A15" s="53" t="s">
        <v>191</v>
      </c>
      <c r="B15" s="54" t="s">
        <v>192</v>
      </c>
      <c r="C15" s="61" t="s">
        <v>181</v>
      </c>
      <c r="D15" s="62" t="s">
        <v>35</v>
      </c>
      <c r="E15" s="58">
        <v>1</v>
      </c>
      <c r="F15" s="56" t="s">
        <v>178</v>
      </c>
    </row>
    <row r="16" spans="1:6" ht="18" thickBot="1" x14ac:dyDescent="0.35">
      <c r="A16" s="60" t="s">
        <v>193</v>
      </c>
      <c r="B16" s="54" t="s">
        <v>194</v>
      </c>
      <c r="C16" s="61" t="s">
        <v>184</v>
      </c>
      <c r="D16" s="62" t="s">
        <v>35</v>
      </c>
      <c r="E16" s="58">
        <v>2</v>
      </c>
      <c r="F16" s="56" t="s">
        <v>178</v>
      </c>
    </row>
    <row r="17" spans="1:6" ht="18" thickBot="1" x14ac:dyDescent="0.35">
      <c r="A17" s="60" t="s">
        <v>195</v>
      </c>
      <c r="B17" s="54" t="s">
        <v>196</v>
      </c>
      <c r="C17" s="61" t="s">
        <v>187</v>
      </c>
      <c r="D17" s="62" t="s">
        <v>35</v>
      </c>
      <c r="E17" s="58">
        <v>3</v>
      </c>
      <c r="F17" s="56" t="s">
        <v>178</v>
      </c>
    </row>
    <row r="18" spans="1:6" ht="18" thickBot="1" x14ac:dyDescent="0.35">
      <c r="A18" s="60" t="s">
        <v>197</v>
      </c>
      <c r="B18" s="54" t="s">
        <v>198</v>
      </c>
      <c r="C18" s="61" t="s">
        <v>190</v>
      </c>
      <c r="D18" s="62" t="s">
        <v>35</v>
      </c>
      <c r="E18" s="58">
        <v>4</v>
      </c>
      <c r="F18" s="56" t="s">
        <v>178</v>
      </c>
    </row>
    <row r="19" spans="1:6" ht="18" thickBot="1" x14ac:dyDescent="0.35">
      <c r="A19" s="55">
        <v>1.3</v>
      </c>
      <c r="B19" s="56" t="s">
        <v>38</v>
      </c>
      <c r="C19" s="57" t="s">
        <v>39</v>
      </c>
      <c r="D19" s="56" t="s">
        <v>35</v>
      </c>
      <c r="E19" s="59">
        <f>SUM(E20:E23)</f>
        <v>10</v>
      </c>
      <c r="F19" s="56" t="s">
        <v>178</v>
      </c>
    </row>
    <row r="20" spans="1:6" ht="18" thickBot="1" x14ac:dyDescent="0.35">
      <c r="A20" s="60" t="s">
        <v>199</v>
      </c>
      <c r="B20" s="54" t="s">
        <v>200</v>
      </c>
      <c r="C20" s="61" t="s">
        <v>181</v>
      </c>
      <c r="D20" s="62" t="s">
        <v>35</v>
      </c>
      <c r="E20" s="58">
        <v>1</v>
      </c>
      <c r="F20" s="56" t="s">
        <v>178</v>
      </c>
    </row>
    <row r="21" spans="1:6" ht="18" thickBot="1" x14ac:dyDescent="0.35">
      <c r="A21" s="60" t="s">
        <v>201</v>
      </c>
      <c r="B21" s="54" t="s">
        <v>202</v>
      </c>
      <c r="C21" s="61" t="s">
        <v>184</v>
      </c>
      <c r="D21" s="62" t="s">
        <v>35</v>
      </c>
      <c r="E21" s="58">
        <v>2</v>
      </c>
      <c r="F21" s="56" t="s">
        <v>178</v>
      </c>
    </row>
    <row r="22" spans="1:6" ht="18" thickBot="1" x14ac:dyDescent="0.35">
      <c r="A22" s="60" t="s">
        <v>203</v>
      </c>
      <c r="B22" s="54" t="s">
        <v>204</v>
      </c>
      <c r="C22" s="61" t="s">
        <v>187</v>
      </c>
      <c r="D22" s="62" t="s">
        <v>35</v>
      </c>
      <c r="E22" s="58">
        <v>3</v>
      </c>
      <c r="F22" s="56" t="s">
        <v>178</v>
      </c>
    </row>
    <row r="23" spans="1:6" ht="18" thickBot="1" x14ac:dyDescent="0.35">
      <c r="A23" s="60" t="s">
        <v>205</v>
      </c>
      <c r="B23" s="54" t="s">
        <v>206</v>
      </c>
      <c r="C23" s="61" t="s">
        <v>190</v>
      </c>
      <c r="D23" s="62" t="s">
        <v>35</v>
      </c>
      <c r="E23" s="58">
        <v>4</v>
      </c>
      <c r="F23" s="56" t="s">
        <v>178</v>
      </c>
    </row>
    <row r="24" spans="1:6" ht="18" thickBot="1" x14ac:dyDescent="0.35">
      <c r="A24" s="55">
        <v>1.4</v>
      </c>
      <c r="B24" s="56" t="s">
        <v>207</v>
      </c>
      <c r="C24" s="57" t="s">
        <v>208</v>
      </c>
      <c r="D24" s="56" t="s">
        <v>209</v>
      </c>
      <c r="E24" s="59">
        <v>10</v>
      </c>
      <c r="F24" s="56" t="s">
        <v>178</v>
      </c>
    </row>
    <row r="25" spans="1:6" ht="18" thickBot="1" x14ac:dyDescent="0.35">
      <c r="A25" s="55">
        <v>1.5</v>
      </c>
      <c r="B25" s="56" t="s">
        <v>210</v>
      </c>
      <c r="C25" s="57" t="s">
        <v>211</v>
      </c>
      <c r="D25" s="56" t="s">
        <v>35</v>
      </c>
      <c r="E25" s="59">
        <v>40</v>
      </c>
      <c r="F25" s="56" t="s">
        <v>178</v>
      </c>
    </row>
    <row r="26" spans="1:6" ht="18" thickBot="1" x14ac:dyDescent="0.35">
      <c r="A26" s="308">
        <v>2</v>
      </c>
      <c r="B26" s="309" t="s">
        <v>41</v>
      </c>
      <c r="C26" s="310" t="s">
        <v>42</v>
      </c>
      <c r="D26" s="309" t="s">
        <v>212</v>
      </c>
      <c r="E26" s="309"/>
      <c r="F26" s="311">
        <f>F27+F32+F37+F42+F47+F51+F52</f>
        <v>660</v>
      </c>
    </row>
    <row r="27" spans="1:6" ht="18" thickBot="1" x14ac:dyDescent="0.35">
      <c r="A27" s="55">
        <v>2.1</v>
      </c>
      <c r="B27" s="56" t="s">
        <v>213</v>
      </c>
      <c r="C27" s="57" t="s">
        <v>126</v>
      </c>
      <c r="D27" s="56" t="s">
        <v>47</v>
      </c>
      <c r="E27" s="306">
        <f>SUM(E28:E31)</f>
        <v>4</v>
      </c>
      <c r="F27" s="306">
        <f>SUM(F28:F31)</f>
        <v>120</v>
      </c>
    </row>
    <row r="28" spans="1:6" ht="18" thickBot="1" x14ac:dyDescent="0.35">
      <c r="A28" s="60" t="s">
        <v>214</v>
      </c>
      <c r="B28" s="54" t="s">
        <v>215</v>
      </c>
      <c r="C28" s="61" t="s">
        <v>216</v>
      </c>
      <c r="D28" s="62" t="s">
        <v>47</v>
      </c>
      <c r="E28" s="58">
        <v>1</v>
      </c>
      <c r="F28" s="58">
        <v>30</v>
      </c>
    </row>
    <row r="29" spans="1:6" ht="18" thickBot="1" x14ac:dyDescent="0.35">
      <c r="A29" s="60" t="s">
        <v>217</v>
      </c>
      <c r="B29" s="54" t="s">
        <v>218</v>
      </c>
      <c r="C29" s="61" t="s">
        <v>219</v>
      </c>
      <c r="D29" s="62" t="s">
        <v>47</v>
      </c>
      <c r="E29" s="58">
        <v>1</v>
      </c>
      <c r="F29" s="58">
        <v>30</v>
      </c>
    </row>
    <row r="30" spans="1:6" ht="18" thickBot="1" x14ac:dyDescent="0.35">
      <c r="A30" s="60" t="s">
        <v>220</v>
      </c>
      <c r="B30" s="54" t="s">
        <v>221</v>
      </c>
      <c r="C30" s="61" t="s">
        <v>222</v>
      </c>
      <c r="D30" s="62" t="s">
        <v>47</v>
      </c>
      <c r="E30" s="58">
        <v>1</v>
      </c>
      <c r="F30" s="58">
        <v>30</v>
      </c>
    </row>
    <row r="31" spans="1:6" ht="18" thickBot="1" x14ac:dyDescent="0.35">
      <c r="A31" s="60" t="s">
        <v>223</v>
      </c>
      <c r="B31" s="54" t="s">
        <v>224</v>
      </c>
      <c r="C31" s="61" t="s">
        <v>225</v>
      </c>
      <c r="D31" s="62" t="s">
        <v>47</v>
      </c>
      <c r="E31" s="58">
        <v>1</v>
      </c>
      <c r="F31" s="58">
        <v>30</v>
      </c>
    </row>
    <row r="32" spans="1:6" ht="18" thickBot="1" x14ac:dyDescent="0.35">
      <c r="A32" s="55">
        <v>2.2000000000000002</v>
      </c>
      <c r="B32" s="56" t="s">
        <v>226</v>
      </c>
      <c r="C32" s="57" t="s">
        <v>227</v>
      </c>
      <c r="D32" s="56" t="s">
        <v>47</v>
      </c>
      <c r="E32" s="306">
        <f>SUM(E33:E36)</f>
        <v>8</v>
      </c>
      <c r="F32" s="306">
        <f>SUM(F33:F36)</f>
        <v>120</v>
      </c>
    </row>
    <row r="33" spans="1:6" ht="18" thickBot="1" x14ac:dyDescent="0.35">
      <c r="A33" s="60" t="s">
        <v>228</v>
      </c>
      <c r="B33" s="54" t="s">
        <v>229</v>
      </c>
      <c r="C33" s="61" t="s">
        <v>216</v>
      </c>
      <c r="D33" s="62" t="s">
        <v>47</v>
      </c>
      <c r="E33" s="58">
        <v>2</v>
      </c>
      <c r="F33" s="58">
        <v>30</v>
      </c>
    </row>
    <row r="34" spans="1:6" ht="18" thickBot="1" x14ac:dyDescent="0.35">
      <c r="A34" s="60" t="s">
        <v>230</v>
      </c>
      <c r="B34" s="54" t="s">
        <v>231</v>
      </c>
      <c r="C34" s="61" t="s">
        <v>219</v>
      </c>
      <c r="D34" s="62" t="s">
        <v>47</v>
      </c>
      <c r="E34" s="58">
        <v>2</v>
      </c>
      <c r="F34" s="58">
        <v>30</v>
      </c>
    </row>
    <row r="35" spans="1:6" ht="18" thickBot="1" x14ac:dyDescent="0.35">
      <c r="A35" s="60" t="s">
        <v>232</v>
      </c>
      <c r="B35" s="54" t="s">
        <v>233</v>
      </c>
      <c r="C35" s="61" t="s">
        <v>222</v>
      </c>
      <c r="D35" s="62" t="s">
        <v>47</v>
      </c>
      <c r="E35" s="58">
        <v>2</v>
      </c>
      <c r="F35" s="58">
        <v>30</v>
      </c>
    </row>
    <row r="36" spans="1:6" ht="18" thickBot="1" x14ac:dyDescent="0.35">
      <c r="A36" s="60" t="s">
        <v>234</v>
      </c>
      <c r="B36" s="54" t="s">
        <v>235</v>
      </c>
      <c r="C36" s="61" t="s">
        <v>225</v>
      </c>
      <c r="D36" s="62" t="s">
        <v>47</v>
      </c>
      <c r="E36" s="58">
        <v>2</v>
      </c>
      <c r="F36" s="58">
        <v>30</v>
      </c>
    </row>
    <row r="37" spans="1:6" ht="18" thickBot="1" x14ac:dyDescent="0.35">
      <c r="A37" s="55">
        <v>2.2999999999999998</v>
      </c>
      <c r="B37" s="56" t="s">
        <v>236</v>
      </c>
      <c r="C37" s="57" t="s">
        <v>237</v>
      </c>
      <c r="D37" s="56" t="s">
        <v>47</v>
      </c>
      <c r="E37" s="59">
        <f>SUM(E38:E41)</f>
        <v>8</v>
      </c>
      <c r="F37" s="59">
        <f>SUM(F38:F41)</f>
        <v>120</v>
      </c>
    </row>
    <row r="38" spans="1:6" ht="18" thickBot="1" x14ac:dyDescent="0.35">
      <c r="A38" s="60" t="s">
        <v>238</v>
      </c>
      <c r="B38" s="54" t="s">
        <v>239</v>
      </c>
      <c r="C38" s="61" t="s">
        <v>216</v>
      </c>
      <c r="D38" s="62" t="s">
        <v>47</v>
      </c>
      <c r="E38" s="58">
        <v>2</v>
      </c>
      <c r="F38" s="58">
        <v>30</v>
      </c>
    </row>
    <row r="39" spans="1:6" ht="18" thickBot="1" x14ac:dyDescent="0.35">
      <c r="A39" s="60" t="s">
        <v>240</v>
      </c>
      <c r="B39" s="54" t="s">
        <v>241</v>
      </c>
      <c r="C39" s="61" t="s">
        <v>219</v>
      </c>
      <c r="D39" s="62" t="s">
        <v>47</v>
      </c>
      <c r="E39" s="58">
        <v>2</v>
      </c>
      <c r="F39" s="58">
        <v>30</v>
      </c>
    </row>
    <row r="40" spans="1:6" ht="18" thickBot="1" x14ac:dyDescent="0.35">
      <c r="A40" s="60" t="s">
        <v>242</v>
      </c>
      <c r="B40" s="54" t="s">
        <v>243</v>
      </c>
      <c r="C40" s="61" t="s">
        <v>222</v>
      </c>
      <c r="D40" s="62" t="s">
        <v>47</v>
      </c>
      <c r="E40" s="58">
        <v>2</v>
      </c>
      <c r="F40" s="58">
        <v>30</v>
      </c>
    </row>
    <row r="41" spans="1:6" ht="18" thickBot="1" x14ac:dyDescent="0.35">
      <c r="A41" s="60" t="s">
        <v>244</v>
      </c>
      <c r="B41" s="54" t="s">
        <v>245</v>
      </c>
      <c r="C41" s="61" t="s">
        <v>225</v>
      </c>
      <c r="D41" s="62" t="s">
        <v>47</v>
      </c>
      <c r="E41" s="58">
        <v>2</v>
      </c>
      <c r="F41" s="58">
        <v>30</v>
      </c>
    </row>
    <row r="42" spans="1:6" ht="18" thickBot="1" x14ac:dyDescent="0.35">
      <c r="A42" s="55">
        <v>2.4</v>
      </c>
      <c r="B42" s="56" t="s">
        <v>246</v>
      </c>
      <c r="C42" s="57" t="s">
        <v>132</v>
      </c>
      <c r="D42" s="58"/>
      <c r="E42" s="306">
        <f>SUM(E43:E46)</f>
        <v>8</v>
      </c>
      <c r="F42" s="306">
        <f>SUM(F43:F46)</f>
        <v>120</v>
      </c>
    </row>
    <row r="43" spans="1:6" ht="18" thickBot="1" x14ac:dyDescent="0.35">
      <c r="A43" s="60" t="s">
        <v>247</v>
      </c>
      <c r="B43" s="54" t="s">
        <v>248</v>
      </c>
      <c r="C43" s="61" t="s">
        <v>216</v>
      </c>
      <c r="D43" s="62" t="s">
        <v>47</v>
      </c>
      <c r="E43" s="58">
        <v>2</v>
      </c>
      <c r="F43" s="58">
        <v>30</v>
      </c>
    </row>
    <row r="44" spans="1:6" ht="18" thickBot="1" x14ac:dyDescent="0.35">
      <c r="A44" s="60" t="s">
        <v>249</v>
      </c>
      <c r="B44" s="54" t="s">
        <v>250</v>
      </c>
      <c r="C44" s="61" t="s">
        <v>219</v>
      </c>
      <c r="D44" s="62" t="s">
        <v>47</v>
      </c>
      <c r="E44" s="58">
        <v>2</v>
      </c>
      <c r="F44" s="58">
        <v>30</v>
      </c>
    </row>
    <row r="45" spans="1:6" ht="18" thickBot="1" x14ac:dyDescent="0.35">
      <c r="A45" s="60" t="s">
        <v>251</v>
      </c>
      <c r="B45" s="54" t="s">
        <v>252</v>
      </c>
      <c r="C45" s="61" t="s">
        <v>222</v>
      </c>
      <c r="D45" s="62" t="s">
        <v>47</v>
      </c>
      <c r="E45" s="58">
        <v>2</v>
      </c>
      <c r="F45" s="58">
        <v>30</v>
      </c>
    </row>
    <row r="46" spans="1:6" ht="18" thickBot="1" x14ac:dyDescent="0.35">
      <c r="A46" s="60" t="s">
        <v>253</v>
      </c>
      <c r="B46" s="54" t="s">
        <v>254</v>
      </c>
      <c r="C46" s="61" t="s">
        <v>225</v>
      </c>
      <c r="D46" s="62" t="s">
        <v>47</v>
      </c>
      <c r="E46" s="58">
        <v>2</v>
      </c>
      <c r="F46" s="58">
        <v>30</v>
      </c>
    </row>
    <row r="47" spans="1:6" ht="18" thickBot="1" x14ac:dyDescent="0.35">
      <c r="A47" s="55">
        <v>2.5</v>
      </c>
      <c r="B47" s="56" t="s">
        <v>43</v>
      </c>
      <c r="C47" s="57" t="s">
        <v>44</v>
      </c>
      <c r="D47" s="56" t="s">
        <v>255</v>
      </c>
      <c r="E47" s="306">
        <f>SUM(E48:E51)</f>
        <v>8</v>
      </c>
      <c r="F47" s="306">
        <f>SUM(F48:F51)</f>
        <v>120</v>
      </c>
    </row>
    <row r="48" spans="1:6" ht="18" thickBot="1" x14ac:dyDescent="0.35">
      <c r="A48" s="53" t="s">
        <v>256</v>
      </c>
      <c r="B48" s="54" t="s">
        <v>257</v>
      </c>
      <c r="C48" s="61" t="s">
        <v>258</v>
      </c>
      <c r="D48" s="54" t="s">
        <v>255</v>
      </c>
      <c r="E48" s="58">
        <v>2</v>
      </c>
      <c r="F48" s="58">
        <v>30</v>
      </c>
    </row>
    <row r="49" spans="1:6" ht="18" thickBot="1" x14ac:dyDescent="0.35">
      <c r="A49" s="53" t="s">
        <v>259</v>
      </c>
      <c r="B49" s="54" t="s">
        <v>260</v>
      </c>
      <c r="C49" s="61" t="s">
        <v>261</v>
      </c>
      <c r="D49" s="54" t="s">
        <v>255</v>
      </c>
      <c r="E49" s="58">
        <v>2</v>
      </c>
      <c r="F49" s="58">
        <v>30</v>
      </c>
    </row>
    <row r="50" spans="1:6" ht="18" thickBot="1" x14ac:dyDescent="0.35">
      <c r="A50" s="53" t="s">
        <v>262</v>
      </c>
      <c r="B50" s="54" t="s">
        <v>263</v>
      </c>
      <c r="C50" s="61" t="s">
        <v>264</v>
      </c>
      <c r="D50" s="54" t="s">
        <v>255</v>
      </c>
      <c r="E50" s="58">
        <v>2</v>
      </c>
      <c r="F50" s="58">
        <v>30</v>
      </c>
    </row>
    <row r="51" spans="1:6" ht="18" thickBot="1" x14ac:dyDescent="0.35">
      <c r="A51" s="55">
        <v>2.6</v>
      </c>
      <c r="B51" s="56" t="s">
        <v>45</v>
      </c>
      <c r="C51" s="57" t="s">
        <v>46</v>
      </c>
      <c r="D51" s="56" t="s">
        <v>47</v>
      </c>
      <c r="E51" s="58">
        <v>2</v>
      </c>
      <c r="F51" s="306">
        <v>30</v>
      </c>
    </row>
    <row r="52" spans="1:6" ht="18" thickBot="1" x14ac:dyDescent="0.35">
      <c r="A52" s="55">
        <v>2.7</v>
      </c>
      <c r="B52" s="56" t="s">
        <v>48</v>
      </c>
      <c r="C52" s="57" t="s">
        <v>49</v>
      </c>
      <c r="D52" s="56" t="s">
        <v>212</v>
      </c>
      <c r="E52" s="56"/>
      <c r="F52" s="306">
        <v>30</v>
      </c>
    </row>
    <row r="53" spans="1:6" ht="18" thickBot="1" x14ac:dyDescent="0.35">
      <c r="A53" s="308">
        <v>3</v>
      </c>
      <c r="B53" s="309" t="s">
        <v>265</v>
      </c>
      <c r="C53" s="310" t="s">
        <v>266</v>
      </c>
      <c r="D53" s="309" t="s">
        <v>212</v>
      </c>
      <c r="E53" s="309"/>
      <c r="F53" s="311">
        <f>F54+F55+F60+F64+F65</f>
        <v>230</v>
      </c>
    </row>
    <row r="54" spans="1:6" ht="18" thickBot="1" x14ac:dyDescent="0.35">
      <c r="A54" s="55">
        <v>3.1</v>
      </c>
      <c r="B54" s="56" t="s">
        <v>267</v>
      </c>
      <c r="C54" s="57" t="s">
        <v>268</v>
      </c>
      <c r="D54" s="56" t="s">
        <v>269</v>
      </c>
      <c r="E54" s="59">
        <v>20</v>
      </c>
      <c r="F54" s="59">
        <v>20</v>
      </c>
    </row>
    <row r="55" spans="1:6" ht="50.25" thickBot="1" x14ac:dyDescent="0.35">
      <c r="A55" s="55">
        <v>3.2</v>
      </c>
      <c r="B55" s="63" t="s">
        <v>270</v>
      </c>
      <c r="C55" s="57" t="s">
        <v>271</v>
      </c>
      <c r="D55" s="56" t="s">
        <v>47</v>
      </c>
      <c r="E55" s="59">
        <f>SUM(E56:E59)</f>
        <v>8</v>
      </c>
      <c r="F55" s="59">
        <f>SUM(F56:F59)</f>
        <v>120</v>
      </c>
    </row>
    <row r="56" spans="1:6" ht="18" thickBot="1" x14ac:dyDescent="0.35">
      <c r="A56" s="60" t="s">
        <v>272</v>
      </c>
      <c r="B56" s="54" t="s">
        <v>273</v>
      </c>
      <c r="C56" s="61" t="s">
        <v>126</v>
      </c>
      <c r="D56" s="62" t="s">
        <v>47</v>
      </c>
      <c r="E56" s="58">
        <v>2</v>
      </c>
      <c r="F56" s="58">
        <v>30</v>
      </c>
    </row>
    <row r="57" spans="1:6" ht="18" thickBot="1" x14ac:dyDescent="0.35">
      <c r="A57" s="60" t="s">
        <v>274</v>
      </c>
      <c r="B57" s="54" t="s">
        <v>275</v>
      </c>
      <c r="C57" s="61" t="s">
        <v>128</v>
      </c>
      <c r="D57" s="62" t="s">
        <v>47</v>
      </c>
      <c r="E57" s="58">
        <v>2</v>
      </c>
      <c r="F57" s="58">
        <v>30</v>
      </c>
    </row>
    <row r="58" spans="1:6" ht="18" thickBot="1" x14ac:dyDescent="0.35">
      <c r="A58" s="60" t="s">
        <v>276</v>
      </c>
      <c r="B58" s="54" t="s">
        <v>277</v>
      </c>
      <c r="C58" s="61" t="s">
        <v>130</v>
      </c>
      <c r="D58" s="62" t="s">
        <v>47</v>
      </c>
      <c r="E58" s="58">
        <v>2</v>
      </c>
      <c r="F58" s="58">
        <v>30</v>
      </c>
    </row>
    <row r="59" spans="1:6" ht="18" thickBot="1" x14ac:dyDescent="0.35">
      <c r="A59" s="60" t="s">
        <v>278</v>
      </c>
      <c r="B59" s="54" t="s">
        <v>279</v>
      </c>
      <c r="C59" s="61" t="s">
        <v>132</v>
      </c>
      <c r="D59" s="62" t="s">
        <v>47</v>
      </c>
      <c r="E59" s="58">
        <v>2</v>
      </c>
      <c r="F59" s="58">
        <v>30</v>
      </c>
    </row>
    <row r="60" spans="1:6" ht="50.25" thickBot="1" x14ac:dyDescent="0.35">
      <c r="A60" s="55">
        <v>3.3</v>
      </c>
      <c r="B60" s="56" t="s">
        <v>280</v>
      </c>
      <c r="C60" s="57" t="s">
        <v>281</v>
      </c>
      <c r="D60" s="62" t="s">
        <v>47</v>
      </c>
      <c r="E60" s="58">
        <f>SUM(E61:E63)</f>
        <v>18</v>
      </c>
      <c r="F60" s="58">
        <v>30</v>
      </c>
    </row>
    <row r="61" spans="1:6" ht="18" thickBot="1" x14ac:dyDescent="0.35">
      <c r="A61" s="53" t="s">
        <v>282</v>
      </c>
      <c r="B61" s="54" t="s">
        <v>283</v>
      </c>
      <c r="C61" s="61" t="s">
        <v>258</v>
      </c>
      <c r="D61" s="54" t="s">
        <v>47</v>
      </c>
      <c r="E61" s="58">
        <v>6</v>
      </c>
      <c r="F61" s="58">
        <v>30</v>
      </c>
    </row>
    <row r="62" spans="1:6" ht="18" thickBot="1" x14ac:dyDescent="0.35">
      <c r="A62" s="53" t="s">
        <v>284</v>
      </c>
      <c r="B62" s="54" t="s">
        <v>285</v>
      </c>
      <c r="C62" s="61" t="s">
        <v>261</v>
      </c>
      <c r="D62" s="54" t="s">
        <v>47</v>
      </c>
      <c r="E62" s="58">
        <v>6</v>
      </c>
      <c r="F62" s="58">
        <v>30</v>
      </c>
    </row>
    <row r="63" spans="1:6" ht="18" thickBot="1" x14ac:dyDescent="0.35">
      <c r="A63" s="53" t="s">
        <v>286</v>
      </c>
      <c r="B63" s="54" t="s">
        <v>287</v>
      </c>
      <c r="C63" s="61" t="s">
        <v>264</v>
      </c>
      <c r="D63" s="54" t="s">
        <v>47</v>
      </c>
      <c r="E63" s="58">
        <v>6</v>
      </c>
      <c r="F63" s="58">
        <v>30</v>
      </c>
    </row>
    <row r="64" spans="1:6" ht="33.75" thickBot="1" x14ac:dyDescent="0.35">
      <c r="A64" s="55">
        <v>3.4</v>
      </c>
      <c r="B64" s="56" t="s">
        <v>288</v>
      </c>
      <c r="C64" s="57" t="s">
        <v>289</v>
      </c>
      <c r="D64" s="56" t="s">
        <v>212</v>
      </c>
      <c r="E64" s="56"/>
      <c r="F64" s="306">
        <v>30</v>
      </c>
    </row>
    <row r="65" spans="1:6" ht="18" thickBot="1" x14ac:dyDescent="0.35">
      <c r="A65" s="55">
        <v>3.5</v>
      </c>
      <c r="B65" s="56" t="s">
        <v>290</v>
      </c>
      <c r="C65" s="57" t="s">
        <v>291</v>
      </c>
      <c r="D65" s="56" t="s">
        <v>212</v>
      </c>
      <c r="E65" s="56"/>
      <c r="F65" s="306">
        <v>30</v>
      </c>
    </row>
    <row r="66" spans="1:6" ht="18" thickBot="1" x14ac:dyDescent="0.35">
      <c r="A66" s="308">
        <v>4</v>
      </c>
      <c r="B66" s="309" t="s">
        <v>292</v>
      </c>
      <c r="C66" s="310" t="s">
        <v>293</v>
      </c>
      <c r="D66" s="309" t="s">
        <v>212</v>
      </c>
      <c r="E66" s="309"/>
      <c r="F66" s="311">
        <f>F67+F72+F76+F77+F78</f>
        <v>300</v>
      </c>
    </row>
    <row r="67" spans="1:6" ht="33.75" thickBot="1" x14ac:dyDescent="0.35">
      <c r="A67" s="55">
        <v>4.0999999999999996</v>
      </c>
      <c r="B67" s="56" t="s">
        <v>294</v>
      </c>
      <c r="C67" s="57" t="s">
        <v>295</v>
      </c>
      <c r="D67" s="56" t="s">
        <v>47</v>
      </c>
      <c r="E67" s="306">
        <f>SUM(E68:E71)</f>
        <v>40</v>
      </c>
      <c r="F67" s="306">
        <f>SUM(F68:F71)</f>
        <v>120</v>
      </c>
    </row>
    <row r="68" spans="1:6" ht="18" thickBot="1" x14ac:dyDescent="0.35">
      <c r="A68" s="60" t="s">
        <v>296</v>
      </c>
      <c r="B68" s="54" t="s">
        <v>297</v>
      </c>
      <c r="C68" s="61" t="s">
        <v>126</v>
      </c>
      <c r="D68" s="62" t="s">
        <v>47</v>
      </c>
      <c r="E68" s="58">
        <v>10</v>
      </c>
      <c r="F68" s="58">
        <v>30</v>
      </c>
    </row>
    <row r="69" spans="1:6" ht="18" thickBot="1" x14ac:dyDescent="0.35">
      <c r="A69" s="60" t="s">
        <v>298</v>
      </c>
      <c r="B69" s="54" t="s">
        <v>299</v>
      </c>
      <c r="C69" s="61" t="s">
        <v>128</v>
      </c>
      <c r="D69" s="62" t="s">
        <v>47</v>
      </c>
      <c r="E69" s="58">
        <v>10</v>
      </c>
      <c r="F69" s="58">
        <v>30</v>
      </c>
    </row>
    <row r="70" spans="1:6" ht="18" thickBot="1" x14ac:dyDescent="0.35">
      <c r="A70" s="60" t="s">
        <v>300</v>
      </c>
      <c r="B70" s="54" t="s">
        <v>301</v>
      </c>
      <c r="C70" s="61" t="s">
        <v>130</v>
      </c>
      <c r="D70" s="62" t="s">
        <v>47</v>
      </c>
      <c r="E70" s="58">
        <v>10</v>
      </c>
      <c r="F70" s="58">
        <v>30</v>
      </c>
    </row>
    <row r="71" spans="1:6" ht="18" thickBot="1" x14ac:dyDescent="0.35">
      <c r="A71" s="60" t="s">
        <v>302</v>
      </c>
      <c r="B71" s="54" t="s">
        <v>303</v>
      </c>
      <c r="C71" s="61" t="s">
        <v>132</v>
      </c>
      <c r="D71" s="62" t="s">
        <v>47</v>
      </c>
      <c r="E71" s="58">
        <v>10</v>
      </c>
      <c r="F71" s="58">
        <v>30</v>
      </c>
    </row>
    <row r="72" spans="1:6" ht="33.75" thickBot="1" x14ac:dyDescent="0.35">
      <c r="A72" s="55">
        <v>4.2</v>
      </c>
      <c r="B72" s="56" t="s">
        <v>299</v>
      </c>
      <c r="C72" s="57" t="s">
        <v>304</v>
      </c>
      <c r="D72" s="56" t="s">
        <v>47</v>
      </c>
      <c r="E72" s="306">
        <f>SUM(E73:E75)</f>
        <v>70</v>
      </c>
      <c r="F72" s="306">
        <f>SUM(F73:F75)</f>
        <v>90</v>
      </c>
    </row>
    <row r="73" spans="1:6" ht="18" thickBot="1" x14ac:dyDescent="0.35">
      <c r="A73" s="53" t="s">
        <v>305</v>
      </c>
      <c r="B73" s="54" t="s">
        <v>306</v>
      </c>
      <c r="C73" s="61" t="s">
        <v>258</v>
      </c>
      <c r="D73" s="54" t="s">
        <v>47</v>
      </c>
      <c r="E73" s="58">
        <v>30</v>
      </c>
      <c r="F73" s="58">
        <v>30</v>
      </c>
    </row>
    <row r="74" spans="1:6" ht="18" thickBot="1" x14ac:dyDescent="0.35">
      <c r="A74" s="53" t="s">
        <v>307</v>
      </c>
      <c r="B74" s="54" t="s">
        <v>308</v>
      </c>
      <c r="C74" s="61" t="s">
        <v>261</v>
      </c>
      <c r="D74" s="54" t="s">
        <v>47</v>
      </c>
      <c r="E74" s="58">
        <v>30</v>
      </c>
      <c r="F74" s="58">
        <v>30</v>
      </c>
    </row>
    <row r="75" spans="1:6" ht="18" thickBot="1" x14ac:dyDescent="0.35">
      <c r="A75" s="53" t="s">
        <v>309</v>
      </c>
      <c r="B75" s="54" t="s">
        <v>310</v>
      </c>
      <c r="C75" s="61" t="s">
        <v>264</v>
      </c>
      <c r="D75" s="54" t="s">
        <v>47</v>
      </c>
      <c r="E75" s="58">
        <v>10</v>
      </c>
      <c r="F75" s="58">
        <v>30</v>
      </c>
    </row>
    <row r="76" spans="1:6" ht="18" thickBot="1" x14ac:dyDescent="0.35">
      <c r="A76" s="55">
        <v>4.3</v>
      </c>
      <c r="B76" s="56" t="s">
        <v>311</v>
      </c>
      <c r="C76" s="57" t="s">
        <v>312</v>
      </c>
      <c r="D76" s="56" t="s">
        <v>212</v>
      </c>
      <c r="E76" s="56"/>
      <c r="F76" s="58">
        <v>30</v>
      </c>
    </row>
    <row r="77" spans="1:6" ht="33.75" thickBot="1" x14ac:dyDescent="0.35">
      <c r="A77" s="55">
        <v>4.4000000000000004</v>
      </c>
      <c r="B77" s="56" t="s">
        <v>313</v>
      </c>
      <c r="C77" s="57" t="s">
        <v>314</v>
      </c>
      <c r="D77" s="56" t="s">
        <v>212</v>
      </c>
      <c r="E77" s="56"/>
      <c r="F77" s="58">
        <v>30</v>
      </c>
    </row>
    <row r="78" spans="1:6" ht="18" thickBot="1" x14ac:dyDescent="0.35">
      <c r="A78" s="55">
        <v>4.5</v>
      </c>
      <c r="B78" s="56" t="s">
        <v>315</v>
      </c>
      <c r="C78" s="57" t="s">
        <v>316</v>
      </c>
      <c r="D78" s="56" t="s">
        <v>212</v>
      </c>
      <c r="E78" s="56"/>
      <c r="F78" s="58">
        <v>30</v>
      </c>
    </row>
    <row r="79" spans="1:6" ht="18" thickBot="1" x14ac:dyDescent="0.35">
      <c r="A79" s="308">
        <v>5</v>
      </c>
      <c r="B79" s="309" t="s">
        <v>317</v>
      </c>
      <c r="C79" s="310" t="s">
        <v>318</v>
      </c>
      <c r="D79" s="309" t="s">
        <v>212</v>
      </c>
      <c r="E79" s="309"/>
      <c r="F79" s="311">
        <f>F80+F85+F90+F91</f>
        <v>300</v>
      </c>
    </row>
    <row r="80" spans="1:6" ht="18" thickBot="1" x14ac:dyDescent="0.35">
      <c r="A80" s="55">
        <v>5.0999999999999996</v>
      </c>
      <c r="B80" s="56" t="s">
        <v>319</v>
      </c>
      <c r="C80" s="57" t="s">
        <v>320</v>
      </c>
      <c r="D80" s="56" t="s">
        <v>47</v>
      </c>
      <c r="E80" s="306">
        <f>SUM(E81:E84)</f>
        <v>40</v>
      </c>
      <c r="F80" s="306">
        <f>SUM(F81:F84)</f>
        <v>120</v>
      </c>
    </row>
    <row r="81" spans="1:6" ht="18" thickBot="1" x14ac:dyDescent="0.35">
      <c r="A81" s="60" t="s">
        <v>321</v>
      </c>
      <c r="B81" s="62" t="s">
        <v>319</v>
      </c>
      <c r="C81" s="61" t="s">
        <v>126</v>
      </c>
      <c r="D81" s="62" t="s">
        <v>47</v>
      </c>
      <c r="E81" s="58">
        <v>10</v>
      </c>
      <c r="F81" s="58">
        <v>30</v>
      </c>
    </row>
    <row r="82" spans="1:6" ht="18" thickBot="1" x14ac:dyDescent="0.35">
      <c r="A82" s="60" t="s">
        <v>322</v>
      </c>
      <c r="B82" s="62" t="s">
        <v>323</v>
      </c>
      <c r="C82" s="61" t="s">
        <v>324</v>
      </c>
      <c r="D82" s="62" t="s">
        <v>47</v>
      </c>
      <c r="E82" s="58">
        <v>10</v>
      </c>
      <c r="F82" s="58">
        <v>30</v>
      </c>
    </row>
    <row r="83" spans="1:6" ht="18" thickBot="1" x14ac:dyDescent="0.35">
      <c r="A83" s="60" t="s">
        <v>325</v>
      </c>
      <c r="B83" s="62" t="s">
        <v>326</v>
      </c>
      <c r="C83" s="61" t="s">
        <v>130</v>
      </c>
      <c r="D83" s="62" t="s">
        <v>47</v>
      </c>
      <c r="E83" s="58">
        <v>10</v>
      </c>
      <c r="F83" s="58">
        <v>30</v>
      </c>
    </row>
    <row r="84" spans="1:6" ht="18" thickBot="1" x14ac:dyDescent="0.35">
      <c r="A84" s="60" t="s">
        <v>327</v>
      </c>
      <c r="B84" s="62" t="s">
        <v>328</v>
      </c>
      <c r="C84" s="61" t="s">
        <v>132</v>
      </c>
      <c r="D84" s="62" t="s">
        <v>47</v>
      </c>
      <c r="E84" s="58">
        <v>10</v>
      </c>
      <c r="F84" s="58">
        <v>30</v>
      </c>
    </row>
    <row r="85" spans="1:6" ht="18" thickBot="1" x14ac:dyDescent="0.35">
      <c r="A85" s="55">
        <v>5.2</v>
      </c>
      <c r="B85" s="56" t="s">
        <v>323</v>
      </c>
      <c r="C85" s="57" t="s">
        <v>329</v>
      </c>
      <c r="D85" s="56" t="s">
        <v>47</v>
      </c>
      <c r="E85" s="306">
        <f>SUM(E86:E89)</f>
        <v>20</v>
      </c>
      <c r="F85" s="306">
        <f>SUM(F86:F89)</f>
        <v>120</v>
      </c>
    </row>
    <row r="86" spans="1:6" ht="18" thickBot="1" x14ac:dyDescent="0.35">
      <c r="A86" s="60" t="s">
        <v>330</v>
      </c>
      <c r="B86" s="62" t="s">
        <v>331</v>
      </c>
      <c r="C86" s="61" t="s">
        <v>126</v>
      </c>
      <c r="D86" s="62" t="s">
        <v>47</v>
      </c>
      <c r="E86" s="58">
        <v>10</v>
      </c>
      <c r="F86" s="58">
        <v>30</v>
      </c>
    </row>
    <row r="87" spans="1:6" ht="18" thickBot="1" x14ac:dyDescent="0.35">
      <c r="A87" s="60" t="s">
        <v>332</v>
      </c>
      <c r="B87" s="62" t="s">
        <v>333</v>
      </c>
      <c r="C87" s="61" t="s">
        <v>128</v>
      </c>
      <c r="D87" s="62" t="s">
        <v>47</v>
      </c>
      <c r="E87" s="58">
        <v>5</v>
      </c>
      <c r="F87" s="58">
        <v>30</v>
      </c>
    </row>
    <row r="88" spans="1:6" ht="18" thickBot="1" x14ac:dyDescent="0.35">
      <c r="A88" s="60" t="s">
        <v>334</v>
      </c>
      <c r="B88" s="62" t="s">
        <v>335</v>
      </c>
      <c r="C88" s="61" t="s">
        <v>336</v>
      </c>
      <c r="D88" s="62" t="s">
        <v>47</v>
      </c>
      <c r="E88" s="58">
        <v>3</v>
      </c>
      <c r="F88" s="58">
        <v>30</v>
      </c>
    </row>
    <row r="89" spans="1:6" ht="18" thickBot="1" x14ac:dyDescent="0.35">
      <c r="A89" s="60" t="s">
        <v>337</v>
      </c>
      <c r="B89" s="62" t="s">
        <v>338</v>
      </c>
      <c r="C89" s="61" t="s">
        <v>132</v>
      </c>
      <c r="D89" s="62" t="s">
        <v>47</v>
      </c>
      <c r="E89" s="58">
        <v>2</v>
      </c>
      <c r="F89" s="58">
        <v>30</v>
      </c>
    </row>
    <row r="90" spans="1:6" ht="18" thickBot="1" x14ac:dyDescent="0.35">
      <c r="A90" s="55">
        <v>5.3</v>
      </c>
      <c r="B90" s="56" t="s">
        <v>326</v>
      </c>
      <c r="C90" s="57" t="s">
        <v>339</v>
      </c>
      <c r="D90" s="56" t="s">
        <v>212</v>
      </c>
      <c r="E90" s="56"/>
      <c r="F90" s="306">
        <v>30</v>
      </c>
    </row>
    <row r="91" spans="1:6" ht="18" thickBot="1" x14ac:dyDescent="0.35">
      <c r="A91" s="55">
        <v>5.4</v>
      </c>
      <c r="B91" s="56" t="s">
        <v>328</v>
      </c>
      <c r="C91" s="57" t="s">
        <v>340</v>
      </c>
      <c r="D91" s="56" t="s">
        <v>212</v>
      </c>
      <c r="E91" s="56"/>
      <c r="F91" s="306">
        <v>30</v>
      </c>
    </row>
    <row r="92" spans="1:6" ht="33.75" thickBot="1" x14ac:dyDescent="0.35">
      <c r="A92" s="308">
        <v>6</v>
      </c>
      <c r="B92" s="309" t="s">
        <v>51</v>
      </c>
      <c r="C92" s="310" t="s">
        <v>52</v>
      </c>
      <c r="D92" s="309" t="s">
        <v>212</v>
      </c>
      <c r="E92" s="309"/>
      <c r="F92" s="311">
        <f>F93+F104+F115+F120+F125+F130+F135+F140+F145+F146+F147+F148+F149+F150+F151+F152+F153</f>
        <v>1710</v>
      </c>
    </row>
    <row r="93" spans="1:6" ht="18" thickBot="1" x14ac:dyDescent="0.35">
      <c r="A93" s="55">
        <v>6.1</v>
      </c>
      <c r="B93" s="56" t="s">
        <v>53</v>
      </c>
      <c r="C93" s="57" t="s">
        <v>54</v>
      </c>
      <c r="D93" s="56" t="s">
        <v>55</v>
      </c>
      <c r="E93" s="306">
        <f>SUM(E94:E98)</f>
        <v>160</v>
      </c>
      <c r="F93" s="306">
        <f>F94+F99+F105+F110</f>
        <v>480</v>
      </c>
    </row>
    <row r="94" spans="1:6" ht="18" thickBot="1" x14ac:dyDescent="0.35">
      <c r="A94" s="64" t="s">
        <v>341</v>
      </c>
      <c r="B94" s="63" t="s">
        <v>342</v>
      </c>
      <c r="C94" s="65" t="s">
        <v>343</v>
      </c>
      <c r="D94" s="63" t="s">
        <v>55</v>
      </c>
      <c r="E94" s="66">
        <f>SUM(E95:E98)</f>
        <v>80</v>
      </c>
      <c r="F94" s="66">
        <f>SUM(F95:F98)</f>
        <v>120</v>
      </c>
    </row>
    <row r="95" spans="1:6" ht="33.75" thickBot="1" x14ac:dyDescent="0.35">
      <c r="A95" s="53" t="s">
        <v>344</v>
      </c>
      <c r="B95" s="54" t="s">
        <v>345</v>
      </c>
      <c r="C95" s="61" t="s">
        <v>126</v>
      </c>
      <c r="D95" s="54" t="s">
        <v>55</v>
      </c>
      <c r="E95" s="307">
        <v>20</v>
      </c>
      <c r="F95" s="58">
        <v>30</v>
      </c>
    </row>
    <row r="96" spans="1:6" ht="33.75" thickBot="1" x14ac:dyDescent="0.35">
      <c r="A96" s="53" t="s">
        <v>346</v>
      </c>
      <c r="B96" s="54" t="s">
        <v>347</v>
      </c>
      <c r="C96" s="61" t="s">
        <v>348</v>
      </c>
      <c r="D96" s="54" t="s">
        <v>55</v>
      </c>
      <c r="E96" s="307">
        <v>20</v>
      </c>
      <c r="F96" s="58">
        <v>30</v>
      </c>
    </row>
    <row r="97" spans="1:6" ht="33.75" thickBot="1" x14ac:dyDescent="0.35">
      <c r="A97" s="53" t="s">
        <v>349</v>
      </c>
      <c r="B97" s="54" t="s">
        <v>350</v>
      </c>
      <c r="C97" s="61" t="s">
        <v>336</v>
      </c>
      <c r="D97" s="54" t="s">
        <v>55</v>
      </c>
      <c r="E97" s="307">
        <v>20</v>
      </c>
      <c r="F97" s="58">
        <v>30</v>
      </c>
    </row>
    <row r="98" spans="1:6" ht="33.75" thickBot="1" x14ac:dyDescent="0.35">
      <c r="A98" s="53" t="s">
        <v>351</v>
      </c>
      <c r="B98" s="54" t="s">
        <v>352</v>
      </c>
      <c r="C98" s="61" t="s">
        <v>132</v>
      </c>
      <c r="D98" s="54" t="s">
        <v>55</v>
      </c>
      <c r="E98" s="307">
        <v>20</v>
      </c>
      <c r="F98" s="58">
        <v>30</v>
      </c>
    </row>
    <row r="99" spans="1:6" ht="18" thickBot="1" x14ac:dyDescent="0.35">
      <c r="A99" s="64" t="s">
        <v>353</v>
      </c>
      <c r="B99" s="63" t="s">
        <v>354</v>
      </c>
      <c r="C99" s="65" t="s">
        <v>355</v>
      </c>
      <c r="D99" s="63" t="s">
        <v>55</v>
      </c>
      <c r="E99" s="306">
        <f>SUM(E100:E103)</f>
        <v>80</v>
      </c>
      <c r="F99" s="306">
        <f>SUM(F100:F103)</f>
        <v>120</v>
      </c>
    </row>
    <row r="100" spans="1:6" ht="18" thickBot="1" x14ac:dyDescent="0.35">
      <c r="A100" s="60" t="s">
        <v>356</v>
      </c>
      <c r="B100" s="54" t="s">
        <v>357</v>
      </c>
      <c r="C100" s="61" t="s">
        <v>126</v>
      </c>
      <c r="D100" s="54" t="s">
        <v>55</v>
      </c>
      <c r="E100" s="307">
        <v>20</v>
      </c>
      <c r="F100" s="58">
        <v>30</v>
      </c>
    </row>
    <row r="101" spans="1:6" ht="18" thickBot="1" x14ac:dyDescent="0.35">
      <c r="A101" s="60" t="s">
        <v>358</v>
      </c>
      <c r="B101" s="54" t="s">
        <v>359</v>
      </c>
      <c r="C101" s="61" t="s">
        <v>128</v>
      </c>
      <c r="D101" s="54" t="s">
        <v>55</v>
      </c>
      <c r="E101" s="307">
        <v>20</v>
      </c>
      <c r="F101" s="58">
        <v>30</v>
      </c>
    </row>
    <row r="102" spans="1:6" ht="18" thickBot="1" x14ac:dyDescent="0.35">
      <c r="A102" s="60" t="s">
        <v>360</v>
      </c>
      <c r="B102" s="54" t="s">
        <v>361</v>
      </c>
      <c r="C102" s="61" t="s">
        <v>336</v>
      </c>
      <c r="D102" s="54" t="s">
        <v>55</v>
      </c>
      <c r="E102" s="307">
        <v>20</v>
      </c>
      <c r="F102" s="58">
        <v>30</v>
      </c>
    </row>
    <row r="103" spans="1:6" ht="18" thickBot="1" x14ac:dyDescent="0.35">
      <c r="A103" s="60" t="s">
        <v>362</v>
      </c>
      <c r="B103" s="54" t="s">
        <v>363</v>
      </c>
      <c r="C103" s="61" t="s">
        <v>132</v>
      </c>
      <c r="D103" s="54" t="s">
        <v>55</v>
      </c>
      <c r="E103" s="307">
        <v>20</v>
      </c>
      <c r="F103" s="58">
        <v>30</v>
      </c>
    </row>
    <row r="104" spans="1:6" ht="18" thickBot="1" x14ac:dyDescent="0.35">
      <c r="A104" s="55">
        <v>6.2</v>
      </c>
      <c r="B104" s="56" t="s">
        <v>364</v>
      </c>
      <c r="C104" s="57" t="s">
        <v>365</v>
      </c>
      <c r="D104" s="54" t="s">
        <v>55</v>
      </c>
      <c r="E104" s="66"/>
      <c r="F104" s="306">
        <f>F105+F110</f>
        <v>240</v>
      </c>
    </row>
    <row r="105" spans="1:6" ht="18" thickBot="1" x14ac:dyDescent="0.35">
      <c r="A105" s="64" t="s">
        <v>366</v>
      </c>
      <c r="B105" s="63" t="s">
        <v>367</v>
      </c>
      <c r="C105" s="65" t="s">
        <v>368</v>
      </c>
      <c r="D105" s="63" t="s">
        <v>55</v>
      </c>
      <c r="E105" s="306">
        <f>SUM(E106:E109)</f>
        <v>60</v>
      </c>
      <c r="F105" s="306">
        <f>SUM(F106:F109)</f>
        <v>120</v>
      </c>
    </row>
    <row r="106" spans="1:6" ht="33.75" thickBot="1" x14ac:dyDescent="0.35">
      <c r="A106" s="53" t="s">
        <v>369</v>
      </c>
      <c r="B106" s="54" t="s">
        <v>370</v>
      </c>
      <c r="C106" s="61" t="s">
        <v>126</v>
      </c>
      <c r="D106" s="54" t="s">
        <v>55</v>
      </c>
      <c r="E106" s="58">
        <v>6</v>
      </c>
      <c r="F106" s="58">
        <v>30</v>
      </c>
    </row>
    <row r="107" spans="1:6" ht="33.75" thickBot="1" x14ac:dyDescent="0.35">
      <c r="A107" s="53" t="s">
        <v>371</v>
      </c>
      <c r="B107" s="54" t="s">
        <v>372</v>
      </c>
      <c r="C107" s="61" t="s">
        <v>128</v>
      </c>
      <c r="D107" s="54" t="s">
        <v>55</v>
      </c>
      <c r="E107" s="58">
        <v>12</v>
      </c>
      <c r="F107" s="58">
        <v>30</v>
      </c>
    </row>
    <row r="108" spans="1:6" ht="33.75" thickBot="1" x14ac:dyDescent="0.35">
      <c r="A108" s="53" t="s">
        <v>373</v>
      </c>
      <c r="B108" s="54" t="s">
        <v>374</v>
      </c>
      <c r="C108" s="61" t="s">
        <v>130</v>
      </c>
      <c r="D108" s="54" t="s">
        <v>55</v>
      </c>
      <c r="E108" s="58">
        <v>18</v>
      </c>
      <c r="F108" s="58">
        <v>30</v>
      </c>
    </row>
    <row r="109" spans="1:6" ht="33.75" thickBot="1" x14ac:dyDescent="0.35">
      <c r="A109" s="53" t="s">
        <v>375</v>
      </c>
      <c r="B109" s="54" t="s">
        <v>376</v>
      </c>
      <c r="C109" s="61" t="s">
        <v>132</v>
      </c>
      <c r="D109" s="54" t="s">
        <v>55</v>
      </c>
      <c r="E109" s="58">
        <v>24</v>
      </c>
      <c r="F109" s="58">
        <v>30</v>
      </c>
    </row>
    <row r="110" spans="1:6" ht="18" thickBot="1" x14ac:dyDescent="0.35">
      <c r="A110" s="64" t="s">
        <v>377</v>
      </c>
      <c r="B110" s="63" t="s">
        <v>378</v>
      </c>
      <c r="C110" s="65" t="s">
        <v>379</v>
      </c>
      <c r="D110" s="54" t="s">
        <v>55</v>
      </c>
      <c r="E110" s="306">
        <f>SUM(E111:E114)</f>
        <v>20</v>
      </c>
      <c r="F110" s="306">
        <f>SUM(F111:F114)</f>
        <v>120</v>
      </c>
    </row>
    <row r="111" spans="1:6" ht="33.75" thickBot="1" x14ac:dyDescent="0.35">
      <c r="A111" s="53" t="s">
        <v>380</v>
      </c>
      <c r="B111" s="54" t="s">
        <v>381</v>
      </c>
      <c r="C111" s="61" t="s">
        <v>126</v>
      </c>
      <c r="D111" s="54" t="s">
        <v>55</v>
      </c>
      <c r="E111" s="58">
        <v>5</v>
      </c>
      <c r="F111" s="58">
        <v>30</v>
      </c>
    </row>
    <row r="112" spans="1:6" ht="33.75" thickBot="1" x14ac:dyDescent="0.35">
      <c r="A112" s="53" t="s">
        <v>382</v>
      </c>
      <c r="B112" s="54" t="s">
        <v>383</v>
      </c>
      <c r="C112" s="61" t="s">
        <v>128</v>
      </c>
      <c r="D112" s="54" t="s">
        <v>55</v>
      </c>
      <c r="E112" s="58">
        <v>5</v>
      </c>
      <c r="F112" s="58">
        <v>30</v>
      </c>
    </row>
    <row r="113" spans="1:6" ht="33.75" thickBot="1" x14ac:dyDescent="0.35">
      <c r="A113" s="53" t="s">
        <v>384</v>
      </c>
      <c r="B113" s="54" t="s">
        <v>385</v>
      </c>
      <c r="C113" s="61" t="s">
        <v>130</v>
      </c>
      <c r="D113" s="54" t="s">
        <v>55</v>
      </c>
      <c r="E113" s="58">
        <v>5</v>
      </c>
      <c r="F113" s="58">
        <v>30</v>
      </c>
    </row>
    <row r="114" spans="1:6" ht="33.75" thickBot="1" x14ac:dyDescent="0.35">
      <c r="A114" s="53" t="s">
        <v>386</v>
      </c>
      <c r="B114" s="54" t="s">
        <v>387</v>
      </c>
      <c r="C114" s="61" t="s">
        <v>132</v>
      </c>
      <c r="D114" s="54" t="s">
        <v>55</v>
      </c>
      <c r="E114" s="58">
        <v>5</v>
      </c>
      <c r="F114" s="58">
        <v>30</v>
      </c>
    </row>
    <row r="115" spans="1:6" ht="18" thickBot="1" x14ac:dyDescent="0.35">
      <c r="A115" s="55">
        <v>6.3</v>
      </c>
      <c r="B115" s="56" t="s">
        <v>56</v>
      </c>
      <c r="C115" s="57" t="s">
        <v>57</v>
      </c>
      <c r="D115" s="56" t="s">
        <v>55</v>
      </c>
      <c r="E115" s="306">
        <f>SUM(E116:E119)</f>
        <v>24</v>
      </c>
      <c r="F115" s="306">
        <f>SUM(F116:F119)</f>
        <v>120</v>
      </c>
    </row>
    <row r="116" spans="1:6" ht="18" thickBot="1" x14ac:dyDescent="0.35">
      <c r="A116" s="60" t="s">
        <v>388</v>
      </c>
      <c r="B116" s="54" t="s">
        <v>389</v>
      </c>
      <c r="C116" s="61" t="s">
        <v>126</v>
      </c>
      <c r="D116" s="54" t="s">
        <v>55</v>
      </c>
      <c r="E116" s="58">
        <v>6</v>
      </c>
      <c r="F116" s="58">
        <v>30</v>
      </c>
    </row>
    <row r="117" spans="1:6" ht="18" thickBot="1" x14ac:dyDescent="0.35">
      <c r="A117" s="60" t="s">
        <v>390</v>
      </c>
      <c r="B117" s="54" t="s">
        <v>391</v>
      </c>
      <c r="C117" s="61" t="s">
        <v>128</v>
      </c>
      <c r="D117" s="54" t="s">
        <v>55</v>
      </c>
      <c r="E117" s="58">
        <v>6</v>
      </c>
      <c r="F117" s="58">
        <v>30</v>
      </c>
    </row>
    <row r="118" spans="1:6" ht="18" thickBot="1" x14ac:dyDescent="0.35">
      <c r="A118" s="60" t="s">
        <v>392</v>
      </c>
      <c r="B118" s="54" t="s">
        <v>393</v>
      </c>
      <c r="C118" s="61" t="s">
        <v>130</v>
      </c>
      <c r="D118" s="54" t="s">
        <v>55</v>
      </c>
      <c r="E118" s="58">
        <v>6</v>
      </c>
      <c r="F118" s="58">
        <v>30</v>
      </c>
    </row>
    <row r="119" spans="1:6" ht="18" thickBot="1" x14ac:dyDescent="0.35">
      <c r="A119" s="60" t="s">
        <v>394</v>
      </c>
      <c r="B119" s="54" t="s">
        <v>395</v>
      </c>
      <c r="C119" s="61" t="s">
        <v>132</v>
      </c>
      <c r="D119" s="54" t="s">
        <v>55</v>
      </c>
      <c r="E119" s="58">
        <v>6</v>
      </c>
      <c r="F119" s="58">
        <v>30</v>
      </c>
    </row>
    <row r="120" spans="1:6" ht="18" thickBot="1" x14ac:dyDescent="0.35">
      <c r="A120" s="64">
        <v>6.4</v>
      </c>
      <c r="B120" s="63" t="s">
        <v>396</v>
      </c>
      <c r="C120" s="65" t="s">
        <v>397</v>
      </c>
      <c r="D120" s="56" t="s">
        <v>398</v>
      </c>
      <c r="E120" s="306">
        <f>SUM(E121:E124)</f>
        <v>20</v>
      </c>
      <c r="F120" s="306">
        <f>SUM(F121:F124)</f>
        <v>120</v>
      </c>
    </row>
    <row r="121" spans="1:6" ht="18" thickBot="1" x14ac:dyDescent="0.35">
      <c r="A121" s="60" t="s">
        <v>399</v>
      </c>
      <c r="B121" s="54" t="s">
        <v>400</v>
      </c>
      <c r="C121" s="61" t="s">
        <v>126</v>
      </c>
      <c r="D121" s="54" t="s">
        <v>398</v>
      </c>
      <c r="E121" s="58">
        <v>5</v>
      </c>
      <c r="F121" s="58">
        <v>30</v>
      </c>
    </row>
    <row r="122" spans="1:6" ht="18" thickBot="1" x14ac:dyDescent="0.35">
      <c r="A122" s="60" t="s">
        <v>401</v>
      </c>
      <c r="B122" s="54" t="s">
        <v>402</v>
      </c>
      <c r="C122" s="61" t="s">
        <v>128</v>
      </c>
      <c r="D122" s="54" t="s">
        <v>398</v>
      </c>
      <c r="E122" s="58">
        <v>5</v>
      </c>
      <c r="F122" s="58">
        <v>30</v>
      </c>
    </row>
    <row r="123" spans="1:6" ht="18" thickBot="1" x14ac:dyDescent="0.35">
      <c r="A123" s="60" t="s">
        <v>403</v>
      </c>
      <c r="B123" s="54" t="s">
        <v>404</v>
      </c>
      <c r="C123" s="61" t="s">
        <v>336</v>
      </c>
      <c r="D123" s="54" t="s">
        <v>398</v>
      </c>
      <c r="E123" s="58">
        <v>5</v>
      </c>
      <c r="F123" s="58">
        <v>30</v>
      </c>
    </row>
    <row r="124" spans="1:6" ht="18" thickBot="1" x14ac:dyDescent="0.35">
      <c r="A124" s="60" t="s">
        <v>405</v>
      </c>
      <c r="B124" s="54" t="s">
        <v>406</v>
      </c>
      <c r="C124" s="61" t="s">
        <v>132</v>
      </c>
      <c r="D124" s="54" t="s">
        <v>398</v>
      </c>
      <c r="E124" s="58">
        <v>5</v>
      </c>
      <c r="F124" s="58">
        <v>30</v>
      </c>
    </row>
    <row r="125" spans="1:6" ht="18" thickBot="1" x14ac:dyDescent="0.35">
      <c r="A125" s="55">
        <v>6.5</v>
      </c>
      <c r="B125" s="56" t="s">
        <v>58</v>
      </c>
      <c r="C125" s="57" t="s">
        <v>59</v>
      </c>
      <c r="D125" s="56" t="s">
        <v>55</v>
      </c>
      <c r="E125" s="306">
        <f>SUM(E126:E129)</f>
        <v>21</v>
      </c>
      <c r="F125" s="306">
        <f>SUM(F126:F129)</f>
        <v>120</v>
      </c>
    </row>
    <row r="126" spans="1:6" ht="18" thickBot="1" x14ac:dyDescent="0.35">
      <c r="A126" s="53" t="s">
        <v>407</v>
      </c>
      <c r="B126" s="54" t="s">
        <v>408</v>
      </c>
      <c r="C126" s="61" t="s">
        <v>126</v>
      </c>
      <c r="D126" s="54" t="s">
        <v>55</v>
      </c>
      <c r="E126" s="58">
        <v>5</v>
      </c>
      <c r="F126" s="58">
        <v>30</v>
      </c>
    </row>
    <row r="127" spans="1:6" ht="18" thickBot="1" x14ac:dyDescent="0.35">
      <c r="A127" s="53" t="s">
        <v>409</v>
      </c>
      <c r="B127" s="54" t="s">
        <v>410</v>
      </c>
      <c r="C127" s="61" t="s">
        <v>128</v>
      </c>
      <c r="D127" s="54" t="s">
        <v>55</v>
      </c>
      <c r="E127" s="58">
        <v>3</v>
      </c>
      <c r="F127" s="58">
        <v>30</v>
      </c>
    </row>
    <row r="128" spans="1:6" ht="18" thickBot="1" x14ac:dyDescent="0.35">
      <c r="A128" s="53" t="s">
        <v>411</v>
      </c>
      <c r="B128" s="54" t="s">
        <v>412</v>
      </c>
      <c r="C128" s="61" t="s">
        <v>130</v>
      </c>
      <c r="D128" s="54" t="s">
        <v>55</v>
      </c>
      <c r="E128" s="58">
        <v>6</v>
      </c>
      <c r="F128" s="58">
        <v>30</v>
      </c>
    </row>
    <row r="129" spans="1:6" ht="18" thickBot="1" x14ac:dyDescent="0.35">
      <c r="A129" s="53" t="s">
        <v>413</v>
      </c>
      <c r="B129" s="54" t="s">
        <v>414</v>
      </c>
      <c r="C129" s="61" t="s">
        <v>132</v>
      </c>
      <c r="D129" s="54" t="s">
        <v>55</v>
      </c>
      <c r="E129" s="58">
        <v>7</v>
      </c>
      <c r="F129" s="58">
        <v>30</v>
      </c>
    </row>
    <row r="130" spans="1:6" ht="18" thickBot="1" x14ac:dyDescent="0.35">
      <c r="A130" s="55">
        <v>6.6</v>
      </c>
      <c r="B130" s="56" t="s">
        <v>60</v>
      </c>
      <c r="C130" s="57" t="s">
        <v>61</v>
      </c>
      <c r="D130" s="56" t="s">
        <v>55</v>
      </c>
      <c r="E130" s="306">
        <f>SUM(E131:E134)</f>
        <v>38</v>
      </c>
      <c r="F130" s="306">
        <f>SUM(F131:F134)</f>
        <v>120</v>
      </c>
    </row>
    <row r="131" spans="1:6" ht="18" thickBot="1" x14ac:dyDescent="0.35">
      <c r="A131" s="53" t="s">
        <v>415</v>
      </c>
      <c r="B131" s="54" t="s">
        <v>416</v>
      </c>
      <c r="C131" s="61" t="s">
        <v>126</v>
      </c>
      <c r="D131" s="54" t="s">
        <v>55</v>
      </c>
      <c r="E131" s="58">
        <v>8</v>
      </c>
      <c r="F131" s="58">
        <v>30</v>
      </c>
    </row>
    <row r="132" spans="1:6" ht="18" thickBot="1" x14ac:dyDescent="0.35">
      <c r="A132" s="53" t="s">
        <v>417</v>
      </c>
      <c r="B132" s="54" t="s">
        <v>418</v>
      </c>
      <c r="C132" s="61" t="s">
        <v>324</v>
      </c>
      <c r="D132" s="54" t="s">
        <v>55</v>
      </c>
      <c r="E132" s="58">
        <v>9</v>
      </c>
      <c r="F132" s="58">
        <v>30</v>
      </c>
    </row>
    <row r="133" spans="1:6" ht="18" thickBot="1" x14ac:dyDescent="0.35">
      <c r="A133" s="53" t="s">
        <v>419</v>
      </c>
      <c r="B133" s="54" t="s">
        <v>420</v>
      </c>
      <c r="C133" s="61" t="s">
        <v>130</v>
      </c>
      <c r="D133" s="54" t="s">
        <v>55</v>
      </c>
      <c r="E133" s="58">
        <v>10</v>
      </c>
      <c r="F133" s="58">
        <v>30</v>
      </c>
    </row>
    <row r="134" spans="1:6" ht="18" thickBot="1" x14ac:dyDescent="0.35">
      <c r="A134" s="53" t="s">
        <v>421</v>
      </c>
      <c r="B134" s="54" t="s">
        <v>422</v>
      </c>
      <c r="C134" s="61" t="s">
        <v>132</v>
      </c>
      <c r="D134" s="54" t="s">
        <v>55</v>
      </c>
      <c r="E134" s="58">
        <v>11</v>
      </c>
      <c r="F134" s="58">
        <v>30</v>
      </c>
    </row>
    <row r="135" spans="1:6" ht="18" thickBot="1" x14ac:dyDescent="0.35">
      <c r="A135" s="55">
        <v>6.7</v>
      </c>
      <c r="B135" s="56" t="s">
        <v>62</v>
      </c>
      <c r="C135" s="57" t="s">
        <v>63</v>
      </c>
      <c r="D135" s="56" t="s">
        <v>55</v>
      </c>
      <c r="E135" s="306">
        <f>SUM(E136:E139)</f>
        <v>20</v>
      </c>
      <c r="F135" s="306">
        <f>SUM(F136:F139)</f>
        <v>120</v>
      </c>
    </row>
    <row r="136" spans="1:6" ht="18" thickBot="1" x14ac:dyDescent="0.35">
      <c r="A136" s="60" t="s">
        <v>423</v>
      </c>
      <c r="B136" s="54" t="s">
        <v>424</v>
      </c>
      <c r="C136" s="61" t="s">
        <v>126</v>
      </c>
      <c r="D136" s="54" t="s">
        <v>55</v>
      </c>
      <c r="E136" s="58">
        <v>5</v>
      </c>
      <c r="F136" s="58">
        <v>30</v>
      </c>
    </row>
    <row r="137" spans="1:6" ht="18" thickBot="1" x14ac:dyDescent="0.35">
      <c r="A137" s="60" t="s">
        <v>425</v>
      </c>
      <c r="B137" s="54" t="s">
        <v>426</v>
      </c>
      <c r="C137" s="61" t="s">
        <v>128</v>
      </c>
      <c r="D137" s="54" t="s">
        <v>55</v>
      </c>
      <c r="E137" s="58">
        <v>5</v>
      </c>
      <c r="F137" s="58">
        <v>30</v>
      </c>
    </row>
    <row r="138" spans="1:6" ht="18" thickBot="1" x14ac:dyDescent="0.35">
      <c r="A138" s="60" t="s">
        <v>427</v>
      </c>
      <c r="B138" s="54" t="s">
        <v>428</v>
      </c>
      <c r="C138" s="61" t="s">
        <v>130</v>
      </c>
      <c r="D138" s="54" t="s">
        <v>55</v>
      </c>
      <c r="E138" s="58">
        <v>5</v>
      </c>
      <c r="F138" s="58">
        <v>30</v>
      </c>
    </row>
    <row r="139" spans="1:6" ht="18" thickBot="1" x14ac:dyDescent="0.35">
      <c r="A139" s="60" t="s">
        <v>429</v>
      </c>
      <c r="B139" s="54" t="s">
        <v>430</v>
      </c>
      <c r="C139" s="61" t="s">
        <v>132</v>
      </c>
      <c r="D139" s="54" t="s">
        <v>55</v>
      </c>
      <c r="E139" s="58">
        <v>5</v>
      </c>
      <c r="F139" s="58">
        <v>30</v>
      </c>
    </row>
    <row r="140" spans="1:6" ht="18" thickBot="1" x14ac:dyDescent="0.35">
      <c r="A140" s="55">
        <v>6.8</v>
      </c>
      <c r="B140" s="56" t="s">
        <v>64</v>
      </c>
      <c r="C140" s="57" t="s">
        <v>65</v>
      </c>
      <c r="D140" s="56" t="s">
        <v>55</v>
      </c>
      <c r="E140" s="306">
        <f>SUM(E141:E144)</f>
        <v>20</v>
      </c>
      <c r="F140" s="306">
        <f>SUM(F141:F144)</f>
        <v>120</v>
      </c>
    </row>
    <row r="141" spans="1:6" ht="18" thickBot="1" x14ac:dyDescent="0.35">
      <c r="A141" s="60" t="s">
        <v>431</v>
      </c>
      <c r="B141" s="54" t="s">
        <v>432</v>
      </c>
      <c r="C141" s="61" t="s">
        <v>126</v>
      </c>
      <c r="D141" s="54" t="s">
        <v>55</v>
      </c>
      <c r="E141" s="58">
        <v>5</v>
      </c>
      <c r="F141" s="58">
        <v>30</v>
      </c>
    </row>
    <row r="142" spans="1:6" ht="18" thickBot="1" x14ac:dyDescent="0.35">
      <c r="A142" s="60" t="s">
        <v>433</v>
      </c>
      <c r="B142" s="54" t="s">
        <v>434</v>
      </c>
      <c r="C142" s="61" t="s">
        <v>128</v>
      </c>
      <c r="D142" s="54" t="s">
        <v>55</v>
      </c>
      <c r="E142" s="58">
        <v>5</v>
      </c>
      <c r="F142" s="58">
        <v>30</v>
      </c>
    </row>
    <row r="143" spans="1:6" ht="18" thickBot="1" x14ac:dyDescent="0.35">
      <c r="A143" s="60" t="s">
        <v>435</v>
      </c>
      <c r="B143" s="54" t="s">
        <v>436</v>
      </c>
      <c r="C143" s="61" t="s">
        <v>130</v>
      </c>
      <c r="D143" s="54" t="s">
        <v>55</v>
      </c>
      <c r="E143" s="58">
        <v>5</v>
      </c>
      <c r="F143" s="58">
        <v>30</v>
      </c>
    </row>
    <row r="144" spans="1:6" ht="18" thickBot="1" x14ac:dyDescent="0.35">
      <c r="A144" s="60" t="s">
        <v>437</v>
      </c>
      <c r="B144" s="54" t="s">
        <v>438</v>
      </c>
      <c r="C144" s="61" t="s">
        <v>132</v>
      </c>
      <c r="D144" s="54" t="s">
        <v>55</v>
      </c>
      <c r="E144" s="58">
        <v>5</v>
      </c>
      <c r="F144" s="58">
        <v>30</v>
      </c>
    </row>
    <row r="145" spans="1:6" ht="18" thickBot="1" x14ac:dyDescent="0.35">
      <c r="A145" s="55">
        <v>6.9</v>
      </c>
      <c r="B145" s="56" t="s">
        <v>66</v>
      </c>
      <c r="C145" s="57" t="s">
        <v>439</v>
      </c>
      <c r="D145" s="56" t="s">
        <v>68</v>
      </c>
      <c r="E145" s="58">
        <v>5</v>
      </c>
      <c r="F145" s="58">
        <v>30</v>
      </c>
    </row>
    <row r="146" spans="1:6" ht="18" thickBot="1" x14ac:dyDescent="0.35">
      <c r="A146" s="55">
        <v>6.1</v>
      </c>
      <c r="B146" s="56" t="s">
        <v>69</v>
      </c>
      <c r="C146" s="57" t="s">
        <v>70</v>
      </c>
      <c r="D146" s="56" t="s">
        <v>55</v>
      </c>
      <c r="E146" s="58">
        <v>5</v>
      </c>
      <c r="F146" s="58">
        <v>30</v>
      </c>
    </row>
    <row r="147" spans="1:6" ht="18" thickBot="1" x14ac:dyDescent="0.35">
      <c r="A147" s="55">
        <v>6.11</v>
      </c>
      <c r="B147" s="56" t="s">
        <v>71</v>
      </c>
      <c r="C147" s="57" t="s">
        <v>72</v>
      </c>
      <c r="D147" s="56" t="s">
        <v>73</v>
      </c>
      <c r="E147" s="58">
        <v>5</v>
      </c>
      <c r="F147" s="58">
        <v>30</v>
      </c>
    </row>
    <row r="148" spans="1:6" ht="18" thickBot="1" x14ac:dyDescent="0.35">
      <c r="A148" s="55">
        <v>6.12</v>
      </c>
      <c r="B148" s="56" t="s">
        <v>74</v>
      </c>
      <c r="C148" s="57" t="s">
        <v>75</v>
      </c>
      <c r="D148" s="56" t="s">
        <v>73</v>
      </c>
      <c r="E148" s="58">
        <v>5</v>
      </c>
      <c r="F148" s="58">
        <v>30</v>
      </c>
    </row>
    <row r="149" spans="1:6" ht="18" thickBot="1" x14ac:dyDescent="0.35">
      <c r="A149" s="55">
        <v>6.13</v>
      </c>
      <c r="B149" s="56" t="s">
        <v>76</v>
      </c>
      <c r="C149" s="57" t="s">
        <v>77</v>
      </c>
      <c r="D149" s="56" t="s">
        <v>55</v>
      </c>
      <c r="E149" s="58">
        <v>5</v>
      </c>
      <c r="F149" s="58">
        <v>30</v>
      </c>
    </row>
    <row r="150" spans="1:6" ht="18" thickBot="1" x14ac:dyDescent="0.35">
      <c r="A150" s="55">
        <v>6.14</v>
      </c>
      <c r="B150" s="56" t="s">
        <v>78</v>
      </c>
      <c r="C150" s="57" t="s">
        <v>440</v>
      </c>
      <c r="D150" s="56" t="s">
        <v>55</v>
      </c>
      <c r="E150" s="58">
        <v>5</v>
      </c>
      <c r="F150" s="58">
        <v>30</v>
      </c>
    </row>
    <row r="151" spans="1:6" ht="18" thickBot="1" x14ac:dyDescent="0.35">
      <c r="A151" s="55">
        <v>6.15</v>
      </c>
      <c r="B151" s="56" t="s">
        <v>441</v>
      </c>
      <c r="C151" s="57" t="s">
        <v>442</v>
      </c>
      <c r="D151" s="56" t="s">
        <v>73</v>
      </c>
      <c r="E151" s="58">
        <v>5</v>
      </c>
      <c r="F151" s="58">
        <v>30</v>
      </c>
    </row>
    <row r="152" spans="1:6" ht="18" thickBot="1" x14ac:dyDescent="0.35">
      <c r="A152" s="55">
        <v>6.16</v>
      </c>
      <c r="B152" s="56" t="s">
        <v>443</v>
      </c>
      <c r="C152" s="57" t="s">
        <v>444</v>
      </c>
      <c r="D152" s="56" t="s">
        <v>55</v>
      </c>
      <c r="E152" s="58">
        <v>5</v>
      </c>
      <c r="F152" s="58">
        <v>30</v>
      </c>
    </row>
    <row r="153" spans="1:6" ht="33.75" thickBot="1" x14ac:dyDescent="0.35">
      <c r="A153" s="55">
        <v>6.17</v>
      </c>
      <c r="B153" s="56" t="s">
        <v>445</v>
      </c>
      <c r="C153" s="57" t="s">
        <v>446</v>
      </c>
      <c r="D153" s="56" t="s">
        <v>212</v>
      </c>
      <c r="E153" s="58"/>
      <c r="F153" s="58">
        <v>30</v>
      </c>
    </row>
    <row r="154" spans="1:6" ht="18" thickBot="1" x14ac:dyDescent="0.35">
      <c r="A154" s="308">
        <v>7</v>
      </c>
      <c r="B154" s="309" t="s">
        <v>81</v>
      </c>
      <c r="C154" s="310" t="s">
        <v>82</v>
      </c>
      <c r="D154" s="309" t="s">
        <v>212</v>
      </c>
      <c r="E154" s="312"/>
      <c r="F154" s="311">
        <f>F155+F160+F163+F164+F165+F166+F167+F168</f>
        <v>360</v>
      </c>
    </row>
    <row r="155" spans="1:6" ht="18" thickBot="1" x14ac:dyDescent="0.35">
      <c r="A155" s="55">
        <v>7.1</v>
      </c>
      <c r="B155" s="56" t="s">
        <v>83</v>
      </c>
      <c r="C155" s="57" t="s">
        <v>84</v>
      </c>
      <c r="D155" s="56" t="s">
        <v>85</v>
      </c>
      <c r="E155" s="306">
        <f>SUM(E156:E159)</f>
        <v>20</v>
      </c>
      <c r="F155" s="306">
        <f>SUM(F156:F159)</f>
        <v>120</v>
      </c>
    </row>
    <row r="156" spans="1:6" ht="18" thickBot="1" x14ac:dyDescent="0.35">
      <c r="A156" s="53" t="s">
        <v>447</v>
      </c>
      <c r="B156" s="54" t="s">
        <v>448</v>
      </c>
      <c r="C156" s="61" t="s">
        <v>449</v>
      </c>
      <c r="D156" s="54" t="s">
        <v>85</v>
      </c>
      <c r="E156" s="58">
        <v>5</v>
      </c>
      <c r="F156" s="58">
        <v>30</v>
      </c>
    </row>
    <row r="157" spans="1:6" ht="18" thickBot="1" x14ac:dyDescent="0.35">
      <c r="A157" s="53" t="s">
        <v>450</v>
      </c>
      <c r="B157" s="54" t="s">
        <v>86</v>
      </c>
      <c r="C157" s="61" t="s">
        <v>451</v>
      </c>
      <c r="D157" s="54" t="s">
        <v>85</v>
      </c>
      <c r="E157" s="58">
        <v>5</v>
      </c>
      <c r="F157" s="58">
        <v>30</v>
      </c>
    </row>
    <row r="158" spans="1:6" ht="18" thickBot="1" x14ac:dyDescent="0.35">
      <c r="A158" s="53" t="s">
        <v>452</v>
      </c>
      <c r="B158" s="54" t="s">
        <v>88</v>
      </c>
      <c r="C158" s="61" t="s">
        <v>453</v>
      </c>
      <c r="D158" s="54" t="s">
        <v>85</v>
      </c>
      <c r="E158" s="58">
        <v>5</v>
      </c>
      <c r="F158" s="58">
        <v>30</v>
      </c>
    </row>
    <row r="159" spans="1:6" ht="18" thickBot="1" x14ac:dyDescent="0.35">
      <c r="A159" s="53" t="s">
        <v>454</v>
      </c>
      <c r="B159" s="54" t="s">
        <v>90</v>
      </c>
      <c r="C159" s="61" t="s">
        <v>455</v>
      </c>
      <c r="D159" s="54" t="s">
        <v>85</v>
      </c>
      <c r="E159" s="58">
        <v>5</v>
      </c>
      <c r="F159" s="58">
        <v>30</v>
      </c>
    </row>
    <row r="160" spans="1:6" ht="18" thickBot="1" x14ac:dyDescent="0.35">
      <c r="A160" s="55">
        <v>7.2</v>
      </c>
      <c r="B160" s="56" t="s">
        <v>86</v>
      </c>
      <c r="C160" s="57" t="s">
        <v>87</v>
      </c>
      <c r="D160" s="56" t="s">
        <v>85</v>
      </c>
      <c r="E160" s="306">
        <f>SUM(E161:E162)</f>
        <v>10</v>
      </c>
      <c r="F160" s="306">
        <f>SUM(F161:F162)</f>
        <v>60</v>
      </c>
    </row>
    <row r="161" spans="1:6" ht="18" thickBot="1" x14ac:dyDescent="0.35">
      <c r="A161" s="53" t="s">
        <v>456</v>
      </c>
      <c r="B161" s="54" t="s">
        <v>457</v>
      </c>
      <c r="C161" s="61" t="s">
        <v>458</v>
      </c>
      <c r="D161" s="54" t="s">
        <v>85</v>
      </c>
      <c r="E161" s="58">
        <v>5</v>
      </c>
      <c r="F161" s="58">
        <v>30</v>
      </c>
    </row>
    <row r="162" spans="1:6" ht="18" thickBot="1" x14ac:dyDescent="0.35">
      <c r="A162" s="53" t="s">
        <v>459</v>
      </c>
      <c r="B162" s="54" t="s">
        <v>460</v>
      </c>
      <c r="C162" s="61" t="s">
        <v>461</v>
      </c>
      <c r="D162" s="54" t="s">
        <v>85</v>
      </c>
      <c r="E162" s="58">
        <v>5</v>
      </c>
      <c r="F162" s="58">
        <v>30</v>
      </c>
    </row>
    <row r="163" spans="1:6" ht="18" thickBot="1" x14ac:dyDescent="0.35">
      <c r="A163" s="55">
        <v>7.3</v>
      </c>
      <c r="B163" s="56" t="s">
        <v>88</v>
      </c>
      <c r="C163" s="57" t="s">
        <v>89</v>
      </c>
      <c r="D163" s="56" t="s">
        <v>85</v>
      </c>
      <c r="E163" s="58">
        <v>5</v>
      </c>
      <c r="F163" s="58">
        <v>30</v>
      </c>
    </row>
    <row r="164" spans="1:6" ht="33.75" thickBot="1" x14ac:dyDescent="0.35">
      <c r="A164" s="55">
        <v>7.4</v>
      </c>
      <c r="B164" s="56" t="s">
        <v>90</v>
      </c>
      <c r="C164" s="57" t="s">
        <v>462</v>
      </c>
      <c r="D164" s="56" t="s">
        <v>73</v>
      </c>
      <c r="E164" s="58">
        <v>5</v>
      </c>
      <c r="F164" s="58">
        <v>30</v>
      </c>
    </row>
    <row r="165" spans="1:6" ht="33.75" thickBot="1" x14ac:dyDescent="0.35">
      <c r="A165" s="55">
        <v>7.5</v>
      </c>
      <c r="B165" s="56" t="s">
        <v>463</v>
      </c>
      <c r="C165" s="57" t="s">
        <v>464</v>
      </c>
      <c r="D165" s="56" t="s">
        <v>212</v>
      </c>
      <c r="E165" s="58"/>
      <c r="F165" s="58">
        <v>30</v>
      </c>
    </row>
    <row r="166" spans="1:6" ht="33.75" thickBot="1" x14ac:dyDescent="0.35">
      <c r="A166" s="55">
        <v>7.6</v>
      </c>
      <c r="B166" s="56" t="s">
        <v>465</v>
      </c>
      <c r="C166" s="57" t="s">
        <v>466</v>
      </c>
      <c r="D166" s="56" t="s">
        <v>212</v>
      </c>
      <c r="E166" s="58"/>
      <c r="F166" s="58">
        <v>30</v>
      </c>
    </row>
    <row r="167" spans="1:6" ht="18" thickBot="1" x14ac:dyDescent="0.35">
      <c r="A167" s="55">
        <v>7.7</v>
      </c>
      <c r="B167" s="56" t="s">
        <v>467</v>
      </c>
      <c r="C167" s="57" t="s">
        <v>468</v>
      </c>
      <c r="D167" s="56" t="s">
        <v>469</v>
      </c>
      <c r="E167" s="58">
        <v>50</v>
      </c>
      <c r="F167" s="58">
        <v>30</v>
      </c>
    </row>
    <row r="168" spans="1:6" ht="18" thickBot="1" x14ac:dyDescent="0.35">
      <c r="A168" s="55">
        <v>7.8</v>
      </c>
      <c r="B168" s="56" t="s">
        <v>467</v>
      </c>
      <c r="C168" s="57" t="s">
        <v>470</v>
      </c>
      <c r="D168" s="56" t="s">
        <v>212</v>
      </c>
      <c r="E168" s="58"/>
      <c r="F168" s="58">
        <v>30</v>
      </c>
    </row>
    <row r="169" spans="1:6" ht="18" thickBot="1" x14ac:dyDescent="0.35">
      <c r="A169" s="308">
        <v>8</v>
      </c>
      <c r="B169" s="309" t="s">
        <v>93</v>
      </c>
      <c r="C169" s="310" t="s">
        <v>94</v>
      </c>
      <c r="D169" s="309" t="s">
        <v>212</v>
      </c>
      <c r="E169" s="312"/>
      <c r="F169" s="311">
        <f>F170+F174+F178+F183+F187+F191+F194+F198+F201</f>
        <v>690</v>
      </c>
    </row>
    <row r="170" spans="1:6" ht="18" thickBot="1" x14ac:dyDescent="0.35">
      <c r="A170" s="55">
        <v>8.1</v>
      </c>
      <c r="B170" s="56" t="s">
        <v>471</v>
      </c>
      <c r="C170" s="57" t="s">
        <v>472</v>
      </c>
      <c r="D170" s="58"/>
      <c r="E170" s="306">
        <f>SUM(E171:E173)</f>
        <v>15</v>
      </c>
      <c r="F170" s="306">
        <f>SUM(F171:F173)</f>
        <v>90</v>
      </c>
    </row>
    <row r="171" spans="1:6" ht="18" thickBot="1" x14ac:dyDescent="0.35">
      <c r="A171" s="53" t="s">
        <v>473</v>
      </c>
      <c r="B171" s="54" t="s">
        <v>474</v>
      </c>
      <c r="C171" s="61" t="s">
        <v>475</v>
      </c>
      <c r="D171" s="54" t="s">
        <v>97</v>
      </c>
      <c r="E171" s="307">
        <v>5</v>
      </c>
      <c r="F171" s="307">
        <v>30</v>
      </c>
    </row>
    <row r="172" spans="1:6" ht="18" thickBot="1" x14ac:dyDescent="0.35">
      <c r="A172" s="53" t="s">
        <v>476</v>
      </c>
      <c r="B172" s="54" t="s">
        <v>477</v>
      </c>
      <c r="C172" s="61" t="s">
        <v>478</v>
      </c>
      <c r="D172" s="54" t="s">
        <v>47</v>
      </c>
      <c r="E172" s="58">
        <v>5</v>
      </c>
      <c r="F172" s="58">
        <v>30</v>
      </c>
    </row>
    <row r="173" spans="1:6" ht="18" thickBot="1" x14ac:dyDescent="0.35">
      <c r="A173" s="53" t="s">
        <v>479</v>
      </c>
      <c r="B173" s="54" t="s">
        <v>480</v>
      </c>
      <c r="C173" s="61" t="s">
        <v>481</v>
      </c>
      <c r="D173" s="54" t="s">
        <v>482</v>
      </c>
      <c r="E173" s="58">
        <v>5</v>
      </c>
      <c r="F173" s="58">
        <v>30</v>
      </c>
    </row>
    <row r="174" spans="1:6" ht="18" thickBot="1" x14ac:dyDescent="0.35">
      <c r="A174" s="55">
        <v>8.1999999999999993</v>
      </c>
      <c r="B174" s="56" t="s">
        <v>95</v>
      </c>
      <c r="C174" s="57" t="s">
        <v>96</v>
      </c>
      <c r="D174" s="58"/>
      <c r="E174" s="306">
        <f>SUM(E175:E177)</f>
        <v>15</v>
      </c>
      <c r="F174" s="306">
        <f>SUM(F175:F177)</f>
        <v>90</v>
      </c>
    </row>
    <row r="175" spans="1:6" ht="18" thickBot="1" x14ac:dyDescent="0.35">
      <c r="A175" s="53" t="s">
        <v>483</v>
      </c>
      <c r="B175" s="54" t="s">
        <v>484</v>
      </c>
      <c r="C175" s="61" t="s">
        <v>475</v>
      </c>
      <c r="D175" s="54" t="s">
        <v>97</v>
      </c>
      <c r="E175" s="58">
        <v>5</v>
      </c>
      <c r="F175" s="58">
        <v>30</v>
      </c>
    </row>
    <row r="176" spans="1:6" ht="18" thickBot="1" x14ac:dyDescent="0.35">
      <c r="A176" s="53" t="s">
        <v>485</v>
      </c>
      <c r="B176" s="54" t="s">
        <v>486</v>
      </c>
      <c r="C176" s="61" t="s">
        <v>478</v>
      </c>
      <c r="D176" s="54" t="s">
        <v>47</v>
      </c>
      <c r="E176" s="58">
        <v>5</v>
      </c>
      <c r="F176" s="58">
        <v>30</v>
      </c>
    </row>
    <row r="177" spans="1:6" ht="18" thickBot="1" x14ac:dyDescent="0.35">
      <c r="A177" s="53" t="s">
        <v>487</v>
      </c>
      <c r="B177" s="54" t="s">
        <v>488</v>
      </c>
      <c r="C177" s="61" t="s">
        <v>481</v>
      </c>
      <c r="D177" s="54" t="s">
        <v>482</v>
      </c>
      <c r="E177" s="58">
        <v>5</v>
      </c>
      <c r="F177" s="58">
        <v>30</v>
      </c>
    </row>
    <row r="178" spans="1:6" ht="18" thickBot="1" x14ac:dyDescent="0.35">
      <c r="A178" s="55">
        <v>8.3000000000000007</v>
      </c>
      <c r="B178" s="56" t="s">
        <v>98</v>
      </c>
      <c r="C178" s="57" t="s">
        <v>99</v>
      </c>
      <c r="D178" s="58"/>
      <c r="E178" s="306">
        <f>SUM(E179:E182)</f>
        <v>20</v>
      </c>
      <c r="F178" s="306">
        <f>SUM(F179:F182)</f>
        <v>120</v>
      </c>
    </row>
    <row r="179" spans="1:6" ht="18" thickBot="1" x14ac:dyDescent="0.35">
      <c r="A179" s="53" t="s">
        <v>489</v>
      </c>
      <c r="B179" s="54" t="s">
        <v>490</v>
      </c>
      <c r="C179" s="61" t="s">
        <v>491</v>
      </c>
      <c r="D179" s="54" t="s">
        <v>97</v>
      </c>
      <c r="E179" s="58">
        <v>5</v>
      </c>
      <c r="F179" s="58">
        <v>30</v>
      </c>
    </row>
    <row r="180" spans="1:6" ht="18" thickBot="1" x14ac:dyDescent="0.35">
      <c r="A180" s="53" t="s">
        <v>492</v>
      </c>
      <c r="B180" s="54" t="s">
        <v>493</v>
      </c>
      <c r="C180" s="61" t="s">
        <v>494</v>
      </c>
      <c r="D180" s="54" t="s">
        <v>482</v>
      </c>
      <c r="E180" s="58">
        <v>5</v>
      </c>
      <c r="F180" s="58">
        <v>30</v>
      </c>
    </row>
    <row r="181" spans="1:6" ht="18" thickBot="1" x14ac:dyDescent="0.35">
      <c r="A181" s="53" t="s">
        <v>492</v>
      </c>
      <c r="B181" s="54" t="s">
        <v>493</v>
      </c>
      <c r="C181" s="61" t="s">
        <v>495</v>
      </c>
      <c r="D181" s="54" t="s">
        <v>496</v>
      </c>
      <c r="E181" s="58">
        <v>5</v>
      </c>
      <c r="F181" s="58">
        <v>30</v>
      </c>
    </row>
    <row r="182" spans="1:6" ht="18" thickBot="1" x14ac:dyDescent="0.35">
      <c r="A182" s="53" t="s">
        <v>497</v>
      </c>
      <c r="B182" s="54" t="s">
        <v>498</v>
      </c>
      <c r="C182" s="61" t="s">
        <v>499</v>
      </c>
      <c r="D182" s="54" t="s">
        <v>496</v>
      </c>
      <c r="E182" s="58">
        <v>5</v>
      </c>
      <c r="F182" s="58">
        <v>30</v>
      </c>
    </row>
    <row r="183" spans="1:6" ht="18" thickBot="1" x14ac:dyDescent="0.35">
      <c r="A183" s="55">
        <v>8.4</v>
      </c>
      <c r="B183" s="56" t="s">
        <v>100</v>
      </c>
      <c r="C183" s="57" t="s">
        <v>101</v>
      </c>
      <c r="D183" s="58"/>
      <c r="E183" s="306">
        <f>SUM(E184:E186)</f>
        <v>15</v>
      </c>
      <c r="F183" s="306">
        <f>SUM(F184:F186)</f>
        <v>90</v>
      </c>
    </row>
    <row r="184" spans="1:6" ht="18" thickBot="1" x14ac:dyDescent="0.35">
      <c r="A184" s="53" t="s">
        <v>500</v>
      </c>
      <c r="B184" s="54" t="s">
        <v>501</v>
      </c>
      <c r="C184" s="61" t="s">
        <v>502</v>
      </c>
      <c r="D184" s="54" t="s">
        <v>97</v>
      </c>
      <c r="E184" s="58">
        <v>5</v>
      </c>
      <c r="F184" s="58">
        <v>30</v>
      </c>
    </row>
    <row r="185" spans="1:6" ht="18" thickBot="1" x14ac:dyDescent="0.35">
      <c r="A185" s="53" t="s">
        <v>503</v>
      </c>
      <c r="B185" s="54" t="s">
        <v>504</v>
      </c>
      <c r="C185" s="61" t="s">
        <v>495</v>
      </c>
      <c r="D185" s="54" t="s">
        <v>469</v>
      </c>
      <c r="E185" s="58">
        <v>5</v>
      </c>
      <c r="F185" s="58">
        <v>30</v>
      </c>
    </row>
    <row r="186" spans="1:6" ht="18" thickBot="1" x14ac:dyDescent="0.35">
      <c r="A186" s="53" t="s">
        <v>505</v>
      </c>
      <c r="B186" s="54" t="s">
        <v>506</v>
      </c>
      <c r="C186" s="61" t="s">
        <v>499</v>
      </c>
      <c r="D186" s="54" t="s">
        <v>469</v>
      </c>
      <c r="E186" s="58">
        <v>5</v>
      </c>
      <c r="F186" s="58">
        <v>30</v>
      </c>
    </row>
    <row r="187" spans="1:6" ht="18" thickBot="1" x14ac:dyDescent="0.35">
      <c r="A187" s="55">
        <v>8.4</v>
      </c>
      <c r="B187" s="56" t="s">
        <v>100</v>
      </c>
      <c r="C187" s="57" t="s">
        <v>102</v>
      </c>
      <c r="D187" s="58"/>
      <c r="E187" s="306">
        <f>SUM(E188:E190)</f>
        <v>15</v>
      </c>
      <c r="F187" s="306">
        <f>SUM(F188:F190)</f>
        <v>90</v>
      </c>
    </row>
    <row r="188" spans="1:6" ht="18" thickBot="1" x14ac:dyDescent="0.35">
      <c r="A188" s="53" t="s">
        <v>500</v>
      </c>
      <c r="B188" s="54" t="s">
        <v>501</v>
      </c>
      <c r="C188" s="61" t="s">
        <v>507</v>
      </c>
      <c r="D188" s="54" t="s">
        <v>47</v>
      </c>
      <c r="E188" s="58">
        <v>5</v>
      </c>
      <c r="F188" s="58">
        <v>30</v>
      </c>
    </row>
    <row r="189" spans="1:6" ht="18" thickBot="1" x14ac:dyDescent="0.35">
      <c r="A189" s="53" t="s">
        <v>503</v>
      </c>
      <c r="B189" s="54" t="s">
        <v>504</v>
      </c>
      <c r="C189" s="61" t="s">
        <v>508</v>
      </c>
      <c r="D189" s="54" t="s">
        <v>47</v>
      </c>
      <c r="E189" s="58">
        <v>5</v>
      </c>
      <c r="F189" s="58">
        <v>30</v>
      </c>
    </row>
    <row r="190" spans="1:6" ht="18" thickBot="1" x14ac:dyDescent="0.35">
      <c r="A190" s="53" t="s">
        <v>505</v>
      </c>
      <c r="B190" s="54" t="s">
        <v>506</v>
      </c>
      <c r="C190" s="61" t="s">
        <v>509</v>
      </c>
      <c r="D190" s="54" t="s">
        <v>47</v>
      </c>
      <c r="E190" s="58">
        <v>5</v>
      </c>
      <c r="F190" s="58">
        <v>30</v>
      </c>
    </row>
    <row r="191" spans="1:6" ht="18" thickBot="1" x14ac:dyDescent="0.35">
      <c r="A191" s="55">
        <v>8.5</v>
      </c>
      <c r="B191" s="56" t="s">
        <v>510</v>
      </c>
      <c r="C191" s="57" t="s">
        <v>511</v>
      </c>
      <c r="D191" s="58"/>
      <c r="E191" s="306">
        <f>SUM(E192:E193)</f>
        <v>10</v>
      </c>
      <c r="F191" s="306">
        <f>SUM(F192:F193)</f>
        <v>60</v>
      </c>
    </row>
    <row r="192" spans="1:6" ht="18" thickBot="1" x14ac:dyDescent="0.35">
      <c r="A192" s="53" t="s">
        <v>512</v>
      </c>
      <c r="B192" s="54" t="s">
        <v>513</v>
      </c>
      <c r="C192" s="61" t="s">
        <v>514</v>
      </c>
      <c r="D192" s="54" t="s">
        <v>47</v>
      </c>
      <c r="E192" s="58">
        <v>5</v>
      </c>
      <c r="F192" s="58">
        <v>30</v>
      </c>
    </row>
    <row r="193" spans="1:6" ht="18" thickBot="1" x14ac:dyDescent="0.35">
      <c r="A193" s="53" t="s">
        <v>515</v>
      </c>
      <c r="B193" s="54" t="s">
        <v>516</v>
      </c>
      <c r="C193" s="61" t="s">
        <v>517</v>
      </c>
      <c r="D193" s="54" t="s">
        <v>47</v>
      </c>
      <c r="E193" s="58">
        <v>5</v>
      </c>
      <c r="F193" s="58">
        <v>30</v>
      </c>
    </row>
    <row r="194" spans="1:6" ht="18" thickBot="1" x14ac:dyDescent="0.35">
      <c r="A194" s="55">
        <v>8.6</v>
      </c>
      <c r="B194" s="56" t="s">
        <v>518</v>
      </c>
      <c r="C194" s="57" t="s">
        <v>519</v>
      </c>
      <c r="D194" s="56" t="s">
        <v>47</v>
      </c>
      <c r="E194" s="306">
        <f>SUM(E195:E196)</f>
        <v>10</v>
      </c>
      <c r="F194" s="306">
        <f>SUM(F195:F196)</f>
        <v>60</v>
      </c>
    </row>
    <row r="195" spans="1:6" ht="18" thickBot="1" x14ac:dyDescent="0.35">
      <c r="A195" s="53" t="s">
        <v>520</v>
      </c>
      <c r="B195" s="54" t="s">
        <v>521</v>
      </c>
      <c r="C195" s="61" t="s">
        <v>522</v>
      </c>
      <c r="D195" s="54" t="s">
        <v>47</v>
      </c>
      <c r="E195" s="58">
        <v>5</v>
      </c>
      <c r="F195" s="58">
        <v>30</v>
      </c>
    </row>
    <row r="196" spans="1:6" ht="18" thickBot="1" x14ac:dyDescent="0.35">
      <c r="A196" s="53" t="s">
        <v>523</v>
      </c>
      <c r="B196" s="54" t="s">
        <v>524</v>
      </c>
      <c r="C196" s="61" t="s">
        <v>525</v>
      </c>
      <c r="D196" s="54" t="s">
        <v>47</v>
      </c>
      <c r="E196" s="58">
        <v>5</v>
      </c>
      <c r="F196" s="58">
        <v>30</v>
      </c>
    </row>
    <row r="197" spans="1:6" ht="33.75" thickBot="1" x14ac:dyDescent="0.35">
      <c r="A197" s="55">
        <v>8.6999999999999993</v>
      </c>
      <c r="B197" s="56" t="s">
        <v>526</v>
      </c>
      <c r="C197" s="57" t="s">
        <v>527</v>
      </c>
      <c r="D197" s="56" t="s">
        <v>47</v>
      </c>
      <c r="E197" s="58">
        <v>5</v>
      </c>
      <c r="F197" s="58">
        <v>30</v>
      </c>
    </row>
    <row r="198" spans="1:6" ht="18" thickBot="1" x14ac:dyDescent="0.35">
      <c r="A198" s="55">
        <v>8.8000000000000007</v>
      </c>
      <c r="B198" s="56" t="s">
        <v>103</v>
      </c>
      <c r="C198" s="57" t="s">
        <v>104</v>
      </c>
      <c r="D198" s="58"/>
      <c r="E198" s="306">
        <f>SUM(E199:E200)</f>
        <v>10</v>
      </c>
      <c r="F198" s="306">
        <f>SUM(F199:F200)</f>
        <v>60</v>
      </c>
    </row>
    <row r="199" spans="1:6" ht="18" thickBot="1" x14ac:dyDescent="0.35">
      <c r="A199" s="60" t="s">
        <v>528</v>
      </c>
      <c r="B199" s="54" t="s">
        <v>529</v>
      </c>
      <c r="C199" s="61" t="s">
        <v>530</v>
      </c>
      <c r="D199" s="54" t="s">
        <v>97</v>
      </c>
      <c r="E199" s="58">
        <v>5</v>
      </c>
      <c r="F199" s="58">
        <v>30</v>
      </c>
    </row>
    <row r="200" spans="1:6" ht="18" thickBot="1" x14ac:dyDescent="0.35">
      <c r="A200" s="60" t="s">
        <v>531</v>
      </c>
      <c r="B200" s="54" t="s">
        <v>532</v>
      </c>
      <c r="C200" s="61" t="s">
        <v>533</v>
      </c>
      <c r="D200" s="54" t="s">
        <v>534</v>
      </c>
      <c r="E200" s="58">
        <v>5</v>
      </c>
      <c r="F200" s="58">
        <v>30</v>
      </c>
    </row>
    <row r="201" spans="1:6" ht="18" thickBot="1" x14ac:dyDescent="0.35">
      <c r="A201" s="55">
        <v>8.9</v>
      </c>
      <c r="B201" s="56" t="s">
        <v>105</v>
      </c>
      <c r="C201" s="57" t="s">
        <v>106</v>
      </c>
      <c r="D201" s="56" t="s">
        <v>212</v>
      </c>
      <c r="E201" s="58"/>
      <c r="F201" s="306">
        <v>30</v>
      </c>
    </row>
    <row r="202" spans="1:6" ht="18" thickBot="1" x14ac:dyDescent="0.35">
      <c r="A202" s="308">
        <v>9</v>
      </c>
      <c r="B202" s="309" t="s">
        <v>108</v>
      </c>
      <c r="C202" s="310" t="s">
        <v>109</v>
      </c>
      <c r="D202" s="309" t="s">
        <v>212</v>
      </c>
      <c r="E202" s="312"/>
      <c r="F202" s="311">
        <f>F203+F213+F223+F233+F240+F246+F252+F257</f>
        <v>1440</v>
      </c>
    </row>
    <row r="203" spans="1:6" ht="18" thickBot="1" x14ac:dyDescent="0.35">
      <c r="A203" s="55">
        <v>9.1</v>
      </c>
      <c r="B203" s="56" t="s">
        <v>110</v>
      </c>
      <c r="C203" s="57" t="s">
        <v>111</v>
      </c>
      <c r="D203" s="59"/>
      <c r="E203" s="306">
        <f>SUM(E204:E212)</f>
        <v>45</v>
      </c>
      <c r="F203" s="306">
        <f>SUM(F204:F212)</f>
        <v>270</v>
      </c>
    </row>
    <row r="204" spans="1:6" ht="18" thickBot="1" x14ac:dyDescent="0.35">
      <c r="A204" s="60" t="s">
        <v>535</v>
      </c>
      <c r="B204" s="54" t="s">
        <v>536</v>
      </c>
      <c r="C204" s="61" t="s">
        <v>491</v>
      </c>
      <c r="D204" s="54" t="s">
        <v>97</v>
      </c>
      <c r="E204" s="58">
        <v>5</v>
      </c>
      <c r="F204" s="58">
        <v>30</v>
      </c>
    </row>
    <row r="205" spans="1:6" ht="18" thickBot="1" x14ac:dyDescent="0.35">
      <c r="A205" s="60" t="s">
        <v>537</v>
      </c>
      <c r="B205" s="54" t="s">
        <v>538</v>
      </c>
      <c r="C205" s="61" t="s">
        <v>539</v>
      </c>
      <c r="D205" s="54" t="s">
        <v>97</v>
      </c>
      <c r="E205" s="58">
        <v>5</v>
      </c>
      <c r="F205" s="58">
        <v>30</v>
      </c>
    </row>
    <row r="206" spans="1:6" ht="18" thickBot="1" x14ac:dyDescent="0.35">
      <c r="A206" s="60" t="s">
        <v>540</v>
      </c>
      <c r="B206" s="54" t="s">
        <v>541</v>
      </c>
      <c r="C206" s="61" t="s">
        <v>495</v>
      </c>
      <c r="D206" s="54" t="s">
        <v>496</v>
      </c>
      <c r="E206" s="58">
        <v>5</v>
      </c>
      <c r="F206" s="58">
        <v>30</v>
      </c>
    </row>
    <row r="207" spans="1:6" ht="18" thickBot="1" x14ac:dyDescent="0.35">
      <c r="A207" s="60" t="s">
        <v>542</v>
      </c>
      <c r="B207" s="54" t="s">
        <v>543</v>
      </c>
      <c r="C207" s="61" t="s">
        <v>544</v>
      </c>
      <c r="D207" s="54" t="s">
        <v>496</v>
      </c>
      <c r="E207" s="58">
        <v>5</v>
      </c>
      <c r="F207" s="58">
        <v>30</v>
      </c>
    </row>
    <row r="208" spans="1:6" ht="18" thickBot="1" x14ac:dyDescent="0.35">
      <c r="A208" s="60" t="s">
        <v>545</v>
      </c>
      <c r="B208" s="54" t="s">
        <v>546</v>
      </c>
      <c r="C208" s="61" t="s">
        <v>547</v>
      </c>
      <c r="D208" s="54" t="s">
        <v>47</v>
      </c>
      <c r="E208" s="58">
        <v>5</v>
      </c>
      <c r="F208" s="58">
        <v>30</v>
      </c>
    </row>
    <row r="209" spans="1:6" ht="18" thickBot="1" x14ac:dyDescent="0.35">
      <c r="A209" s="53" t="s">
        <v>548</v>
      </c>
      <c r="B209" s="54" t="s">
        <v>549</v>
      </c>
      <c r="C209" s="61" t="s">
        <v>550</v>
      </c>
      <c r="D209" s="54" t="s">
        <v>47</v>
      </c>
      <c r="E209" s="58">
        <v>5</v>
      </c>
      <c r="F209" s="58">
        <v>30</v>
      </c>
    </row>
    <row r="210" spans="1:6" ht="18" thickBot="1" x14ac:dyDescent="0.35">
      <c r="A210" s="53" t="s">
        <v>551</v>
      </c>
      <c r="B210" s="54" t="s">
        <v>552</v>
      </c>
      <c r="C210" s="61" t="s">
        <v>553</v>
      </c>
      <c r="D210" s="54" t="s">
        <v>269</v>
      </c>
      <c r="E210" s="58">
        <v>5</v>
      </c>
      <c r="F210" s="58">
        <v>30</v>
      </c>
    </row>
    <row r="211" spans="1:6" ht="18" thickBot="1" x14ac:dyDescent="0.35">
      <c r="A211" s="53" t="s">
        <v>554</v>
      </c>
      <c r="B211" s="54" t="s">
        <v>555</v>
      </c>
      <c r="C211" s="61" t="s">
        <v>556</v>
      </c>
      <c r="D211" s="54" t="s">
        <v>212</v>
      </c>
      <c r="E211" s="58">
        <v>5</v>
      </c>
      <c r="F211" s="58">
        <v>30</v>
      </c>
    </row>
    <row r="212" spans="1:6" ht="18" thickBot="1" x14ac:dyDescent="0.35">
      <c r="A212" s="53" t="s">
        <v>557</v>
      </c>
      <c r="B212" s="54" t="s">
        <v>558</v>
      </c>
      <c r="C212" s="61" t="s">
        <v>559</v>
      </c>
      <c r="D212" s="54" t="s">
        <v>47</v>
      </c>
      <c r="E212" s="58">
        <v>5</v>
      </c>
      <c r="F212" s="58">
        <v>30</v>
      </c>
    </row>
    <row r="213" spans="1:6" ht="33.75" thickBot="1" x14ac:dyDescent="0.35">
      <c r="A213" s="55">
        <v>9.1999999999999993</v>
      </c>
      <c r="B213" s="56" t="s">
        <v>112</v>
      </c>
      <c r="C213" s="57" t="s">
        <v>113</v>
      </c>
      <c r="D213" s="58"/>
      <c r="E213" s="306">
        <f>SUM(E214:E222)</f>
        <v>45</v>
      </c>
      <c r="F213" s="306">
        <f>SUM(F214:F222)</f>
        <v>270</v>
      </c>
    </row>
    <row r="214" spans="1:6" ht="18" thickBot="1" x14ac:dyDescent="0.35">
      <c r="A214" s="53" t="s">
        <v>560</v>
      </c>
      <c r="B214" s="54" t="s">
        <v>561</v>
      </c>
      <c r="C214" s="61" t="s">
        <v>491</v>
      </c>
      <c r="D214" s="54" t="s">
        <v>97</v>
      </c>
      <c r="E214" s="58">
        <v>5</v>
      </c>
      <c r="F214" s="58">
        <v>30</v>
      </c>
    </row>
    <row r="215" spans="1:6" ht="18" thickBot="1" x14ac:dyDescent="0.35">
      <c r="A215" s="53" t="s">
        <v>562</v>
      </c>
      <c r="B215" s="54" t="s">
        <v>563</v>
      </c>
      <c r="C215" s="61" t="s">
        <v>539</v>
      </c>
      <c r="D215" s="54" t="s">
        <v>97</v>
      </c>
      <c r="E215" s="58">
        <v>5</v>
      </c>
      <c r="F215" s="58">
        <v>30</v>
      </c>
    </row>
    <row r="216" spans="1:6" ht="18" thickBot="1" x14ac:dyDescent="0.35">
      <c r="A216" s="53" t="s">
        <v>564</v>
      </c>
      <c r="B216" s="54" t="s">
        <v>565</v>
      </c>
      <c r="C216" s="61" t="s">
        <v>495</v>
      </c>
      <c r="D216" s="54" t="s">
        <v>496</v>
      </c>
      <c r="E216" s="58">
        <v>5</v>
      </c>
      <c r="F216" s="58">
        <v>30</v>
      </c>
    </row>
    <row r="217" spans="1:6" ht="18" thickBot="1" x14ac:dyDescent="0.35">
      <c r="A217" s="53" t="s">
        <v>566</v>
      </c>
      <c r="B217" s="54" t="s">
        <v>567</v>
      </c>
      <c r="C217" s="61" t="s">
        <v>544</v>
      </c>
      <c r="D217" s="54" t="s">
        <v>496</v>
      </c>
      <c r="E217" s="58">
        <v>5</v>
      </c>
      <c r="F217" s="58">
        <v>30</v>
      </c>
    </row>
    <row r="218" spans="1:6" ht="18" thickBot="1" x14ac:dyDescent="0.35">
      <c r="A218" s="53" t="s">
        <v>568</v>
      </c>
      <c r="B218" s="54" t="s">
        <v>569</v>
      </c>
      <c r="C218" s="61" t="s">
        <v>547</v>
      </c>
      <c r="D218" s="54" t="s">
        <v>47</v>
      </c>
      <c r="E218" s="58">
        <v>5</v>
      </c>
      <c r="F218" s="58">
        <v>30</v>
      </c>
    </row>
    <row r="219" spans="1:6" ht="18" thickBot="1" x14ac:dyDescent="0.35">
      <c r="A219" s="53" t="s">
        <v>570</v>
      </c>
      <c r="B219" s="54" t="s">
        <v>571</v>
      </c>
      <c r="C219" s="61" t="s">
        <v>550</v>
      </c>
      <c r="D219" s="54" t="s">
        <v>47</v>
      </c>
      <c r="E219" s="58">
        <v>5</v>
      </c>
      <c r="F219" s="58">
        <v>30</v>
      </c>
    </row>
    <row r="220" spans="1:6" ht="18" thickBot="1" x14ac:dyDescent="0.35">
      <c r="A220" s="53" t="s">
        <v>572</v>
      </c>
      <c r="B220" s="54" t="s">
        <v>573</v>
      </c>
      <c r="C220" s="61" t="s">
        <v>553</v>
      </c>
      <c r="D220" s="54" t="s">
        <v>269</v>
      </c>
      <c r="E220" s="58">
        <v>5</v>
      </c>
      <c r="F220" s="58">
        <v>30</v>
      </c>
    </row>
    <row r="221" spans="1:6" ht="18" thickBot="1" x14ac:dyDescent="0.35">
      <c r="A221" s="53" t="s">
        <v>574</v>
      </c>
      <c r="B221" s="54" t="s">
        <v>575</v>
      </c>
      <c r="C221" s="61" t="s">
        <v>556</v>
      </c>
      <c r="D221" s="54" t="s">
        <v>212</v>
      </c>
      <c r="E221" s="58">
        <v>5</v>
      </c>
      <c r="F221" s="58">
        <v>30</v>
      </c>
    </row>
    <row r="222" spans="1:6" ht="18" thickBot="1" x14ac:dyDescent="0.35">
      <c r="A222" s="53" t="s">
        <v>576</v>
      </c>
      <c r="B222" s="54" t="s">
        <v>577</v>
      </c>
      <c r="C222" s="61" t="s">
        <v>559</v>
      </c>
      <c r="D222" s="54" t="s">
        <v>47</v>
      </c>
      <c r="E222" s="58">
        <v>5</v>
      </c>
      <c r="F222" s="58">
        <v>30</v>
      </c>
    </row>
    <row r="223" spans="1:6" ht="18" thickBot="1" x14ac:dyDescent="0.35">
      <c r="A223" s="55">
        <v>9.3000000000000007</v>
      </c>
      <c r="B223" s="56" t="s">
        <v>578</v>
      </c>
      <c r="C223" s="57" t="s">
        <v>579</v>
      </c>
      <c r="D223" s="58"/>
      <c r="E223" s="306">
        <f>SUM(E224:E232)</f>
        <v>45</v>
      </c>
      <c r="F223" s="306">
        <f>SUM(F224:F232)</f>
        <v>270</v>
      </c>
    </row>
    <row r="224" spans="1:6" ht="18" thickBot="1" x14ac:dyDescent="0.35">
      <c r="A224" s="53" t="s">
        <v>580</v>
      </c>
      <c r="B224" s="54" t="s">
        <v>581</v>
      </c>
      <c r="C224" s="61" t="s">
        <v>582</v>
      </c>
      <c r="D224" s="54" t="s">
        <v>97</v>
      </c>
      <c r="E224" s="58">
        <v>5</v>
      </c>
      <c r="F224" s="58">
        <v>30</v>
      </c>
    </row>
    <row r="225" spans="1:6" ht="18" thickBot="1" x14ac:dyDescent="0.35">
      <c r="A225" s="53" t="s">
        <v>583</v>
      </c>
      <c r="B225" s="54" t="s">
        <v>584</v>
      </c>
      <c r="C225" s="61" t="s">
        <v>585</v>
      </c>
      <c r="D225" s="54" t="s">
        <v>97</v>
      </c>
      <c r="E225" s="58">
        <v>5</v>
      </c>
      <c r="F225" s="58">
        <v>30</v>
      </c>
    </row>
    <row r="226" spans="1:6" ht="18" thickBot="1" x14ac:dyDescent="0.35">
      <c r="A226" s="53" t="s">
        <v>586</v>
      </c>
      <c r="B226" s="54" t="s">
        <v>587</v>
      </c>
      <c r="C226" s="61" t="s">
        <v>588</v>
      </c>
      <c r="D226" s="54" t="s">
        <v>469</v>
      </c>
      <c r="E226" s="58">
        <v>5</v>
      </c>
      <c r="F226" s="58">
        <v>30</v>
      </c>
    </row>
    <row r="227" spans="1:6" ht="18" thickBot="1" x14ac:dyDescent="0.35">
      <c r="A227" s="53" t="s">
        <v>589</v>
      </c>
      <c r="B227" s="54" t="s">
        <v>590</v>
      </c>
      <c r="C227" s="61" t="s">
        <v>591</v>
      </c>
      <c r="D227" s="54" t="s">
        <v>469</v>
      </c>
      <c r="E227" s="58">
        <v>5</v>
      </c>
      <c r="F227" s="58">
        <v>30</v>
      </c>
    </row>
    <row r="228" spans="1:6" ht="18" thickBot="1" x14ac:dyDescent="0.35">
      <c r="A228" s="53" t="s">
        <v>592</v>
      </c>
      <c r="B228" s="54" t="s">
        <v>593</v>
      </c>
      <c r="C228" s="61" t="s">
        <v>594</v>
      </c>
      <c r="D228" s="54" t="s">
        <v>47</v>
      </c>
      <c r="E228" s="58">
        <v>5</v>
      </c>
      <c r="F228" s="58">
        <v>30</v>
      </c>
    </row>
    <row r="229" spans="1:6" ht="18" thickBot="1" x14ac:dyDescent="0.35">
      <c r="A229" s="53" t="s">
        <v>595</v>
      </c>
      <c r="B229" s="54" t="s">
        <v>596</v>
      </c>
      <c r="C229" s="61" t="s">
        <v>597</v>
      </c>
      <c r="D229" s="54" t="s">
        <v>47</v>
      </c>
      <c r="E229" s="58">
        <v>5</v>
      </c>
      <c r="F229" s="58">
        <v>30</v>
      </c>
    </row>
    <row r="230" spans="1:6" ht="33.75" thickBot="1" x14ac:dyDescent="0.35">
      <c r="A230" s="53" t="s">
        <v>598</v>
      </c>
      <c r="B230" s="54" t="s">
        <v>599</v>
      </c>
      <c r="C230" s="61" t="s">
        <v>600</v>
      </c>
      <c r="D230" s="54" t="s">
        <v>212</v>
      </c>
      <c r="E230" s="58">
        <v>5</v>
      </c>
      <c r="F230" s="58">
        <v>30</v>
      </c>
    </row>
    <row r="231" spans="1:6" ht="18" thickBot="1" x14ac:dyDescent="0.35">
      <c r="A231" s="53" t="s">
        <v>601</v>
      </c>
      <c r="B231" s="54" t="s">
        <v>602</v>
      </c>
      <c r="C231" s="61" t="s">
        <v>603</v>
      </c>
      <c r="D231" s="54" t="s">
        <v>269</v>
      </c>
      <c r="E231" s="58">
        <v>5</v>
      </c>
      <c r="F231" s="58">
        <v>30</v>
      </c>
    </row>
    <row r="232" spans="1:6" ht="18" thickBot="1" x14ac:dyDescent="0.35">
      <c r="A232" s="53" t="s">
        <v>604</v>
      </c>
      <c r="B232" s="54" t="s">
        <v>605</v>
      </c>
      <c r="C232" s="61" t="s">
        <v>559</v>
      </c>
      <c r="D232" s="54" t="s">
        <v>47</v>
      </c>
      <c r="E232" s="58">
        <v>5</v>
      </c>
      <c r="F232" s="58">
        <v>30</v>
      </c>
    </row>
    <row r="233" spans="1:6" ht="18" thickBot="1" x14ac:dyDescent="0.35">
      <c r="A233" s="55">
        <v>9.4</v>
      </c>
      <c r="B233" s="56" t="s">
        <v>606</v>
      </c>
      <c r="C233" s="57" t="s">
        <v>607</v>
      </c>
      <c r="D233" s="58"/>
      <c r="E233" s="306">
        <f>SUM(E234:E239)</f>
        <v>25</v>
      </c>
      <c r="F233" s="306">
        <f>SUM(F234:F239)</f>
        <v>180</v>
      </c>
    </row>
    <row r="234" spans="1:6" ht="18" thickBot="1" x14ac:dyDescent="0.35">
      <c r="A234" s="53" t="s">
        <v>608</v>
      </c>
      <c r="B234" s="54" t="s">
        <v>609</v>
      </c>
      <c r="C234" s="61" t="s">
        <v>610</v>
      </c>
      <c r="D234" s="54" t="s">
        <v>47</v>
      </c>
      <c r="E234" s="58">
        <v>5</v>
      </c>
      <c r="F234" s="58">
        <v>30</v>
      </c>
    </row>
    <row r="235" spans="1:6" ht="18" thickBot="1" x14ac:dyDescent="0.35">
      <c r="A235" s="53" t="s">
        <v>611</v>
      </c>
      <c r="B235" s="54" t="s">
        <v>612</v>
      </c>
      <c r="C235" s="61" t="s">
        <v>613</v>
      </c>
      <c r="D235" s="54" t="s">
        <v>47</v>
      </c>
      <c r="E235" s="58">
        <v>5</v>
      </c>
      <c r="F235" s="58">
        <v>30</v>
      </c>
    </row>
    <row r="236" spans="1:6" ht="18" thickBot="1" x14ac:dyDescent="0.35">
      <c r="A236" s="53" t="s">
        <v>614</v>
      </c>
      <c r="B236" s="54" t="s">
        <v>615</v>
      </c>
      <c r="C236" s="61" t="s">
        <v>556</v>
      </c>
      <c r="D236" s="54" t="s">
        <v>212</v>
      </c>
      <c r="E236" s="58"/>
      <c r="F236" s="58">
        <v>30</v>
      </c>
    </row>
    <row r="237" spans="1:6" ht="18" thickBot="1" x14ac:dyDescent="0.35">
      <c r="A237" s="53" t="s">
        <v>616</v>
      </c>
      <c r="B237" s="54" t="s">
        <v>617</v>
      </c>
      <c r="C237" s="61" t="s">
        <v>618</v>
      </c>
      <c r="D237" s="54" t="s">
        <v>47</v>
      </c>
      <c r="E237" s="58">
        <v>5</v>
      </c>
      <c r="F237" s="58">
        <v>30</v>
      </c>
    </row>
    <row r="238" spans="1:6" ht="18" thickBot="1" x14ac:dyDescent="0.35">
      <c r="A238" s="53" t="s">
        <v>619</v>
      </c>
      <c r="B238" s="54" t="s">
        <v>620</v>
      </c>
      <c r="C238" s="61" t="s">
        <v>621</v>
      </c>
      <c r="D238" s="54" t="s">
        <v>469</v>
      </c>
      <c r="E238" s="58">
        <v>5</v>
      </c>
      <c r="F238" s="58">
        <v>30</v>
      </c>
    </row>
    <row r="239" spans="1:6" ht="18" thickBot="1" x14ac:dyDescent="0.35">
      <c r="A239" s="53" t="s">
        <v>622</v>
      </c>
      <c r="B239" s="54" t="s">
        <v>623</v>
      </c>
      <c r="C239" s="61" t="s">
        <v>559</v>
      </c>
      <c r="D239" s="54" t="s">
        <v>47</v>
      </c>
      <c r="E239" s="58">
        <v>5</v>
      </c>
      <c r="F239" s="58">
        <v>30</v>
      </c>
    </row>
    <row r="240" spans="1:6" ht="18" thickBot="1" x14ac:dyDescent="0.35">
      <c r="A240" s="55">
        <v>9.5</v>
      </c>
      <c r="B240" s="56" t="s">
        <v>624</v>
      </c>
      <c r="C240" s="57" t="s">
        <v>625</v>
      </c>
      <c r="D240" s="58"/>
      <c r="E240" s="306">
        <f>SUM(E241:E245)</f>
        <v>20</v>
      </c>
      <c r="F240" s="306">
        <f>SUM(F241:F245)</f>
        <v>150</v>
      </c>
    </row>
    <row r="241" spans="1:6" ht="18" thickBot="1" x14ac:dyDescent="0.35">
      <c r="A241" s="53" t="s">
        <v>626</v>
      </c>
      <c r="B241" s="54" t="s">
        <v>627</v>
      </c>
      <c r="C241" s="61" t="s">
        <v>610</v>
      </c>
      <c r="D241" s="54" t="s">
        <v>47</v>
      </c>
      <c r="E241" s="58">
        <v>5</v>
      </c>
      <c r="F241" s="58">
        <v>30</v>
      </c>
    </row>
    <row r="242" spans="1:6" ht="18" thickBot="1" x14ac:dyDescent="0.35">
      <c r="A242" s="53" t="s">
        <v>628</v>
      </c>
      <c r="B242" s="54" t="s">
        <v>629</v>
      </c>
      <c r="C242" s="61" t="s">
        <v>556</v>
      </c>
      <c r="D242" s="54" t="s">
        <v>212</v>
      </c>
      <c r="E242" s="58"/>
      <c r="F242" s="58">
        <v>30</v>
      </c>
    </row>
    <row r="243" spans="1:6" ht="18" thickBot="1" x14ac:dyDescent="0.35">
      <c r="A243" s="53" t="s">
        <v>630</v>
      </c>
      <c r="B243" s="54" t="s">
        <v>631</v>
      </c>
      <c r="C243" s="61" t="s">
        <v>618</v>
      </c>
      <c r="D243" s="54" t="s">
        <v>47</v>
      </c>
      <c r="E243" s="58">
        <v>5</v>
      </c>
      <c r="F243" s="58">
        <v>30</v>
      </c>
    </row>
    <row r="244" spans="1:6" ht="18" thickBot="1" x14ac:dyDescent="0.35">
      <c r="A244" s="53" t="s">
        <v>632</v>
      </c>
      <c r="B244" s="54" t="s">
        <v>633</v>
      </c>
      <c r="C244" s="61" t="s">
        <v>621</v>
      </c>
      <c r="D244" s="54" t="s">
        <v>496</v>
      </c>
      <c r="E244" s="58">
        <v>5</v>
      </c>
      <c r="F244" s="58">
        <v>30</v>
      </c>
    </row>
    <row r="245" spans="1:6" ht="18" thickBot="1" x14ac:dyDescent="0.35">
      <c r="A245" s="53" t="s">
        <v>634</v>
      </c>
      <c r="B245" s="54" t="s">
        <v>635</v>
      </c>
      <c r="C245" s="61" t="s">
        <v>559</v>
      </c>
      <c r="D245" s="54" t="s">
        <v>47</v>
      </c>
      <c r="E245" s="58">
        <v>5</v>
      </c>
      <c r="F245" s="58">
        <v>30</v>
      </c>
    </row>
    <row r="246" spans="1:6" ht="18" thickBot="1" x14ac:dyDescent="0.35">
      <c r="A246" s="55">
        <v>9.6</v>
      </c>
      <c r="B246" s="56" t="s">
        <v>636</v>
      </c>
      <c r="C246" s="57" t="s">
        <v>637</v>
      </c>
      <c r="D246" s="58"/>
      <c r="E246" s="306">
        <f>SUM(E247:E251)</f>
        <v>20</v>
      </c>
      <c r="F246" s="306">
        <f>SUM(F247:F251)</f>
        <v>150</v>
      </c>
    </row>
    <row r="247" spans="1:6" ht="18" thickBot="1" x14ac:dyDescent="0.35">
      <c r="A247" s="53" t="s">
        <v>638</v>
      </c>
      <c r="B247" s="54" t="s">
        <v>639</v>
      </c>
      <c r="C247" s="61" t="s">
        <v>640</v>
      </c>
      <c r="D247" s="54" t="s">
        <v>47</v>
      </c>
      <c r="E247" s="58">
        <v>5</v>
      </c>
      <c r="F247" s="58">
        <v>30</v>
      </c>
    </row>
    <row r="248" spans="1:6" ht="18" thickBot="1" x14ac:dyDescent="0.35">
      <c r="A248" s="53" t="s">
        <v>641</v>
      </c>
      <c r="B248" s="54" t="s">
        <v>642</v>
      </c>
      <c r="C248" s="61" t="s">
        <v>618</v>
      </c>
      <c r="D248" s="54" t="s">
        <v>47</v>
      </c>
      <c r="E248" s="58">
        <v>5</v>
      </c>
      <c r="F248" s="58">
        <v>30</v>
      </c>
    </row>
    <row r="249" spans="1:6" ht="18" thickBot="1" x14ac:dyDescent="0.35">
      <c r="A249" s="53" t="s">
        <v>643</v>
      </c>
      <c r="B249" s="54" t="s">
        <v>644</v>
      </c>
      <c r="C249" s="61" t="s">
        <v>645</v>
      </c>
      <c r="D249" s="54" t="s">
        <v>212</v>
      </c>
      <c r="E249" s="58"/>
      <c r="F249" s="58">
        <v>30</v>
      </c>
    </row>
    <row r="250" spans="1:6" ht="18" thickBot="1" x14ac:dyDescent="0.35">
      <c r="A250" s="53" t="s">
        <v>646</v>
      </c>
      <c r="B250" s="54" t="s">
        <v>647</v>
      </c>
      <c r="C250" s="61" t="s">
        <v>648</v>
      </c>
      <c r="D250" s="54" t="s">
        <v>469</v>
      </c>
      <c r="E250" s="58">
        <v>5</v>
      </c>
      <c r="F250" s="58">
        <v>30</v>
      </c>
    </row>
    <row r="251" spans="1:6" ht="18" thickBot="1" x14ac:dyDescent="0.35">
      <c r="A251" s="53" t="s">
        <v>649</v>
      </c>
      <c r="B251" s="54" t="s">
        <v>650</v>
      </c>
      <c r="C251" s="61" t="s">
        <v>559</v>
      </c>
      <c r="D251" s="54" t="s">
        <v>47</v>
      </c>
      <c r="E251" s="58">
        <v>5</v>
      </c>
      <c r="F251" s="58">
        <v>30</v>
      </c>
    </row>
    <row r="252" spans="1:6" ht="18" thickBot="1" x14ac:dyDescent="0.35">
      <c r="A252" s="55">
        <v>9.6999999999999993</v>
      </c>
      <c r="B252" s="56" t="s">
        <v>651</v>
      </c>
      <c r="C252" s="57" t="s">
        <v>652</v>
      </c>
      <c r="D252" s="58"/>
      <c r="E252" s="306">
        <f>SUM(E253:E256)</f>
        <v>15</v>
      </c>
      <c r="F252" s="306">
        <f>SUM(F253:F256)</f>
        <v>120</v>
      </c>
    </row>
    <row r="253" spans="1:6" ht="33.75" thickBot="1" x14ac:dyDescent="0.35">
      <c r="A253" s="53" t="s">
        <v>653</v>
      </c>
      <c r="B253" s="54" t="s">
        <v>654</v>
      </c>
      <c r="C253" s="61" t="s">
        <v>655</v>
      </c>
      <c r="D253" s="54" t="s">
        <v>47</v>
      </c>
      <c r="E253" s="58">
        <v>5</v>
      </c>
      <c r="F253" s="58">
        <v>30</v>
      </c>
    </row>
    <row r="254" spans="1:6" ht="18" thickBot="1" x14ac:dyDescent="0.35">
      <c r="A254" s="53" t="s">
        <v>656</v>
      </c>
      <c r="B254" s="54" t="s">
        <v>657</v>
      </c>
      <c r="C254" s="61" t="s">
        <v>658</v>
      </c>
      <c r="D254" s="54" t="s">
        <v>212</v>
      </c>
      <c r="E254" s="58"/>
      <c r="F254" s="58">
        <v>30</v>
      </c>
    </row>
    <row r="255" spans="1:6" ht="18" thickBot="1" x14ac:dyDescent="0.35">
      <c r="A255" s="53" t="s">
        <v>659</v>
      </c>
      <c r="B255" s="54" t="s">
        <v>660</v>
      </c>
      <c r="C255" s="61" t="s">
        <v>618</v>
      </c>
      <c r="D255" s="54" t="s">
        <v>47</v>
      </c>
      <c r="E255" s="58">
        <v>5</v>
      </c>
      <c r="F255" s="58">
        <v>30</v>
      </c>
    </row>
    <row r="256" spans="1:6" ht="18" thickBot="1" x14ac:dyDescent="0.35">
      <c r="A256" s="53" t="s">
        <v>661</v>
      </c>
      <c r="B256" s="54" t="s">
        <v>662</v>
      </c>
      <c r="C256" s="61" t="s">
        <v>559</v>
      </c>
      <c r="D256" s="54" t="s">
        <v>47</v>
      </c>
      <c r="E256" s="58">
        <v>5</v>
      </c>
      <c r="F256" s="58">
        <v>30</v>
      </c>
    </row>
    <row r="257" spans="1:6" ht="18" thickBot="1" x14ac:dyDescent="0.35">
      <c r="A257" s="55">
        <v>10.9</v>
      </c>
      <c r="B257" s="56" t="s">
        <v>145</v>
      </c>
      <c r="C257" s="57" t="s">
        <v>115</v>
      </c>
      <c r="D257" s="56" t="s">
        <v>212</v>
      </c>
      <c r="E257" s="58"/>
      <c r="F257" s="306">
        <v>30</v>
      </c>
    </row>
    <row r="258" spans="1:6" ht="18" thickBot="1" x14ac:dyDescent="0.35">
      <c r="A258" s="308">
        <v>10</v>
      </c>
      <c r="B258" s="309" t="s">
        <v>117</v>
      </c>
      <c r="C258" s="310" t="s">
        <v>118</v>
      </c>
      <c r="D258" s="309" t="s">
        <v>212</v>
      </c>
      <c r="E258" s="313"/>
      <c r="F258" s="311">
        <f>F259+F270+F275+F291+F296+F301+F306+F322+F327+F328</f>
        <v>1410</v>
      </c>
    </row>
    <row r="259" spans="1:6" ht="18" thickBot="1" x14ac:dyDescent="0.35">
      <c r="A259" s="55">
        <v>10.1</v>
      </c>
      <c r="B259" s="56" t="s">
        <v>663</v>
      </c>
      <c r="C259" s="57" t="s">
        <v>664</v>
      </c>
      <c r="D259" s="59"/>
      <c r="E259" s="306">
        <f>E260+E265+E270</f>
        <v>60</v>
      </c>
      <c r="F259" s="306">
        <f>F260+F265</f>
        <v>240</v>
      </c>
    </row>
    <row r="260" spans="1:6" ht="18" thickBot="1" x14ac:dyDescent="0.35">
      <c r="A260" s="64" t="s">
        <v>665</v>
      </c>
      <c r="B260" s="63" t="s">
        <v>119</v>
      </c>
      <c r="C260" s="65" t="s">
        <v>120</v>
      </c>
      <c r="D260" s="63" t="s">
        <v>55</v>
      </c>
      <c r="E260" s="306">
        <f>SUM(E261:E264)</f>
        <v>20</v>
      </c>
      <c r="F260" s="306">
        <f>SUM(F261:F264)</f>
        <v>120</v>
      </c>
    </row>
    <row r="261" spans="1:6" ht="33.75" thickBot="1" x14ac:dyDescent="0.35">
      <c r="A261" s="53" t="s">
        <v>666</v>
      </c>
      <c r="B261" s="54" t="s">
        <v>667</v>
      </c>
      <c r="C261" s="61" t="s">
        <v>126</v>
      </c>
      <c r="D261" s="54" t="s">
        <v>55</v>
      </c>
      <c r="E261" s="58">
        <v>5</v>
      </c>
      <c r="F261" s="58">
        <v>30</v>
      </c>
    </row>
    <row r="262" spans="1:6" ht="33.75" thickBot="1" x14ac:dyDescent="0.35">
      <c r="A262" s="53" t="s">
        <v>668</v>
      </c>
      <c r="B262" s="54" t="s">
        <v>669</v>
      </c>
      <c r="C262" s="61" t="s">
        <v>128</v>
      </c>
      <c r="D262" s="54" t="s">
        <v>55</v>
      </c>
      <c r="E262" s="58">
        <v>5</v>
      </c>
      <c r="F262" s="58">
        <v>30</v>
      </c>
    </row>
    <row r="263" spans="1:6" ht="33.75" thickBot="1" x14ac:dyDescent="0.35">
      <c r="A263" s="53" t="s">
        <v>670</v>
      </c>
      <c r="B263" s="54" t="s">
        <v>671</v>
      </c>
      <c r="C263" s="61" t="s">
        <v>130</v>
      </c>
      <c r="D263" s="54" t="s">
        <v>55</v>
      </c>
      <c r="E263" s="58">
        <v>5</v>
      </c>
      <c r="F263" s="58">
        <v>30</v>
      </c>
    </row>
    <row r="264" spans="1:6" ht="33.75" thickBot="1" x14ac:dyDescent="0.35">
      <c r="A264" s="53" t="s">
        <v>672</v>
      </c>
      <c r="B264" s="54" t="s">
        <v>673</v>
      </c>
      <c r="C264" s="61" t="s">
        <v>132</v>
      </c>
      <c r="D264" s="54" t="s">
        <v>55</v>
      </c>
      <c r="E264" s="58">
        <v>5</v>
      </c>
      <c r="F264" s="58">
        <v>30</v>
      </c>
    </row>
    <row r="265" spans="1:6" ht="18" thickBot="1" x14ac:dyDescent="0.35">
      <c r="A265" s="64" t="s">
        <v>674</v>
      </c>
      <c r="B265" s="63" t="s">
        <v>121</v>
      </c>
      <c r="C265" s="65" t="s">
        <v>122</v>
      </c>
      <c r="D265" s="63" t="s">
        <v>55</v>
      </c>
      <c r="E265" s="306">
        <f>SUM(E266:E269)</f>
        <v>20</v>
      </c>
      <c r="F265" s="306">
        <f>SUM(F266:F269)</f>
        <v>120</v>
      </c>
    </row>
    <row r="266" spans="1:6" ht="33.75" thickBot="1" x14ac:dyDescent="0.35">
      <c r="A266" s="53" t="s">
        <v>675</v>
      </c>
      <c r="B266" s="54" t="s">
        <v>676</v>
      </c>
      <c r="C266" s="61" t="s">
        <v>126</v>
      </c>
      <c r="D266" s="54" t="s">
        <v>55</v>
      </c>
      <c r="E266" s="58">
        <v>5</v>
      </c>
      <c r="F266" s="58">
        <v>30</v>
      </c>
    </row>
    <row r="267" spans="1:6" ht="33.75" thickBot="1" x14ac:dyDescent="0.35">
      <c r="A267" s="53" t="s">
        <v>677</v>
      </c>
      <c r="B267" s="54" t="s">
        <v>678</v>
      </c>
      <c r="C267" s="61" t="s">
        <v>128</v>
      </c>
      <c r="D267" s="54" t="s">
        <v>55</v>
      </c>
      <c r="E267" s="58">
        <v>5</v>
      </c>
      <c r="F267" s="58">
        <v>30</v>
      </c>
    </row>
    <row r="268" spans="1:6" ht="33.75" thickBot="1" x14ac:dyDescent="0.35">
      <c r="A268" s="53" t="s">
        <v>679</v>
      </c>
      <c r="B268" s="54" t="s">
        <v>680</v>
      </c>
      <c r="C268" s="61" t="s">
        <v>130</v>
      </c>
      <c r="D268" s="54" t="s">
        <v>55</v>
      </c>
      <c r="E268" s="58">
        <v>5</v>
      </c>
      <c r="F268" s="58">
        <v>30</v>
      </c>
    </row>
    <row r="269" spans="1:6" ht="33.75" thickBot="1" x14ac:dyDescent="0.35">
      <c r="A269" s="53" t="s">
        <v>681</v>
      </c>
      <c r="B269" s="54" t="s">
        <v>682</v>
      </c>
      <c r="C269" s="61" t="s">
        <v>132</v>
      </c>
      <c r="D269" s="54" t="s">
        <v>55</v>
      </c>
      <c r="E269" s="58">
        <v>5</v>
      </c>
      <c r="F269" s="58">
        <v>30</v>
      </c>
    </row>
    <row r="270" spans="1:6" ht="18" thickBot="1" x14ac:dyDescent="0.35">
      <c r="A270" s="55">
        <v>10.199999999999999</v>
      </c>
      <c r="B270" s="56" t="s">
        <v>123</v>
      </c>
      <c r="C270" s="57" t="s">
        <v>683</v>
      </c>
      <c r="D270" s="56" t="s">
        <v>55</v>
      </c>
      <c r="E270" s="306">
        <f>SUM(E271:E274)</f>
        <v>20</v>
      </c>
      <c r="F270" s="306">
        <f>SUM(F271:F274)</f>
        <v>120</v>
      </c>
    </row>
    <row r="271" spans="1:6" ht="18" thickBot="1" x14ac:dyDescent="0.35">
      <c r="A271" s="53" t="s">
        <v>684</v>
      </c>
      <c r="B271" s="54" t="s">
        <v>125</v>
      </c>
      <c r="C271" s="61" t="s">
        <v>126</v>
      </c>
      <c r="D271" s="54" t="s">
        <v>55</v>
      </c>
      <c r="E271" s="58">
        <v>5</v>
      </c>
      <c r="F271" s="58">
        <v>30</v>
      </c>
    </row>
    <row r="272" spans="1:6" ht="18" thickBot="1" x14ac:dyDescent="0.35">
      <c r="A272" s="53" t="s">
        <v>685</v>
      </c>
      <c r="B272" s="54" t="s">
        <v>127</v>
      </c>
      <c r="C272" s="61" t="s">
        <v>128</v>
      </c>
      <c r="D272" s="54" t="s">
        <v>55</v>
      </c>
      <c r="E272" s="58">
        <v>5</v>
      </c>
      <c r="F272" s="58">
        <v>30</v>
      </c>
    </row>
    <row r="273" spans="1:6" ht="18" thickBot="1" x14ac:dyDescent="0.35">
      <c r="A273" s="53" t="s">
        <v>686</v>
      </c>
      <c r="B273" s="54" t="s">
        <v>129</v>
      </c>
      <c r="C273" s="61" t="s">
        <v>130</v>
      </c>
      <c r="D273" s="54" t="s">
        <v>55</v>
      </c>
      <c r="E273" s="58">
        <v>5</v>
      </c>
      <c r="F273" s="58">
        <v>30</v>
      </c>
    </row>
    <row r="274" spans="1:6" ht="18" thickBot="1" x14ac:dyDescent="0.35">
      <c r="A274" s="53" t="s">
        <v>687</v>
      </c>
      <c r="B274" s="54" t="s">
        <v>131</v>
      </c>
      <c r="C274" s="61" t="s">
        <v>132</v>
      </c>
      <c r="D274" s="54" t="s">
        <v>55</v>
      </c>
      <c r="E274" s="58">
        <v>5</v>
      </c>
      <c r="F274" s="58">
        <v>30</v>
      </c>
    </row>
    <row r="275" spans="1:6" ht="18" thickBot="1" x14ac:dyDescent="0.35">
      <c r="A275" s="55">
        <v>10.3</v>
      </c>
      <c r="B275" s="56" t="s">
        <v>688</v>
      </c>
      <c r="C275" s="57" t="s">
        <v>689</v>
      </c>
      <c r="D275" s="56" t="s">
        <v>55</v>
      </c>
      <c r="E275" s="306">
        <f>E276+E281</f>
        <v>40</v>
      </c>
      <c r="F275" s="306">
        <f>F276+F281+F286</f>
        <v>360</v>
      </c>
    </row>
    <row r="276" spans="1:6" ht="18" thickBot="1" x14ac:dyDescent="0.35">
      <c r="A276" s="64" t="s">
        <v>690</v>
      </c>
      <c r="B276" s="63" t="s">
        <v>133</v>
      </c>
      <c r="C276" s="65" t="s">
        <v>134</v>
      </c>
      <c r="D276" s="63" t="s">
        <v>55</v>
      </c>
      <c r="E276" s="306">
        <f>SUM(E277:E280)</f>
        <v>20</v>
      </c>
      <c r="F276" s="306">
        <f>SUM(F277:F280)</f>
        <v>120</v>
      </c>
    </row>
    <row r="277" spans="1:6" ht="33.75" thickBot="1" x14ac:dyDescent="0.35">
      <c r="A277" s="53" t="s">
        <v>691</v>
      </c>
      <c r="B277" s="54" t="s">
        <v>692</v>
      </c>
      <c r="C277" s="61" t="s">
        <v>126</v>
      </c>
      <c r="D277" s="54" t="s">
        <v>55</v>
      </c>
      <c r="E277" s="58">
        <v>5</v>
      </c>
      <c r="F277" s="58">
        <v>30</v>
      </c>
    </row>
    <row r="278" spans="1:6" ht="33.75" thickBot="1" x14ac:dyDescent="0.35">
      <c r="A278" s="53" t="s">
        <v>693</v>
      </c>
      <c r="B278" s="54" t="s">
        <v>694</v>
      </c>
      <c r="C278" s="61" t="s">
        <v>348</v>
      </c>
      <c r="D278" s="54" t="s">
        <v>55</v>
      </c>
      <c r="E278" s="58">
        <v>5</v>
      </c>
      <c r="F278" s="58">
        <v>30</v>
      </c>
    </row>
    <row r="279" spans="1:6" ht="33.75" thickBot="1" x14ac:dyDescent="0.35">
      <c r="A279" s="53" t="s">
        <v>695</v>
      </c>
      <c r="B279" s="54" t="s">
        <v>696</v>
      </c>
      <c r="C279" s="61" t="s">
        <v>336</v>
      </c>
      <c r="D279" s="54" t="s">
        <v>55</v>
      </c>
      <c r="E279" s="58">
        <v>5</v>
      </c>
      <c r="F279" s="58">
        <v>30</v>
      </c>
    </row>
    <row r="280" spans="1:6" ht="33.75" thickBot="1" x14ac:dyDescent="0.35">
      <c r="A280" s="53" t="s">
        <v>697</v>
      </c>
      <c r="B280" s="54" t="s">
        <v>698</v>
      </c>
      <c r="C280" s="61" t="s">
        <v>132</v>
      </c>
      <c r="D280" s="54" t="s">
        <v>55</v>
      </c>
      <c r="E280" s="58">
        <v>5</v>
      </c>
      <c r="F280" s="58">
        <v>30</v>
      </c>
    </row>
    <row r="281" spans="1:6" ht="18" thickBot="1" x14ac:dyDescent="0.35">
      <c r="A281" s="55" t="s">
        <v>699</v>
      </c>
      <c r="B281" s="56" t="s">
        <v>135</v>
      </c>
      <c r="C281" s="65" t="s">
        <v>136</v>
      </c>
      <c r="D281" s="56" t="s">
        <v>55</v>
      </c>
      <c r="E281" s="306">
        <f>SUM(E282:E285)</f>
        <v>20</v>
      </c>
      <c r="F281" s="306">
        <f>SUM(F282:F285)</f>
        <v>120</v>
      </c>
    </row>
    <row r="282" spans="1:6" ht="33.75" thickBot="1" x14ac:dyDescent="0.35">
      <c r="A282" s="53" t="s">
        <v>700</v>
      </c>
      <c r="B282" s="54" t="s">
        <v>701</v>
      </c>
      <c r="C282" s="61" t="s">
        <v>126</v>
      </c>
      <c r="D282" s="54" t="s">
        <v>55</v>
      </c>
      <c r="E282" s="58">
        <v>5</v>
      </c>
      <c r="F282" s="58">
        <v>30</v>
      </c>
    </row>
    <row r="283" spans="1:6" ht="33.75" thickBot="1" x14ac:dyDescent="0.35">
      <c r="A283" s="53" t="s">
        <v>702</v>
      </c>
      <c r="B283" s="54" t="s">
        <v>703</v>
      </c>
      <c r="C283" s="61" t="s">
        <v>128</v>
      </c>
      <c r="D283" s="54" t="s">
        <v>55</v>
      </c>
      <c r="E283" s="58">
        <v>5</v>
      </c>
      <c r="F283" s="58">
        <v>30</v>
      </c>
    </row>
    <row r="284" spans="1:6" ht="33.75" thickBot="1" x14ac:dyDescent="0.35">
      <c r="A284" s="53" t="s">
        <v>704</v>
      </c>
      <c r="B284" s="54" t="s">
        <v>705</v>
      </c>
      <c r="C284" s="61" t="s">
        <v>130</v>
      </c>
      <c r="D284" s="54" t="s">
        <v>55</v>
      </c>
      <c r="E284" s="58">
        <v>5</v>
      </c>
      <c r="F284" s="58">
        <v>30</v>
      </c>
    </row>
    <row r="285" spans="1:6" ht="33.75" thickBot="1" x14ac:dyDescent="0.35">
      <c r="A285" s="53" t="s">
        <v>706</v>
      </c>
      <c r="B285" s="54" t="s">
        <v>707</v>
      </c>
      <c r="C285" s="61" t="s">
        <v>132</v>
      </c>
      <c r="D285" s="54" t="s">
        <v>55</v>
      </c>
      <c r="E285" s="58">
        <v>5</v>
      </c>
      <c r="F285" s="58">
        <v>30</v>
      </c>
    </row>
    <row r="286" spans="1:6" ht="18" thickBot="1" x14ac:dyDescent="0.35">
      <c r="A286" s="55" t="s">
        <v>708</v>
      </c>
      <c r="B286" s="56" t="s">
        <v>709</v>
      </c>
      <c r="C286" s="65" t="s">
        <v>710</v>
      </c>
      <c r="D286" s="56" t="s">
        <v>55</v>
      </c>
      <c r="E286" s="306">
        <f>SUM(E287:E290)</f>
        <v>20</v>
      </c>
      <c r="F286" s="306">
        <f>SUM(F287:F290)</f>
        <v>120</v>
      </c>
    </row>
    <row r="287" spans="1:6" ht="33.75" thickBot="1" x14ac:dyDescent="0.35">
      <c r="A287" s="53" t="s">
        <v>711</v>
      </c>
      <c r="B287" s="54" t="s">
        <v>712</v>
      </c>
      <c r="C287" s="61" t="s">
        <v>126</v>
      </c>
      <c r="D287" s="54" t="s">
        <v>55</v>
      </c>
      <c r="E287" s="58">
        <v>5</v>
      </c>
      <c r="F287" s="58">
        <v>30</v>
      </c>
    </row>
    <row r="288" spans="1:6" ht="33.75" thickBot="1" x14ac:dyDescent="0.35">
      <c r="A288" s="53" t="s">
        <v>713</v>
      </c>
      <c r="B288" s="54" t="s">
        <v>714</v>
      </c>
      <c r="C288" s="61" t="s">
        <v>128</v>
      </c>
      <c r="D288" s="54" t="s">
        <v>55</v>
      </c>
      <c r="E288" s="58">
        <v>5</v>
      </c>
      <c r="F288" s="58">
        <v>30</v>
      </c>
    </row>
    <row r="289" spans="1:6" ht="33.75" thickBot="1" x14ac:dyDescent="0.35">
      <c r="A289" s="53" t="s">
        <v>715</v>
      </c>
      <c r="B289" s="54" t="s">
        <v>716</v>
      </c>
      <c r="C289" s="61" t="s">
        <v>130</v>
      </c>
      <c r="D289" s="54" t="s">
        <v>55</v>
      </c>
      <c r="E289" s="58">
        <v>5</v>
      </c>
      <c r="F289" s="58">
        <v>30</v>
      </c>
    </row>
    <row r="290" spans="1:6" ht="33.75" thickBot="1" x14ac:dyDescent="0.35">
      <c r="A290" s="53" t="s">
        <v>717</v>
      </c>
      <c r="B290" s="54" t="s">
        <v>718</v>
      </c>
      <c r="C290" s="61" t="s">
        <v>132</v>
      </c>
      <c r="D290" s="54" t="s">
        <v>55</v>
      </c>
      <c r="E290" s="58">
        <v>5</v>
      </c>
      <c r="F290" s="58">
        <v>30</v>
      </c>
    </row>
    <row r="291" spans="1:6" ht="18" thickBot="1" x14ac:dyDescent="0.35">
      <c r="A291" s="55">
        <v>10.4</v>
      </c>
      <c r="B291" s="56" t="s">
        <v>137</v>
      </c>
      <c r="C291" s="57" t="s">
        <v>138</v>
      </c>
      <c r="D291" s="54" t="s">
        <v>55</v>
      </c>
      <c r="E291" s="306">
        <f>SUM(E292:E295)</f>
        <v>20</v>
      </c>
      <c r="F291" s="306">
        <f>SUM(F292:F295)</f>
        <v>120</v>
      </c>
    </row>
    <row r="292" spans="1:6" ht="18" thickBot="1" x14ac:dyDescent="0.35">
      <c r="A292" s="53" t="s">
        <v>719</v>
      </c>
      <c r="B292" s="54" t="s">
        <v>720</v>
      </c>
      <c r="C292" s="61" t="s">
        <v>126</v>
      </c>
      <c r="D292" s="54" t="s">
        <v>55</v>
      </c>
      <c r="E292" s="58">
        <v>5</v>
      </c>
      <c r="F292" s="58">
        <v>30</v>
      </c>
    </row>
    <row r="293" spans="1:6" ht="18" thickBot="1" x14ac:dyDescent="0.35">
      <c r="A293" s="53" t="s">
        <v>721</v>
      </c>
      <c r="B293" s="54" t="s">
        <v>722</v>
      </c>
      <c r="C293" s="61" t="s">
        <v>128</v>
      </c>
      <c r="D293" s="54" t="s">
        <v>55</v>
      </c>
      <c r="E293" s="58">
        <v>5</v>
      </c>
      <c r="F293" s="58">
        <v>30</v>
      </c>
    </row>
    <row r="294" spans="1:6" ht="18" thickBot="1" x14ac:dyDescent="0.35">
      <c r="A294" s="53" t="s">
        <v>723</v>
      </c>
      <c r="B294" s="54" t="s">
        <v>724</v>
      </c>
      <c r="C294" s="61" t="s">
        <v>336</v>
      </c>
      <c r="D294" s="54" t="s">
        <v>55</v>
      </c>
      <c r="E294" s="58">
        <v>5</v>
      </c>
      <c r="F294" s="58">
        <v>30</v>
      </c>
    </row>
    <row r="295" spans="1:6" ht="18" thickBot="1" x14ac:dyDescent="0.35">
      <c r="A295" s="53" t="s">
        <v>725</v>
      </c>
      <c r="B295" s="54" t="s">
        <v>726</v>
      </c>
      <c r="C295" s="61" t="s">
        <v>132</v>
      </c>
      <c r="D295" s="54" t="s">
        <v>55</v>
      </c>
      <c r="E295" s="58">
        <v>5</v>
      </c>
      <c r="F295" s="58">
        <v>30</v>
      </c>
    </row>
    <row r="296" spans="1:6" ht="18" thickBot="1" x14ac:dyDescent="0.35">
      <c r="A296" s="55">
        <v>10.5</v>
      </c>
      <c r="B296" s="56" t="s">
        <v>727</v>
      </c>
      <c r="C296" s="57" t="s">
        <v>728</v>
      </c>
      <c r="D296" s="56" t="s">
        <v>55</v>
      </c>
      <c r="E296" s="306">
        <f>SUM(E297:E300)</f>
        <v>20</v>
      </c>
      <c r="F296" s="306">
        <f>SUM(F297:F300)</f>
        <v>120</v>
      </c>
    </row>
    <row r="297" spans="1:6" ht="18" thickBot="1" x14ac:dyDescent="0.35">
      <c r="A297" s="53" t="s">
        <v>729</v>
      </c>
      <c r="B297" s="54" t="s">
        <v>730</v>
      </c>
      <c r="C297" s="61" t="s">
        <v>126</v>
      </c>
      <c r="D297" s="54" t="s">
        <v>55</v>
      </c>
      <c r="E297" s="58">
        <v>5</v>
      </c>
      <c r="F297" s="58">
        <v>30</v>
      </c>
    </row>
    <row r="298" spans="1:6" ht="18" thickBot="1" x14ac:dyDescent="0.35">
      <c r="A298" s="53" t="s">
        <v>731</v>
      </c>
      <c r="B298" s="54" t="s">
        <v>732</v>
      </c>
      <c r="C298" s="61" t="s">
        <v>128</v>
      </c>
      <c r="D298" s="54" t="s">
        <v>55</v>
      </c>
      <c r="E298" s="58">
        <v>5</v>
      </c>
      <c r="F298" s="58">
        <v>30</v>
      </c>
    </row>
    <row r="299" spans="1:6" ht="18" thickBot="1" x14ac:dyDescent="0.35">
      <c r="A299" s="53" t="s">
        <v>733</v>
      </c>
      <c r="B299" s="54" t="s">
        <v>734</v>
      </c>
      <c r="C299" s="61" t="s">
        <v>336</v>
      </c>
      <c r="D299" s="54" t="s">
        <v>55</v>
      </c>
      <c r="E299" s="58">
        <v>5</v>
      </c>
      <c r="F299" s="58">
        <v>30</v>
      </c>
    </row>
    <row r="300" spans="1:6" ht="18" thickBot="1" x14ac:dyDescent="0.35">
      <c r="A300" s="53" t="s">
        <v>735</v>
      </c>
      <c r="B300" s="54" t="s">
        <v>736</v>
      </c>
      <c r="C300" s="61" t="s">
        <v>132</v>
      </c>
      <c r="D300" s="54" t="s">
        <v>55</v>
      </c>
      <c r="E300" s="58">
        <v>5</v>
      </c>
      <c r="F300" s="58">
        <v>30</v>
      </c>
    </row>
    <row r="301" spans="1:6" ht="33.75" thickBot="1" x14ac:dyDescent="0.35">
      <c r="A301" s="55">
        <v>10.6</v>
      </c>
      <c r="B301" s="56" t="s">
        <v>139</v>
      </c>
      <c r="C301" s="57" t="s">
        <v>140</v>
      </c>
      <c r="D301" s="56" t="s">
        <v>737</v>
      </c>
      <c r="E301" s="306">
        <f>SUM(E302:E305)</f>
        <v>20</v>
      </c>
      <c r="F301" s="306">
        <f>SUM(F302:F305)</f>
        <v>120</v>
      </c>
    </row>
    <row r="302" spans="1:6" ht="36.75" thickBot="1" x14ac:dyDescent="0.35">
      <c r="A302" s="53" t="s">
        <v>738</v>
      </c>
      <c r="B302" s="54" t="s">
        <v>739</v>
      </c>
      <c r="C302" s="61" t="s">
        <v>126</v>
      </c>
      <c r="D302" s="54" t="s">
        <v>740</v>
      </c>
      <c r="E302" s="58">
        <v>5</v>
      </c>
      <c r="F302" s="58">
        <v>30</v>
      </c>
    </row>
    <row r="303" spans="1:6" ht="36.75" thickBot="1" x14ac:dyDescent="0.35">
      <c r="A303" s="53" t="s">
        <v>741</v>
      </c>
      <c r="B303" s="54" t="s">
        <v>742</v>
      </c>
      <c r="C303" s="61" t="s">
        <v>128</v>
      </c>
      <c r="D303" s="54" t="s">
        <v>740</v>
      </c>
      <c r="E303" s="58">
        <v>5</v>
      </c>
      <c r="F303" s="58">
        <v>30</v>
      </c>
    </row>
    <row r="304" spans="1:6" ht="36.75" thickBot="1" x14ac:dyDescent="0.35">
      <c r="A304" s="53" t="s">
        <v>743</v>
      </c>
      <c r="B304" s="54" t="s">
        <v>744</v>
      </c>
      <c r="C304" s="61" t="s">
        <v>130</v>
      </c>
      <c r="D304" s="54" t="s">
        <v>740</v>
      </c>
      <c r="E304" s="58">
        <v>5</v>
      </c>
      <c r="F304" s="58">
        <v>30</v>
      </c>
    </row>
    <row r="305" spans="1:6" ht="36.75" thickBot="1" x14ac:dyDescent="0.35">
      <c r="A305" s="53" t="s">
        <v>745</v>
      </c>
      <c r="B305" s="54" t="s">
        <v>746</v>
      </c>
      <c r="C305" s="61" t="s">
        <v>132</v>
      </c>
      <c r="D305" s="54" t="s">
        <v>740</v>
      </c>
      <c r="E305" s="58">
        <v>5</v>
      </c>
      <c r="F305" s="58">
        <v>30</v>
      </c>
    </row>
    <row r="306" spans="1:6" ht="18" thickBot="1" x14ac:dyDescent="0.35">
      <c r="A306" s="55">
        <v>10.7</v>
      </c>
      <c r="B306" s="56" t="s">
        <v>142</v>
      </c>
      <c r="C306" s="57" t="s">
        <v>143</v>
      </c>
      <c r="D306" s="56" t="s">
        <v>144</v>
      </c>
      <c r="E306" s="306">
        <f>SUM(E307:E311)</f>
        <v>25</v>
      </c>
      <c r="F306" s="306">
        <f>SUM(F307:F311)</f>
        <v>150</v>
      </c>
    </row>
    <row r="307" spans="1:6" ht="18" thickBot="1" x14ac:dyDescent="0.35">
      <c r="A307" s="64" t="s">
        <v>747</v>
      </c>
      <c r="B307" s="63" t="s">
        <v>748</v>
      </c>
      <c r="C307" s="65" t="s">
        <v>749</v>
      </c>
      <c r="D307" s="63" t="s">
        <v>144</v>
      </c>
      <c r="E307" s="58">
        <v>5</v>
      </c>
      <c r="F307" s="58">
        <v>30</v>
      </c>
    </row>
    <row r="308" spans="1:6" ht="33.75" thickBot="1" x14ac:dyDescent="0.35">
      <c r="A308" s="53" t="s">
        <v>750</v>
      </c>
      <c r="B308" s="54" t="s">
        <v>751</v>
      </c>
      <c r="C308" s="61" t="s">
        <v>126</v>
      </c>
      <c r="D308" s="54" t="s">
        <v>144</v>
      </c>
      <c r="E308" s="58">
        <v>5</v>
      </c>
      <c r="F308" s="58">
        <v>30</v>
      </c>
    </row>
    <row r="309" spans="1:6" ht="33.75" thickBot="1" x14ac:dyDescent="0.35">
      <c r="A309" s="53" t="s">
        <v>752</v>
      </c>
      <c r="B309" s="54" t="s">
        <v>753</v>
      </c>
      <c r="C309" s="61" t="s">
        <v>128</v>
      </c>
      <c r="D309" s="54" t="s">
        <v>144</v>
      </c>
      <c r="E309" s="58">
        <v>5</v>
      </c>
      <c r="F309" s="58">
        <v>30</v>
      </c>
    </row>
    <row r="310" spans="1:6" ht="33.75" thickBot="1" x14ac:dyDescent="0.35">
      <c r="A310" s="53" t="s">
        <v>754</v>
      </c>
      <c r="B310" s="54" t="s">
        <v>755</v>
      </c>
      <c r="C310" s="61" t="s">
        <v>130</v>
      </c>
      <c r="D310" s="54" t="s">
        <v>144</v>
      </c>
      <c r="E310" s="58">
        <v>5</v>
      </c>
      <c r="F310" s="58">
        <v>30</v>
      </c>
    </row>
    <row r="311" spans="1:6" ht="33.75" thickBot="1" x14ac:dyDescent="0.35">
      <c r="A311" s="53" t="s">
        <v>756</v>
      </c>
      <c r="B311" s="54" t="s">
        <v>757</v>
      </c>
      <c r="C311" s="61" t="s">
        <v>132</v>
      </c>
      <c r="D311" s="54" t="s">
        <v>144</v>
      </c>
      <c r="E311" s="58">
        <v>5</v>
      </c>
      <c r="F311" s="58">
        <v>30</v>
      </c>
    </row>
    <row r="312" spans="1:6" ht="18" thickBot="1" x14ac:dyDescent="0.35">
      <c r="A312" s="64" t="s">
        <v>758</v>
      </c>
      <c r="B312" s="63" t="s">
        <v>759</v>
      </c>
      <c r="C312" s="65" t="s">
        <v>760</v>
      </c>
      <c r="D312" s="63" t="s">
        <v>144</v>
      </c>
      <c r="E312" s="306">
        <f>SUM(E313:E316)</f>
        <v>20</v>
      </c>
      <c r="F312" s="306">
        <f>SUM(F313:F316)</f>
        <v>120</v>
      </c>
    </row>
    <row r="313" spans="1:6" ht="33.75" thickBot="1" x14ac:dyDescent="0.35">
      <c r="A313" s="53" t="s">
        <v>761</v>
      </c>
      <c r="B313" s="54" t="s">
        <v>762</v>
      </c>
      <c r="C313" s="61" t="s">
        <v>126</v>
      </c>
      <c r="D313" s="54" t="s">
        <v>144</v>
      </c>
      <c r="E313" s="58">
        <v>5</v>
      </c>
      <c r="F313" s="58">
        <v>30</v>
      </c>
    </row>
    <row r="314" spans="1:6" ht="33.75" thickBot="1" x14ac:dyDescent="0.35">
      <c r="A314" s="53" t="s">
        <v>763</v>
      </c>
      <c r="B314" s="54" t="s">
        <v>764</v>
      </c>
      <c r="C314" s="61" t="s">
        <v>324</v>
      </c>
      <c r="D314" s="54" t="s">
        <v>144</v>
      </c>
      <c r="E314" s="58">
        <v>5</v>
      </c>
      <c r="F314" s="58">
        <v>30</v>
      </c>
    </row>
    <row r="315" spans="1:6" ht="33.75" thickBot="1" x14ac:dyDescent="0.35">
      <c r="A315" s="53" t="s">
        <v>765</v>
      </c>
      <c r="B315" s="54" t="s">
        <v>766</v>
      </c>
      <c r="C315" s="61" t="s">
        <v>336</v>
      </c>
      <c r="D315" s="54" t="s">
        <v>144</v>
      </c>
      <c r="E315" s="58">
        <v>5</v>
      </c>
      <c r="F315" s="58">
        <v>30</v>
      </c>
    </row>
    <row r="316" spans="1:6" ht="33.75" thickBot="1" x14ac:dyDescent="0.35">
      <c r="A316" s="53" t="s">
        <v>767</v>
      </c>
      <c r="B316" s="54" t="s">
        <v>768</v>
      </c>
      <c r="C316" s="61" t="s">
        <v>132</v>
      </c>
      <c r="D316" s="54" t="s">
        <v>144</v>
      </c>
      <c r="E316" s="58">
        <v>5</v>
      </c>
      <c r="F316" s="58">
        <v>30</v>
      </c>
    </row>
    <row r="317" spans="1:6" ht="18" thickBot="1" x14ac:dyDescent="0.35">
      <c r="A317" s="64" t="s">
        <v>769</v>
      </c>
      <c r="B317" s="63" t="s">
        <v>770</v>
      </c>
      <c r="C317" s="65" t="s">
        <v>771</v>
      </c>
      <c r="D317" s="63" t="s">
        <v>144</v>
      </c>
      <c r="E317" s="306">
        <f>SUM(E318:E321)</f>
        <v>20</v>
      </c>
      <c r="F317" s="306">
        <f>SUM(F318:F321)</f>
        <v>120</v>
      </c>
    </row>
    <row r="318" spans="1:6" ht="33.75" thickBot="1" x14ac:dyDescent="0.35">
      <c r="A318" s="53" t="s">
        <v>772</v>
      </c>
      <c r="B318" s="54" t="s">
        <v>748</v>
      </c>
      <c r="C318" s="61" t="s">
        <v>126</v>
      </c>
      <c r="D318" s="54" t="s">
        <v>144</v>
      </c>
      <c r="E318" s="58">
        <v>5</v>
      </c>
      <c r="F318" s="58">
        <v>30</v>
      </c>
    </row>
    <row r="319" spans="1:6" ht="33.75" thickBot="1" x14ac:dyDescent="0.35">
      <c r="A319" s="53" t="s">
        <v>773</v>
      </c>
      <c r="B319" s="54" t="s">
        <v>759</v>
      </c>
      <c r="C319" s="61" t="s">
        <v>348</v>
      </c>
      <c r="D319" s="54" t="s">
        <v>144</v>
      </c>
      <c r="E319" s="58">
        <v>5</v>
      </c>
      <c r="F319" s="58">
        <v>30</v>
      </c>
    </row>
    <row r="320" spans="1:6" ht="33.75" thickBot="1" x14ac:dyDescent="0.35">
      <c r="A320" s="53" t="s">
        <v>774</v>
      </c>
      <c r="B320" s="54" t="s">
        <v>770</v>
      </c>
      <c r="C320" s="61" t="s">
        <v>336</v>
      </c>
      <c r="D320" s="54" t="s">
        <v>144</v>
      </c>
      <c r="E320" s="58">
        <v>5</v>
      </c>
      <c r="F320" s="58">
        <v>30</v>
      </c>
    </row>
    <row r="321" spans="1:6" ht="33.75" thickBot="1" x14ac:dyDescent="0.35">
      <c r="A321" s="53" t="s">
        <v>775</v>
      </c>
      <c r="B321" s="54" t="s">
        <v>776</v>
      </c>
      <c r="C321" s="61" t="s">
        <v>132</v>
      </c>
      <c r="D321" s="54" t="s">
        <v>144</v>
      </c>
      <c r="E321" s="58">
        <v>5</v>
      </c>
      <c r="F321" s="58">
        <v>30</v>
      </c>
    </row>
    <row r="322" spans="1:6" ht="18" thickBot="1" x14ac:dyDescent="0.35">
      <c r="A322" s="55">
        <v>10.8</v>
      </c>
      <c r="B322" s="56" t="s">
        <v>777</v>
      </c>
      <c r="C322" s="57" t="s">
        <v>778</v>
      </c>
      <c r="D322" s="63" t="s">
        <v>212</v>
      </c>
      <c r="E322" s="306">
        <f>SUM(E323:E326)</f>
        <v>20</v>
      </c>
      <c r="F322" s="306">
        <f>SUM(F323:F326)</f>
        <v>120</v>
      </c>
    </row>
    <row r="323" spans="1:6" ht="18" thickBot="1" x14ac:dyDescent="0.35">
      <c r="A323" s="53" t="s">
        <v>779</v>
      </c>
      <c r="B323" s="54" t="s">
        <v>780</v>
      </c>
      <c r="C323" s="61" t="s">
        <v>126</v>
      </c>
      <c r="D323" s="54" t="s">
        <v>212</v>
      </c>
      <c r="E323" s="58">
        <v>5</v>
      </c>
      <c r="F323" s="58">
        <v>30</v>
      </c>
    </row>
    <row r="324" spans="1:6" ht="18" thickBot="1" x14ac:dyDescent="0.35">
      <c r="A324" s="53" t="s">
        <v>781</v>
      </c>
      <c r="B324" s="54" t="s">
        <v>782</v>
      </c>
      <c r="C324" s="61" t="s">
        <v>128</v>
      </c>
      <c r="D324" s="54" t="s">
        <v>212</v>
      </c>
      <c r="E324" s="58">
        <v>5</v>
      </c>
      <c r="F324" s="58">
        <v>30</v>
      </c>
    </row>
    <row r="325" spans="1:6" ht="18" thickBot="1" x14ac:dyDescent="0.35">
      <c r="A325" s="53" t="s">
        <v>783</v>
      </c>
      <c r="B325" s="54" t="s">
        <v>784</v>
      </c>
      <c r="C325" s="61" t="s">
        <v>130</v>
      </c>
      <c r="D325" s="54" t="s">
        <v>212</v>
      </c>
      <c r="E325" s="58">
        <v>5</v>
      </c>
      <c r="F325" s="58">
        <v>30</v>
      </c>
    </row>
    <row r="326" spans="1:6" ht="18" thickBot="1" x14ac:dyDescent="0.35">
      <c r="A326" s="53" t="s">
        <v>785</v>
      </c>
      <c r="B326" s="54" t="s">
        <v>786</v>
      </c>
      <c r="C326" s="61" t="s">
        <v>132</v>
      </c>
      <c r="D326" s="54" t="s">
        <v>212</v>
      </c>
      <c r="E326" s="58">
        <v>5</v>
      </c>
      <c r="F326" s="58">
        <v>30</v>
      </c>
    </row>
    <row r="327" spans="1:6" ht="18" thickBot="1" x14ac:dyDescent="0.35">
      <c r="A327" s="55">
        <v>10.9</v>
      </c>
      <c r="B327" s="56" t="s">
        <v>145</v>
      </c>
      <c r="C327" s="57" t="s">
        <v>146</v>
      </c>
      <c r="D327" s="56" t="s">
        <v>147</v>
      </c>
      <c r="E327" s="58">
        <v>5</v>
      </c>
      <c r="F327" s="58">
        <v>30</v>
      </c>
    </row>
    <row r="328" spans="1:6" ht="18" thickBot="1" x14ac:dyDescent="0.35">
      <c r="A328" s="55">
        <v>10.1</v>
      </c>
      <c r="B328" s="56" t="s">
        <v>787</v>
      </c>
      <c r="C328" s="57" t="s">
        <v>788</v>
      </c>
      <c r="D328" s="56" t="s">
        <v>212</v>
      </c>
      <c r="E328" s="58"/>
      <c r="F328" s="58">
        <v>30</v>
      </c>
    </row>
    <row r="329" spans="1:6" ht="27" customHeight="1" thickBot="1" x14ac:dyDescent="0.35">
      <c r="A329" s="308">
        <v>11</v>
      </c>
      <c r="B329" s="309" t="s">
        <v>6</v>
      </c>
      <c r="C329" s="310" t="s">
        <v>789</v>
      </c>
      <c r="D329" s="309" t="s">
        <v>212</v>
      </c>
      <c r="E329" s="313"/>
      <c r="F329" s="311">
        <f>F330+F331+F332+F337+F342+F343</f>
        <v>270</v>
      </c>
    </row>
    <row r="330" spans="1:6" ht="18" thickBot="1" x14ac:dyDescent="0.35">
      <c r="A330" s="55">
        <v>11.1</v>
      </c>
      <c r="B330" s="56" t="s">
        <v>790</v>
      </c>
      <c r="C330" s="57" t="s">
        <v>791</v>
      </c>
      <c r="D330" s="56" t="s">
        <v>47</v>
      </c>
      <c r="E330" s="58">
        <v>5</v>
      </c>
      <c r="F330" s="58">
        <v>30</v>
      </c>
    </row>
    <row r="331" spans="1:6" ht="18" thickBot="1" x14ac:dyDescent="0.35">
      <c r="A331" s="55">
        <v>11.2</v>
      </c>
      <c r="B331" s="56" t="s">
        <v>792</v>
      </c>
      <c r="C331" s="57" t="s">
        <v>793</v>
      </c>
      <c r="D331" s="56" t="s">
        <v>47</v>
      </c>
      <c r="E331" s="58">
        <v>5</v>
      </c>
      <c r="F331" s="58">
        <v>30</v>
      </c>
    </row>
    <row r="332" spans="1:6" ht="18" thickBot="1" x14ac:dyDescent="0.35">
      <c r="A332" s="55">
        <v>11.3</v>
      </c>
      <c r="B332" s="56" t="s">
        <v>794</v>
      </c>
      <c r="C332" s="57" t="s">
        <v>795</v>
      </c>
      <c r="D332" s="56" t="s">
        <v>47</v>
      </c>
      <c r="E332" s="306">
        <f>SUM(E333:E336)</f>
        <v>20</v>
      </c>
      <c r="F332" s="306">
        <f>SUM(F333:F336)</f>
        <v>120</v>
      </c>
    </row>
    <row r="333" spans="1:6" ht="18" thickBot="1" x14ac:dyDescent="0.35">
      <c r="A333" s="53" t="s">
        <v>796</v>
      </c>
      <c r="B333" s="54" t="s">
        <v>797</v>
      </c>
      <c r="C333" s="61" t="s">
        <v>126</v>
      </c>
      <c r="D333" s="54" t="s">
        <v>47</v>
      </c>
      <c r="E333" s="58">
        <v>5</v>
      </c>
      <c r="F333" s="58">
        <v>30</v>
      </c>
    </row>
    <row r="334" spans="1:6" ht="18" thickBot="1" x14ac:dyDescent="0.35">
      <c r="A334" s="53" t="s">
        <v>798</v>
      </c>
      <c r="B334" s="54" t="s">
        <v>799</v>
      </c>
      <c r="C334" s="61" t="s">
        <v>324</v>
      </c>
      <c r="D334" s="54" t="s">
        <v>47</v>
      </c>
      <c r="E334" s="58">
        <v>5</v>
      </c>
      <c r="F334" s="58">
        <v>30</v>
      </c>
    </row>
    <row r="335" spans="1:6" ht="18" thickBot="1" x14ac:dyDescent="0.35">
      <c r="A335" s="53" t="s">
        <v>800</v>
      </c>
      <c r="B335" s="54" t="s">
        <v>801</v>
      </c>
      <c r="C335" s="61" t="s">
        <v>130</v>
      </c>
      <c r="D335" s="54" t="s">
        <v>47</v>
      </c>
      <c r="E335" s="58">
        <v>5</v>
      </c>
      <c r="F335" s="58">
        <v>30</v>
      </c>
    </row>
    <row r="336" spans="1:6" ht="18" thickBot="1" x14ac:dyDescent="0.35">
      <c r="A336" s="53" t="s">
        <v>802</v>
      </c>
      <c r="B336" s="54" t="s">
        <v>803</v>
      </c>
      <c r="C336" s="61" t="s">
        <v>132</v>
      </c>
      <c r="D336" s="54" t="s">
        <v>47</v>
      </c>
      <c r="E336" s="58">
        <v>5</v>
      </c>
      <c r="F336" s="58">
        <v>30</v>
      </c>
    </row>
    <row r="337" spans="1:6" ht="18" thickBot="1" x14ac:dyDescent="0.35">
      <c r="A337" s="55">
        <v>11.4</v>
      </c>
      <c r="B337" s="56" t="s">
        <v>804</v>
      </c>
      <c r="C337" s="57" t="s">
        <v>805</v>
      </c>
      <c r="D337" s="56" t="s">
        <v>212</v>
      </c>
      <c r="E337" s="58"/>
      <c r="F337" s="58">
        <v>30</v>
      </c>
    </row>
    <row r="338" spans="1:6" ht="18" thickBot="1" x14ac:dyDescent="0.35">
      <c r="A338" s="53" t="s">
        <v>806</v>
      </c>
      <c r="B338" s="54" t="s">
        <v>807</v>
      </c>
      <c r="C338" s="61" t="s">
        <v>126</v>
      </c>
      <c r="D338" s="54" t="s">
        <v>212</v>
      </c>
      <c r="E338" s="58"/>
      <c r="F338" s="58">
        <v>30</v>
      </c>
    </row>
    <row r="339" spans="1:6" ht="18" thickBot="1" x14ac:dyDescent="0.35">
      <c r="A339" s="53" t="s">
        <v>808</v>
      </c>
      <c r="B339" s="54" t="s">
        <v>809</v>
      </c>
      <c r="C339" s="61" t="s">
        <v>128</v>
      </c>
      <c r="D339" s="54" t="s">
        <v>212</v>
      </c>
      <c r="E339" s="58"/>
      <c r="F339" s="58">
        <v>30</v>
      </c>
    </row>
    <row r="340" spans="1:6" ht="18" thickBot="1" x14ac:dyDescent="0.35">
      <c r="A340" s="53" t="s">
        <v>810</v>
      </c>
      <c r="B340" s="54" t="s">
        <v>811</v>
      </c>
      <c r="C340" s="61" t="s">
        <v>130</v>
      </c>
      <c r="D340" s="54" t="s">
        <v>212</v>
      </c>
      <c r="E340" s="58"/>
      <c r="F340" s="58">
        <v>30</v>
      </c>
    </row>
    <row r="341" spans="1:6" ht="18" thickBot="1" x14ac:dyDescent="0.35">
      <c r="A341" s="53" t="s">
        <v>812</v>
      </c>
      <c r="B341" s="54" t="s">
        <v>813</v>
      </c>
      <c r="C341" s="61" t="s">
        <v>132</v>
      </c>
      <c r="D341" s="54" t="s">
        <v>212</v>
      </c>
      <c r="E341" s="58"/>
      <c r="F341" s="58">
        <v>30</v>
      </c>
    </row>
    <row r="342" spans="1:6" ht="18" thickBot="1" x14ac:dyDescent="0.35">
      <c r="A342" s="55">
        <v>11.5</v>
      </c>
      <c r="B342" s="56" t="s">
        <v>814</v>
      </c>
      <c r="C342" s="57" t="s">
        <v>815</v>
      </c>
      <c r="D342" s="56" t="s">
        <v>212</v>
      </c>
      <c r="E342" s="58"/>
      <c r="F342" s="306">
        <v>30</v>
      </c>
    </row>
    <row r="343" spans="1:6" ht="18" thickBot="1" x14ac:dyDescent="0.35">
      <c r="A343" s="55">
        <v>11.6</v>
      </c>
      <c r="B343" s="56" t="s">
        <v>816</v>
      </c>
      <c r="C343" s="57" t="s">
        <v>817</v>
      </c>
      <c r="D343" s="56" t="s">
        <v>212</v>
      </c>
      <c r="E343" s="58"/>
      <c r="F343" s="306">
        <v>30</v>
      </c>
    </row>
    <row r="344" spans="1:6" ht="18" thickBot="1" x14ac:dyDescent="0.35">
      <c r="A344" s="308">
        <v>12</v>
      </c>
      <c r="B344" s="309" t="s">
        <v>149</v>
      </c>
      <c r="C344" s="310" t="s">
        <v>150</v>
      </c>
      <c r="D344" s="309" t="s">
        <v>212</v>
      </c>
      <c r="E344" s="312"/>
      <c r="F344" s="311">
        <f>F345+F348+F351+F354+F358+F369+F372+F375+F378</f>
        <v>570</v>
      </c>
    </row>
    <row r="345" spans="1:6" ht="18" thickBot="1" x14ac:dyDescent="0.35">
      <c r="A345" s="55">
        <v>12.1</v>
      </c>
      <c r="B345" s="56" t="s">
        <v>151</v>
      </c>
      <c r="C345" s="57" t="s">
        <v>152</v>
      </c>
      <c r="D345" s="56" t="s">
        <v>47</v>
      </c>
      <c r="E345" s="306">
        <f>SUM(E346:E347)</f>
        <v>10</v>
      </c>
      <c r="F345" s="306">
        <f>SUM(F346:F347)</f>
        <v>60</v>
      </c>
    </row>
    <row r="346" spans="1:6" ht="18" thickBot="1" x14ac:dyDescent="0.35">
      <c r="A346" s="53" t="s">
        <v>818</v>
      </c>
      <c r="B346" s="54" t="s">
        <v>819</v>
      </c>
      <c r="C346" s="61" t="s">
        <v>820</v>
      </c>
      <c r="D346" s="54" t="s">
        <v>47</v>
      </c>
      <c r="E346" s="58">
        <v>5</v>
      </c>
      <c r="F346" s="58">
        <v>30</v>
      </c>
    </row>
    <row r="347" spans="1:6" ht="18" thickBot="1" x14ac:dyDescent="0.35">
      <c r="A347" s="53" t="s">
        <v>821</v>
      </c>
      <c r="B347" s="54" t="s">
        <v>822</v>
      </c>
      <c r="C347" s="61" t="s">
        <v>823</v>
      </c>
      <c r="D347" s="54" t="s">
        <v>47</v>
      </c>
      <c r="E347" s="58">
        <v>5</v>
      </c>
      <c r="F347" s="58">
        <v>30</v>
      </c>
    </row>
    <row r="348" spans="1:6" ht="18" thickBot="1" x14ac:dyDescent="0.35">
      <c r="A348" s="55">
        <v>12.2</v>
      </c>
      <c r="B348" s="56" t="s">
        <v>153</v>
      </c>
      <c r="C348" s="57" t="s">
        <v>154</v>
      </c>
      <c r="D348" s="56" t="s">
        <v>97</v>
      </c>
      <c r="E348" s="306">
        <f>SUM(E349:E350)</f>
        <v>10</v>
      </c>
      <c r="F348" s="306">
        <f>SUM(F349:F350)</f>
        <v>60</v>
      </c>
    </row>
    <row r="349" spans="1:6" ht="18" thickBot="1" x14ac:dyDescent="0.35">
      <c r="A349" s="53" t="s">
        <v>824</v>
      </c>
      <c r="B349" s="54" t="s">
        <v>825</v>
      </c>
      <c r="C349" s="61" t="s">
        <v>820</v>
      </c>
      <c r="D349" s="54" t="s">
        <v>97</v>
      </c>
      <c r="E349" s="58">
        <v>5</v>
      </c>
      <c r="F349" s="58">
        <v>30</v>
      </c>
    </row>
    <row r="350" spans="1:6" ht="18" thickBot="1" x14ac:dyDescent="0.35">
      <c r="A350" s="53" t="s">
        <v>826</v>
      </c>
      <c r="B350" s="54" t="s">
        <v>827</v>
      </c>
      <c r="C350" s="61" t="s">
        <v>823</v>
      </c>
      <c r="D350" s="54" t="s">
        <v>97</v>
      </c>
      <c r="E350" s="58">
        <v>5</v>
      </c>
      <c r="F350" s="58">
        <v>30</v>
      </c>
    </row>
    <row r="351" spans="1:6" ht="18" thickBot="1" x14ac:dyDescent="0.35">
      <c r="A351" s="55">
        <v>12.3</v>
      </c>
      <c r="B351" s="56" t="s">
        <v>155</v>
      </c>
      <c r="C351" s="57" t="s">
        <v>156</v>
      </c>
      <c r="D351" s="56" t="s">
        <v>47</v>
      </c>
      <c r="E351" s="306">
        <f>SUM(E352:E353)</f>
        <v>10</v>
      </c>
      <c r="F351" s="306">
        <f>SUM(F352:F353)</f>
        <v>60</v>
      </c>
    </row>
    <row r="352" spans="1:6" ht="18" thickBot="1" x14ac:dyDescent="0.35">
      <c r="A352" s="53" t="s">
        <v>828</v>
      </c>
      <c r="B352" s="54" t="s">
        <v>829</v>
      </c>
      <c r="C352" s="61" t="s">
        <v>820</v>
      </c>
      <c r="D352" s="54" t="s">
        <v>47</v>
      </c>
      <c r="E352" s="58">
        <v>5</v>
      </c>
      <c r="F352" s="58">
        <v>30</v>
      </c>
    </row>
    <row r="353" spans="1:6" ht="18" thickBot="1" x14ac:dyDescent="0.35">
      <c r="A353" s="53" t="s">
        <v>830</v>
      </c>
      <c r="B353" s="54" t="s">
        <v>831</v>
      </c>
      <c r="C353" s="61" t="s">
        <v>823</v>
      </c>
      <c r="D353" s="54" t="s">
        <v>47</v>
      </c>
      <c r="E353" s="58">
        <v>5</v>
      </c>
      <c r="F353" s="58">
        <v>30</v>
      </c>
    </row>
    <row r="354" spans="1:6" ht="18" thickBot="1" x14ac:dyDescent="0.35">
      <c r="A354" s="55">
        <v>12.4</v>
      </c>
      <c r="B354" s="56" t="s">
        <v>832</v>
      </c>
      <c r="C354" s="57" t="s">
        <v>833</v>
      </c>
      <c r="D354" s="56" t="s">
        <v>97</v>
      </c>
      <c r="E354" s="306">
        <f>SUM(E355:E356)</f>
        <v>10</v>
      </c>
      <c r="F354" s="306">
        <f>SUM(F355:F356)</f>
        <v>60</v>
      </c>
    </row>
    <row r="355" spans="1:6" ht="18" thickBot="1" x14ac:dyDescent="0.35">
      <c r="A355" s="53" t="s">
        <v>834</v>
      </c>
      <c r="B355" s="54" t="s">
        <v>835</v>
      </c>
      <c r="C355" s="61" t="s">
        <v>836</v>
      </c>
      <c r="D355" s="54" t="s">
        <v>97</v>
      </c>
      <c r="E355" s="58">
        <v>5</v>
      </c>
      <c r="F355" s="58">
        <v>30</v>
      </c>
    </row>
    <row r="356" spans="1:6" ht="18" thickBot="1" x14ac:dyDescent="0.35">
      <c r="A356" s="53" t="s">
        <v>837</v>
      </c>
      <c r="B356" s="54" t="s">
        <v>838</v>
      </c>
      <c r="C356" s="61" t="s">
        <v>839</v>
      </c>
      <c r="D356" s="54" t="s">
        <v>534</v>
      </c>
      <c r="E356" s="58">
        <v>5</v>
      </c>
      <c r="F356" s="58">
        <v>30</v>
      </c>
    </row>
    <row r="357" spans="1:6" ht="18" thickBot="1" x14ac:dyDescent="0.35">
      <c r="A357" s="55">
        <v>12.5</v>
      </c>
      <c r="B357" s="56" t="s">
        <v>840</v>
      </c>
      <c r="C357" s="57" t="s">
        <v>841</v>
      </c>
      <c r="D357" s="56" t="s">
        <v>97</v>
      </c>
      <c r="E357" s="58">
        <v>5</v>
      </c>
      <c r="F357" s="58">
        <v>30</v>
      </c>
    </row>
    <row r="358" spans="1:6" ht="33.75" thickBot="1" x14ac:dyDescent="0.35">
      <c r="A358" s="55">
        <v>12.6</v>
      </c>
      <c r="B358" s="56" t="s">
        <v>842</v>
      </c>
      <c r="C358" s="57" t="s">
        <v>843</v>
      </c>
      <c r="D358" s="56" t="s">
        <v>47</v>
      </c>
      <c r="E358" s="306">
        <f>SUM(E359:E362)</f>
        <v>20</v>
      </c>
      <c r="F358" s="306">
        <f>SUM(F359:F362)</f>
        <v>120</v>
      </c>
    </row>
    <row r="359" spans="1:6" ht="18" thickBot="1" x14ac:dyDescent="0.35">
      <c r="A359" s="53" t="s">
        <v>844</v>
      </c>
      <c r="B359" s="54" t="s">
        <v>845</v>
      </c>
      <c r="C359" s="61" t="s">
        <v>126</v>
      </c>
      <c r="D359" s="54" t="s">
        <v>47</v>
      </c>
      <c r="E359" s="58">
        <v>5</v>
      </c>
      <c r="F359" s="58">
        <v>30</v>
      </c>
    </row>
    <row r="360" spans="1:6" ht="18" thickBot="1" x14ac:dyDescent="0.35">
      <c r="A360" s="53" t="s">
        <v>846</v>
      </c>
      <c r="B360" s="54" t="s">
        <v>847</v>
      </c>
      <c r="C360" s="61" t="s">
        <v>128</v>
      </c>
      <c r="D360" s="54" t="s">
        <v>47</v>
      </c>
      <c r="E360" s="58">
        <v>5</v>
      </c>
      <c r="F360" s="58">
        <v>30</v>
      </c>
    </row>
    <row r="361" spans="1:6" ht="18" thickBot="1" x14ac:dyDescent="0.35">
      <c r="A361" s="53" t="s">
        <v>848</v>
      </c>
      <c r="B361" s="54" t="s">
        <v>849</v>
      </c>
      <c r="C361" s="61" t="s">
        <v>130</v>
      </c>
      <c r="D361" s="54" t="s">
        <v>47</v>
      </c>
      <c r="E361" s="58">
        <v>5</v>
      </c>
      <c r="F361" s="58">
        <v>30</v>
      </c>
    </row>
    <row r="362" spans="1:6" ht="18" thickBot="1" x14ac:dyDescent="0.35">
      <c r="A362" s="53" t="s">
        <v>850</v>
      </c>
      <c r="B362" s="54" t="s">
        <v>851</v>
      </c>
      <c r="C362" s="61" t="s">
        <v>132</v>
      </c>
      <c r="D362" s="54" t="s">
        <v>47</v>
      </c>
      <c r="E362" s="58">
        <v>5</v>
      </c>
      <c r="F362" s="58">
        <v>30</v>
      </c>
    </row>
    <row r="363" spans="1:6" ht="18" thickBot="1" x14ac:dyDescent="0.35">
      <c r="A363" s="55">
        <v>12.7</v>
      </c>
      <c r="B363" s="56" t="s">
        <v>852</v>
      </c>
      <c r="C363" s="57" t="s">
        <v>853</v>
      </c>
      <c r="D363" s="56" t="s">
        <v>47</v>
      </c>
      <c r="E363" s="58">
        <v>5</v>
      </c>
      <c r="F363" s="58">
        <v>30</v>
      </c>
    </row>
    <row r="364" spans="1:6" ht="18" thickBot="1" x14ac:dyDescent="0.35">
      <c r="A364" s="55">
        <v>12.8</v>
      </c>
      <c r="B364" s="56" t="s">
        <v>854</v>
      </c>
      <c r="C364" s="57" t="s">
        <v>855</v>
      </c>
      <c r="D364" s="56" t="s">
        <v>73</v>
      </c>
      <c r="E364" s="58">
        <v>5</v>
      </c>
      <c r="F364" s="58">
        <v>30</v>
      </c>
    </row>
    <row r="365" spans="1:6" ht="33.75" thickBot="1" x14ac:dyDescent="0.35">
      <c r="A365" s="55">
        <v>12.9</v>
      </c>
      <c r="B365" s="56" t="s">
        <v>856</v>
      </c>
      <c r="C365" s="57" t="s">
        <v>857</v>
      </c>
      <c r="D365" s="54" t="s">
        <v>212</v>
      </c>
      <c r="E365" s="58"/>
      <c r="F365" s="58">
        <v>30</v>
      </c>
    </row>
    <row r="366" spans="1:6" ht="18" thickBot="1" x14ac:dyDescent="0.35">
      <c r="A366" s="55">
        <v>12.1</v>
      </c>
      <c r="B366" s="56" t="s">
        <v>858</v>
      </c>
      <c r="C366" s="57" t="s">
        <v>859</v>
      </c>
      <c r="D366" s="54" t="s">
        <v>212</v>
      </c>
      <c r="E366" s="58"/>
      <c r="F366" s="58">
        <v>30</v>
      </c>
    </row>
    <row r="367" spans="1:6" ht="18" thickBot="1" x14ac:dyDescent="0.35">
      <c r="A367" s="55">
        <v>12.11</v>
      </c>
      <c r="B367" s="56" t="s">
        <v>860</v>
      </c>
      <c r="C367" s="57" t="s">
        <v>861</v>
      </c>
      <c r="D367" s="54" t="s">
        <v>212</v>
      </c>
      <c r="E367" s="58"/>
      <c r="F367" s="58">
        <v>30</v>
      </c>
    </row>
    <row r="368" spans="1:6" ht="18" thickBot="1" x14ac:dyDescent="0.35">
      <c r="A368" s="55">
        <v>12.12</v>
      </c>
      <c r="B368" s="56" t="s">
        <v>862</v>
      </c>
      <c r="C368" s="57" t="s">
        <v>863</v>
      </c>
      <c r="D368" s="54" t="s">
        <v>212</v>
      </c>
      <c r="E368" s="58"/>
      <c r="F368" s="58">
        <v>30</v>
      </c>
    </row>
    <row r="369" spans="1:6" ht="33.75" thickBot="1" x14ac:dyDescent="0.35">
      <c r="A369" s="55">
        <v>12.13</v>
      </c>
      <c r="B369" s="56" t="s">
        <v>864</v>
      </c>
      <c r="C369" s="57" t="s">
        <v>865</v>
      </c>
      <c r="D369" s="56" t="s">
        <v>47</v>
      </c>
      <c r="E369" s="306">
        <f>SUM(E370:E371)</f>
        <v>10</v>
      </c>
      <c r="F369" s="306">
        <f>SUM(F370:F371)</f>
        <v>60</v>
      </c>
    </row>
    <row r="370" spans="1:6" ht="33.75" thickBot="1" x14ac:dyDescent="0.35">
      <c r="A370" s="60" t="s">
        <v>866</v>
      </c>
      <c r="B370" s="54" t="s">
        <v>867</v>
      </c>
      <c r="C370" s="61" t="s">
        <v>868</v>
      </c>
      <c r="D370" s="62" t="s">
        <v>47</v>
      </c>
      <c r="E370" s="58">
        <v>5</v>
      </c>
      <c r="F370" s="58">
        <v>30</v>
      </c>
    </row>
    <row r="371" spans="1:6" ht="33.75" thickBot="1" x14ac:dyDescent="0.35">
      <c r="A371" s="60" t="s">
        <v>869</v>
      </c>
      <c r="B371" s="54" t="s">
        <v>870</v>
      </c>
      <c r="C371" s="61" t="s">
        <v>871</v>
      </c>
      <c r="D371" s="62" t="s">
        <v>47</v>
      </c>
      <c r="E371" s="58">
        <v>5</v>
      </c>
      <c r="F371" s="58">
        <v>30</v>
      </c>
    </row>
    <row r="372" spans="1:6" ht="18" thickBot="1" x14ac:dyDescent="0.35">
      <c r="A372" s="55">
        <v>12.14</v>
      </c>
      <c r="B372" s="56" t="s">
        <v>872</v>
      </c>
      <c r="C372" s="57" t="s">
        <v>873</v>
      </c>
      <c r="D372" s="56" t="s">
        <v>97</v>
      </c>
      <c r="E372" s="306">
        <f>SUM(E373:E374)</f>
        <v>10</v>
      </c>
      <c r="F372" s="306">
        <f>SUM(F373:F374)</f>
        <v>60</v>
      </c>
    </row>
    <row r="373" spans="1:6" ht="33.75" thickBot="1" x14ac:dyDescent="0.35">
      <c r="A373" s="60" t="s">
        <v>874</v>
      </c>
      <c r="B373" s="54" t="s">
        <v>867</v>
      </c>
      <c r="C373" s="61" t="s">
        <v>875</v>
      </c>
      <c r="D373" s="62" t="s">
        <v>97</v>
      </c>
      <c r="E373" s="58">
        <v>5</v>
      </c>
      <c r="F373" s="58">
        <v>30</v>
      </c>
    </row>
    <row r="374" spans="1:6" ht="33.75" thickBot="1" x14ac:dyDescent="0.35">
      <c r="A374" s="60" t="s">
        <v>876</v>
      </c>
      <c r="B374" s="54" t="s">
        <v>870</v>
      </c>
      <c r="C374" s="61" t="s">
        <v>877</v>
      </c>
      <c r="D374" s="62" t="s">
        <v>97</v>
      </c>
      <c r="E374" s="58">
        <v>5</v>
      </c>
      <c r="F374" s="58">
        <v>30</v>
      </c>
    </row>
    <row r="375" spans="1:6" ht="18" thickBot="1" x14ac:dyDescent="0.35">
      <c r="A375" s="55">
        <v>12.15</v>
      </c>
      <c r="B375" s="56" t="s">
        <v>878</v>
      </c>
      <c r="C375" s="57" t="s">
        <v>879</v>
      </c>
      <c r="D375" s="56" t="s">
        <v>47</v>
      </c>
      <c r="E375" s="306">
        <f>SUM(E376:E377)</f>
        <v>10</v>
      </c>
      <c r="F375" s="306">
        <f>SUM(F376:F377)</f>
        <v>60</v>
      </c>
    </row>
    <row r="376" spans="1:6" ht="33.75" thickBot="1" x14ac:dyDescent="0.35">
      <c r="A376" s="60" t="s">
        <v>880</v>
      </c>
      <c r="B376" s="54" t="s">
        <v>881</v>
      </c>
      <c r="C376" s="61" t="s">
        <v>882</v>
      </c>
      <c r="D376" s="62" t="s">
        <v>47</v>
      </c>
      <c r="E376" s="58">
        <v>5</v>
      </c>
      <c r="F376" s="58">
        <v>30</v>
      </c>
    </row>
    <row r="377" spans="1:6" ht="33.75" thickBot="1" x14ac:dyDescent="0.35">
      <c r="A377" s="60" t="s">
        <v>883</v>
      </c>
      <c r="B377" s="54" t="s">
        <v>884</v>
      </c>
      <c r="C377" s="61" t="s">
        <v>885</v>
      </c>
      <c r="D377" s="62" t="s">
        <v>47</v>
      </c>
      <c r="E377" s="58">
        <v>5</v>
      </c>
      <c r="F377" s="58">
        <v>30</v>
      </c>
    </row>
    <row r="378" spans="1:6" ht="18" thickBot="1" x14ac:dyDescent="0.35">
      <c r="A378" s="60">
        <v>12.17</v>
      </c>
      <c r="B378" s="54" t="s">
        <v>157</v>
      </c>
      <c r="C378" s="57" t="s">
        <v>158</v>
      </c>
      <c r="D378" s="54" t="s">
        <v>212</v>
      </c>
      <c r="E378" s="58"/>
      <c r="F378" s="306">
        <v>30</v>
      </c>
    </row>
    <row r="379" spans="1:6" ht="18" thickBot="1" x14ac:dyDescent="0.35">
      <c r="A379" s="308">
        <v>13</v>
      </c>
      <c r="B379" s="309" t="s">
        <v>886</v>
      </c>
      <c r="C379" s="310" t="s">
        <v>887</v>
      </c>
      <c r="D379" s="314" t="s">
        <v>212</v>
      </c>
      <c r="E379" s="312"/>
      <c r="F379" s="311">
        <f>F380+F385+F390+F395</f>
        <v>390</v>
      </c>
    </row>
    <row r="380" spans="1:6" ht="18" thickBot="1" x14ac:dyDescent="0.35">
      <c r="A380" s="55">
        <v>13.1</v>
      </c>
      <c r="B380" s="56" t="s">
        <v>888</v>
      </c>
      <c r="C380" s="57" t="s">
        <v>889</v>
      </c>
      <c r="D380" s="54" t="s">
        <v>212</v>
      </c>
      <c r="E380" s="306"/>
      <c r="F380" s="306">
        <f>SUM(F381:F384)</f>
        <v>120</v>
      </c>
    </row>
    <row r="381" spans="1:6" ht="18" thickBot="1" x14ac:dyDescent="0.35">
      <c r="A381" s="53" t="s">
        <v>890</v>
      </c>
      <c r="B381" s="54" t="s">
        <v>891</v>
      </c>
      <c r="C381" s="61" t="s">
        <v>126</v>
      </c>
      <c r="D381" s="54" t="s">
        <v>212</v>
      </c>
      <c r="E381" s="58"/>
      <c r="F381" s="58">
        <v>30</v>
      </c>
    </row>
    <row r="382" spans="1:6" ht="18" thickBot="1" x14ac:dyDescent="0.35">
      <c r="A382" s="53" t="s">
        <v>892</v>
      </c>
      <c r="B382" s="54" t="s">
        <v>893</v>
      </c>
      <c r="C382" s="61" t="s">
        <v>128</v>
      </c>
      <c r="D382" s="54" t="s">
        <v>212</v>
      </c>
      <c r="E382" s="58"/>
      <c r="F382" s="58">
        <v>30</v>
      </c>
    </row>
    <row r="383" spans="1:6" ht="18" thickBot="1" x14ac:dyDescent="0.35">
      <c r="A383" s="53" t="s">
        <v>894</v>
      </c>
      <c r="B383" s="54" t="s">
        <v>895</v>
      </c>
      <c r="C383" s="61" t="s">
        <v>130</v>
      </c>
      <c r="D383" s="54" t="s">
        <v>212</v>
      </c>
      <c r="E383" s="58"/>
      <c r="F383" s="58">
        <v>30</v>
      </c>
    </row>
    <row r="384" spans="1:6" ht="18" thickBot="1" x14ac:dyDescent="0.35">
      <c r="A384" s="53" t="s">
        <v>896</v>
      </c>
      <c r="B384" s="54" t="s">
        <v>897</v>
      </c>
      <c r="C384" s="61" t="s">
        <v>132</v>
      </c>
      <c r="D384" s="54" t="s">
        <v>212</v>
      </c>
      <c r="E384" s="58"/>
      <c r="F384" s="58">
        <v>30</v>
      </c>
    </row>
    <row r="385" spans="1:6" ht="18" thickBot="1" x14ac:dyDescent="0.35">
      <c r="A385" s="55">
        <v>13.2</v>
      </c>
      <c r="B385" s="56" t="s">
        <v>898</v>
      </c>
      <c r="C385" s="57" t="s">
        <v>899</v>
      </c>
      <c r="D385" s="54" t="s">
        <v>212</v>
      </c>
      <c r="E385" s="306"/>
      <c r="F385" s="306">
        <f>SUM(F386:F389)</f>
        <v>120</v>
      </c>
    </row>
    <row r="386" spans="1:6" ht="18" thickBot="1" x14ac:dyDescent="0.35">
      <c r="A386" s="53" t="s">
        <v>900</v>
      </c>
      <c r="B386" s="54" t="s">
        <v>901</v>
      </c>
      <c r="C386" s="61" t="s">
        <v>126</v>
      </c>
      <c r="D386" s="54" t="s">
        <v>212</v>
      </c>
      <c r="E386" s="58"/>
      <c r="F386" s="58">
        <v>30</v>
      </c>
    </row>
    <row r="387" spans="1:6" ht="18" thickBot="1" x14ac:dyDescent="0.35">
      <c r="A387" s="53" t="s">
        <v>902</v>
      </c>
      <c r="B387" s="54" t="s">
        <v>903</v>
      </c>
      <c r="C387" s="61" t="s">
        <v>128</v>
      </c>
      <c r="D387" s="54" t="s">
        <v>212</v>
      </c>
      <c r="E387" s="58"/>
      <c r="F387" s="58">
        <v>30</v>
      </c>
    </row>
    <row r="388" spans="1:6" ht="18" thickBot="1" x14ac:dyDescent="0.35">
      <c r="A388" s="53" t="s">
        <v>904</v>
      </c>
      <c r="B388" s="54" t="s">
        <v>905</v>
      </c>
      <c r="C388" s="61" t="s">
        <v>130</v>
      </c>
      <c r="D388" s="54" t="s">
        <v>212</v>
      </c>
      <c r="E388" s="58"/>
      <c r="F388" s="58">
        <v>30</v>
      </c>
    </row>
    <row r="389" spans="1:6" ht="18" thickBot="1" x14ac:dyDescent="0.35">
      <c r="A389" s="53" t="s">
        <v>906</v>
      </c>
      <c r="B389" s="54" t="s">
        <v>907</v>
      </c>
      <c r="C389" s="61" t="s">
        <v>132</v>
      </c>
      <c r="D389" s="54" t="s">
        <v>212</v>
      </c>
      <c r="E389" s="58"/>
      <c r="F389" s="58">
        <v>30</v>
      </c>
    </row>
    <row r="390" spans="1:6" ht="18" thickBot="1" x14ac:dyDescent="0.35">
      <c r="A390" s="55">
        <v>13.3</v>
      </c>
      <c r="B390" s="56" t="s">
        <v>908</v>
      </c>
      <c r="C390" s="57" t="s">
        <v>909</v>
      </c>
      <c r="D390" s="54" t="s">
        <v>212</v>
      </c>
      <c r="E390" s="306"/>
      <c r="F390" s="306">
        <f>SUM(F391:F394)</f>
        <v>120</v>
      </c>
    </row>
    <row r="391" spans="1:6" ht="18" thickBot="1" x14ac:dyDescent="0.35">
      <c r="A391" s="53" t="s">
        <v>910</v>
      </c>
      <c r="B391" s="54" t="s">
        <v>911</v>
      </c>
      <c r="C391" s="61" t="s">
        <v>126</v>
      </c>
      <c r="D391" s="54" t="s">
        <v>212</v>
      </c>
      <c r="E391" s="58"/>
      <c r="F391" s="58">
        <v>30</v>
      </c>
    </row>
    <row r="392" spans="1:6" ht="18" thickBot="1" x14ac:dyDescent="0.35">
      <c r="A392" s="53" t="s">
        <v>912</v>
      </c>
      <c r="B392" s="54" t="s">
        <v>913</v>
      </c>
      <c r="C392" s="61" t="s">
        <v>128</v>
      </c>
      <c r="D392" s="54" t="s">
        <v>212</v>
      </c>
      <c r="E392" s="58"/>
      <c r="F392" s="58">
        <v>30</v>
      </c>
    </row>
    <row r="393" spans="1:6" ht="18" thickBot="1" x14ac:dyDescent="0.35">
      <c r="A393" s="53" t="s">
        <v>914</v>
      </c>
      <c r="B393" s="54" t="s">
        <v>915</v>
      </c>
      <c r="C393" s="61" t="s">
        <v>130</v>
      </c>
      <c r="D393" s="54" t="s">
        <v>212</v>
      </c>
      <c r="E393" s="58"/>
      <c r="F393" s="58">
        <v>30</v>
      </c>
    </row>
    <row r="394" spans="1:6" ht="18" thickBot="1" x14ac:dyDescent="0.35">
      <c r="A394" s="53" t="s">
        <v>916</v>
      </c>
      <c r="B394" s="54" t="s">
        <v>917</v>
      </c>
      <c r="C394" s="61" t="s">
        <v>132</v>
      </c>
      <c r="D394" s="54" t="s">
        <v>212</v>
      </c>
      <c r="E394" s="58"/>
      <c r="F394" s="58">
        <v>30</v>
      </c>
    </row>
    <row r="395" spans="1:6" ht="18" thickBot="1" x14ac:dyDescent="0.35">
      <c r="A395" s="55">
        <v>13.4</v>
      </c>
      <c r="B395" s="56" t="s">
        <v>918</v>
      </c>
      <c r="C395" s="57" t="s">
        <v>919</v>
      </c>
      <c r="D395" s="54" t="s">
        <v>212</v>
      </c>
      <c r="E395" s="58"/>
      <c r="F395" s="306">
        <v>30</v>
      </c>
    </row>
    <row r="396" spans="1:6" ht="33.75" thickBot="1" x14ac:dyDescent="0.35">
      <c r="A396" s="308">
        <v>14</v>
      </c>
      <c r="B396" s="309" t="s">
        <v>160</v>
      </c>
      <c r="C396" s="310" t="s">
        <v>161</v>
      </c>
      <c r="D396" s="314" t="s">
        <v>212</v>
      </c>
      <c r="E396" s="312"/>
      <c r="F396" s="311">
        <f>F397+F398+F399+F400+F401+F402+F403+F408+F413+F418+F419+F420+F421+F422</f>
        <v>1170</v>
      </c>
    </row>
    <row r="397" spans="1:6" ht="33.75" thickBot="1" x14ac:dyDescent="0.35">
      <c r="A397" s="55">
        <v>14.1</v>
      </c>
      <c r="B397" s="56" t="s">
        <v>920</v>
      </c>
      <c r="C397" s="57" t="s">
        <v>921</v>
      </c>
      <c r="D397" s="63" t="s">
        <v>55</v>
      </c>
      <c r="E397" s="58">
        <v>5</v>
      </c>
      <c r="F397" s="306">
        <v>30</v>
      </c>
    </row>
    <row r="398" spans="1:6" ht="18" thickBot="1" x14ac:dyDescent="0.35">
      <c r="A398" s="55">
        <v>14.2</v>
      </c>
      <c r="B398" s="56" t="s">
        <v>922</v>
      </c>
      <c r="C398" s="57" t="s">
        <v>923</v>
      </c>
      <c r="D398" s="63" t="s">
        <v>55</v>
      </c>
      <c r="E398" s="58">
        <v>5</v>
      </c>
      <c r="F398" s="306">
        <v>30</v>
      </c>
    </row>
    <row r="399" spans="1:6" ht="18" thickBot="1" x14ac:dyDescent="0.35">
      <c r="A399" s="55">
        <v>14.3</v>
      </c>
      <c r="B399" s="56" t="s">
        <v>924</v>
      </c>
      <c r="C399" s="57" t="s">
        <v>925</v>
      </c>
      <c r="D399" s="63" t="s">
        <v>209</v>
      </c>
      <c r="E399" s="58">
        <v>5</v>
      </c>
      <c r="F399" s="306">
        <v>30</v>
      </c>
    </row>
    <row r="400" spans="1:6" ht="18" thickBot="1" x14ac:dyDescent="0.35">
      <c r="A400" s="55">
        <v>14.4</v>
      </c>
      <c r="B400" s="56" t="s">
        <v>162</v>
      </c>
      <c r="C400" s="57" t="s">
        <v>163</v>
      </c>
      <c r="D400" s="63" t="s">
        <v>147</v>
      </c>
      <c r="E400" s="58">
        <v>5</v>
      </c>
      <c r="F400" s="306">
        <v>30</v>
      </c>
    </row>
    <row r="401" spans="1:6" ht="18" thickBot="1" x14ac:dyDescent="0.35">
      <c r="A401" s="55">
        <v>14.5</v>
      </c>
      <c r="B401" s="56" t="s">
        <v>164</v>
      </c>
      <c r="C401" s="57" t="s">
        <v>165</v>
      </c>
      <c r="D401" s="54" t="s">
        <v>212</v>
      </c>
      <c r="E401" s="58"/>
      <c r="F401" s="306">
        <v>30</v>
      </c>
    </row>
    <row r="402" spans="1:6" ht="18" thickBot="1" x14ac:dyDescent="0.35">
      <c r="A402" s="308">
        <v>15</v>
      </c>
      <c r="B402" s="309" t="s">
        <v>167</v>
      </c>
      <c r="C402" s="310" t="s">
        <v>168</v>
      </c>
      <c r="D402" s="314" t="s">
        <v>212</v>
      </c>
      <c r="E402" s="312"/>
      <c r="F402" s="311">
        <f>F403+F408+F413+F418+F419+F420+F421+F422</f>
        <v>510</v>
      </c>
    </row>
    <row r="403" spans="1:6" ht="18" thickBot="1" x14ac:dyDescent="0.35">
      <c r="A403" s="55">
        <v>15.1</v>
      </c>
      <c r="B403" s="56" t="s">
        <v>926</v>
      </c>
      <c r="C403" s="57" t="s">
        <v>927</v>
      </c>
      <c r="D403" s="56" t="s">
        <v>47</v>
      </c>
      <c r="E403" s="306">
        <f>SUM(E404:E407)</f>
        <v>20</v>
      </c>
      <c r="F403" s="306">
        <f>SUM(F404:F407)</f>
        <v>120</v>
      </c>
    </row>
    <row r="404" spans="1:6" ht="18" thickBot="1" x14ac:dyDescent="0.35">
      <c r="A404" s="53" t="s">
        <v>928</v>
      </c>
      <c r="B404" s="54" t="s">
        <v>929</v>
      </c>
      <c r="C404" s="61" t="s">
        <v>126</v>
      </c>
      <c r="D404" s="62" t="s">
        <v>47</v>
      </c>
      <c r="E404" s="58">
        <v>5</v>
      </c>
      <c r="F404" s="58">
        <v>30</v>
      </c>
    </row>
    <row r="405" spans="1:6" ht="18" thickBot="1" x14ac:dyDescent="0.35">
      <c r="A405" s="53" t="s">
        <v>930</v>
      </c>
      <c r="B405" s="54" t="s">
        <v>931</v>
      </c>
      <c r="C405" s="61" t="s">
        <v>324</v>
      </c>
      <c r="D405" s="62" t="s">
        <v>47</v>
      </c>
      <c r="E405" s="58">
        <v>5</v>
      </c>
      <c r="F405" s="58">
        <v>30</v>
      </c>
    </row>
    <row r="406" spans="1:6" ht="18" thickBot="1" x14ac:dyDescent="0.35">
      <c r="A406" s="53" t="s">
        <v>932</v>
      </c>
      <c r="B406" s="54" t="s">
        <v>933</v>
      </c>
      <c r="C406" s="61" t="s">
        <v>336</v>
      </c>
      <c r="D406" s="62" t="s">
        <v>47</v>
      </c>
      <c r="E406" s="58">
        <v>5</v>
      </c>
      <c r="F406" s="58">
        <v>30</v>
      </c>
    </row>
    <row r="407" spans="1:6" ht="18" thickBot="1" x14ac:dyDescent="0.35">
      <c r="A407" s="53" t="s">
        <v>934</v>
      </c>
      <c r="B407" s="54" t="s">
        <v>935</v>
      </c>
      <c r="C407" s="61" t="s">
        <v>132</v>
      </c>
      <c r="D407" s="54" t="s">
        <v>47</v>
      </c>
      <c r="E407" s="58">
        <v>5</v>
      </c>
      <c r="F407" s="58">
        <v>30</v>
      </c>
    </row>
    <row r="408" spans="1:6" ht="18" thickBot="1" x14ac:dyDescent="0.35">
      <c r="A408" s="55">
        <v>15.2</v>
      </c>
      <c r="B408" s="56" t="s">
        <v>936</v>
      </c>
      <c r="C408" s="57" t="s">
        <v>937</v>
      </c>
      <c r="D408" s="56" t="s">
        <v>47</v>
      </c>
      <c r="E408" s="306">
        <f>SUM(E409:E412)</f>
        <v>20</v>
      </c>
      <c r="F408" s="306">
        <f>SUM(F409:F412)</f>
        <v>120</v>
      </c>
    </row>
    <row r="409" spans="1:6" ht="18" thickBot="1" x14ac:dyDescent="0.35">
      <c r="A409" s="53" t="s">
        <v>938</v>
      </c>
      <c r="B409" s="54" t="s">
        <v>939</v>
      </c>
      <c r="C409" s="61" t="s">
        <v>126</v>
      </c>
      <c r="D409" s="54" t="s">
        <v>47</v>
      </c>
      <c r="E409" s="58">
        <v>5</v>
      </c>
      <c r="F409" s="58">
        <v>30</v>
      </c>
    </row>
    <row r="410" spans="1:6" ht="18" thickBot="1" x14ac:dyDescent="0.35">
      <c r="A410" s="53" t="s">
        <v>940</v>
      </c>
      <c r="B410" s="54" t="s">
        <v>941</v>
      </c>
      <c r="C410" s="61" t="s">
        <v>324</v>
      </c>
      <c r="D410" s="54" t="s">
        <v>47</v>
      </c>
      <c r="E410" s="58">
        <v>5</v>
      </c>
      <c r="F410" s="58">
        <v>30</v>
      </c>
    </row>
    <row r="411" spans="1:6" ht="18" thickBot="1" x14ac:dyDescent="0.35">
      <c r="A411" s="53" t="s">
        <v>942</v>
      </c>
      <c r="B411" s="54" t="s">
        <v>943</v>
      </c>
      <c r="C411" s="61" t="s">
        <v>336</v>
      </c>
      <c r="D411" s="54" t="s">
        <v>47</v>
      </c>
      <c r="E411" s="58">
        <v>5</v>
      </c>
      <c r="F411" s="58">
        <v>30</v>
      </c>
    </row>
    <row r="412" spans="1:6" ht="18" thickBot="1" x14ac:dyDescent="0.35">
      <c r="A412" s="53" t="s">
        <v>944</v>
      </c>
      <c r="B412" s="54" t="s">
        <v>945</v>
      </c>
      <c r="C412" s="61" t="s">
        <v>132</v>
      </c>
      <c r="D412" s="54" t="s">
        <v>47</v>
      </c>
      <c r="E412" s="58">
        <v>5</v>
      </c>
      <c r="F412" s="58">
        <v>30</v>
      </c>
    </row>
    <row r="413" spans="1:6" ht="20.25" thickBot="1" x14ac:dyDescent="0.35">
      <c r="A413" s="55">
        <v>15.3</v>
      </c>
      <c r="B413" s="56" t="s">
        <v>946</v>
      </c>
      <c r="C413" s="57" t="s">
        <v>947</v>
      </c>
      <c r="D413" s="56" t="s">
        <v>948</v>
      </c>
      <c r="E413" s="306">
        <f>SUM(E414:E417)</f>
        <v>20</v>
      </c>
      <c r="F413" s="306">
        <f>SUM(F414:F417)</f>
        <v>120</v>
      </c>
    </row>
    <row r="414" spans="1:6" ht="20.25" thickBot="1" x14ac:dyDescent="0.35">
      <c r="A414" s="53" t="s">
        <v>949</v>
      </c>
      <c r="B414" s="54" t="s">
        <v>950</v>
      </c>
      <c r="C414" s="61" t="s">
        <v>126</v>
      </c>
      <c r="D414" s="54" t="s">
        <v>951</v>
      </c>
      <c r="E414" s="58">
        <v>5</v>
      </c>
      <c r="F414" s="58">
        <v>30</v>
      </c>
    </row>
    <row r="415" spans="1:6" ht="20.25" thickBot="1" x14ac:dyDescent="0.35">
      <c r="A415" s="53" t="s">
        <v>952</v>
      </c>
      <c r="B415" s="54" t="s">
        <v>953</v>
      </c>
      <c r="C415" s="61" t="s">
        <v>348</v>
      </c>
      <c r="D415" s="54" t="s">
        <v>951</v>
      </c>
      <c r="E415" s="58">
        <v>5</v>
      </c>
      <c r="F415" s="58">
        <v>30</v>
      </c>
    </row>
    <row r="416" spans="1:6" ht="20.25" thickBot="1" x14ac:dyDescent="0.35">
      <c r="A416" s="53" t="s">
        <v>954</v>
      </c>
      <c r="B416" s="54" t="s">
        <v>955</v>
      </c>
      <c r="C416" s="61" t="s">
        <v>336</v>
      </c>
      <c r="D416" s="54" t="s">
        <v>951</v>
      </c>
      <c r="E416" s="58">
        <v>5</v>
      </c>
      <c r="F416" s="58">
        <v>30</v>
      </c>
    </row>
    <row r="417" spans="1:6" ht="20.25" thickBot="1" x14ac:dyDescent="0.35">
      <c r="A417" s="53" t="s">
        <v>956</v>
      </c>
      <c r="B417" s="54" t="s">
        <v>957</v>
      </c>
      <c r="C417" s="61" t="s">
        <v>132</v>
      </c>
      <c r="D417" s="54" t="s">
        <v>951</v>
      </c>
      <c r="E417" s="58">
        <v>5</v>
      </c>
      <c r="F417" s="58">
        <v>30</v>
      </c>
    </row>
    <row r="418" spans="1:6" ht="36.75" customHeight="1" thickBot="1" x14ac:dyDescent="0.35">
      <c r="A418" s="55">
        <v>15.4</v>
      </c>
      <c r="B418" s="56" t="s">
        <v>958</v>
      </c>
      <c r="C418" s="57" t="s">
        <v>959</v>
      </c>
      <c r="D418" s="56" t="s">
        <v>47</v>
      </c>
      <c r="E418" s="58">
        <v>5</v>
      </c>
      <c r="F418" s="58">
        <v>30</v>
      </c>
    </row>
    <row r="419" spans="1:6" ht="18" thickBot="1" x14ac:dyDescent="0.35">
      <c r="A419" s="55">
        <v>15.5</v>
      </c>
      <c r="B419" s="56" t="s">
        <v>960</v>
      </c>
      <c r="C419" s="57" t="s">
        <v>961</v>
      </c>
      <c r="D419" s="54" t="s">
        <v>212</v>
      </c>
      <c r="E419" s="58"/>
      <c r="F419" s="58">
        <v>30</v>
      </c>
    </row>
    <row r="420" spans="1:6" ht="18" thickBot="1" x14ac:dyDescent="0.35">
      <c r="A420" s="55">
        <v>15.6</v>
      </c>
      <c r="B420" s="56" t="s">
        <v>962</v>
      </c>
      <c r="C420" s="57" t="s">
        <v>963</v>
      </c>
      <c r="D420" s="54" t="s">
        <v>212</v>
      </c>
      <c r="E420" s="58"/>
      <c r="F420" s="58">
        <v>30</v>
      </c>
    </row>
    <row r="421" spans="1:6" ht="18" thickBot="1" x14ac:dyDescent="0.35">
      <c r="A421" s="55">
        <v>15.7</v>
      </c>
      <c r="B421" s="56" t="s">
        <v>964</v>
      </c>
      <c r="C421" s="57" t="s">
        <v>965</v>
      </c>
      <c r="D421" s="54" t="s">
        <v>212</v>
      </c>
      <c r="E421" s="58"/>
      <c r="F421" s="58">
        <v>30</v>
      </c>
    </row>
    <row r="422" spans="1:6" ht="16.5" customHeight="1" thickBot="1" x14ac:dyDescent="0.35">
      <c r="A422" s="67"/>
      <c r="B422" s="318" t="s">
        <v>966</v>
      </c>
      <c r="C422" s="318"/>
      <c r="D422" s="54" t="s">
        <v>212</v>
      </c>
      <c r="E422" s="58"/>
      <c r="F422" s="58">
        <v>30</v>
      </c>
    </row>
  </sheetData>
  <mergeCells count="6">
    <mergeCell ref="B422:C422"/>
    <mergeCell ref="A1:F1"/>
    <mergeCell ref="A2:F2"/>
    <mergeCell ref="A3:F3"/>
    <mergeCell ref="A5:F5"/>
    <mergeCell ref="A4:F4"/>
  </mergeCells>
  <printOptions horizontalCentered="1"/>
  <pageMargins left="0.7" right="0.2" top="0.25" bottom="0.25" header="0.511811023622047" footer="0.511811023622047"/>
  <pageSetup paperSize="9" scale="87"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G21"/>
  <sheetViews>
    <sheetView view="pageBreakPreview" topLeftCell="A7" zoomScaleNormal="100" workbookViewId="0">
      <selection activeCell="D25" sqref="D25"/>
    </sheetView>
  </sheetViews>
  <sheetFormatPr defaultColWidth="8.7109375" defaultRowHeight="14.25" customHeight="1" x14ac:dyDescent="0.25"/>
  <cols>
    <col min="4" max="4" width="71.85546875" customWidth="1"/>
    <col min="5" max="5" width="14.85546875" customWidth="1"/>
    <col min="6" max="6" width="13.5703125" customWidth="1"/>
  </cols>
  <sheetData>
    <row r="4" spans="4:7" ht="18.75" x14ac:dyDescent="0.25">
      <c r="D4" s="68"/>
    </row>
    <row r="5" spans="4:7" ht="18.75" x14ac:dyDescent="0.25">
      <c r="D5" s="68"/>
    </row>
    <row r="6" spans="4:7" ht="18.75" x14ac:dyDescent="0.25">
      <c r="D6" s="68"/>
    </row>
    <row r="7" spans="4:7" ht="18.75" x14ac:dyDescent="0.25">
      <c r="D7" s="69" t="s">
        <v>971</v>
      </c>
      <c r="E7" s="70">
        <f>+'mẫu thống kê báo cáo nhanh'!W71</f>
        <v>0</v>
      </c>
      <c r="F7" s="69" t="s">
        <v>972</v>
      </c>
      <c r="G7" s="69"/>
    </row>
    <row r="8" spans="4:7" ht="18.75" x14ac:dyDescent="0.25">
      <c r="D8" s="69" t="s">
        <v>973</v>
      </c>
      <c r="E8" s="70">
        <f>+'mẫu thống kê báo cáo nhanh'!W72</f>
        <v>0</v>
      </c>
      <c r="F8" s="69" t="str">
        <f>+F7</f>
        <v xml:space="preserve">  triệu đồng</v>
      </c>
      <c r="G8" s="69"/>
    </row>
    <row r="9" spans="4:7" ht="18.75" x14ac:dyDescent="0.25">
      <c r="D9" s="69" t="s">
        <v>974</v>
      </c>
      <c r="E9" s="70" t="e">
        <f>+'mẫu thống kê báo cáo nhanh'!W73</f>
        <v>#REF!</v>
      </c>
      <c r="F9" s="69" t="str">
        <f>+F8</f>
        <v xml:space="preserve">  triệu đồng</v>
      </c>
      <c r="G9" s="69"/>
    </row>
    <row r="10" spans="4:7" ht="18.75" x14ac:dyDescent="0.25">
      <c r="D10" s="69" t="s">
        <v>975</v>
      </c>
      <c r="E10" s="70">
        <f>+'mẫu thống kê báo cáo nhanh'!W74</f>
        <v>0</v>
      </c>
      <c r="F10" s="69" t="str">
        <f>+F9</f>
        <v xml:space="preserve">  triệu đồng</v>
      </c>
      <c r="G10" s="69"/>
    </row>
    <row r="11" spans="4:7" ht="18.75" x14ac:dyDescent="0.25">
      <c r="D11" s="69" t="s">
        <v>976</v>
      </c>
      <c r="E11" s="70" t="e">
        <f>+'mẫu thống kê báo cáo nhanh'!W75</f>
        <v>#REF!</v>
      </c>
      <c r="F11" s="69" t="str">
        <f>+F10</f>
        <v xml:space="preserve">  triệu đồng</v>
      </c>
      <c r="G11" s="69"/>
    </row>
    <row r="12" spans="4:7" ht="18.75" x14ac:dyDescent="0.25">
      <c r="D12" s="69" t="s">
        <v>977</v>
      </c>
      <c r="E12" s="70" t="e">
        <f>+'mẫu thống kê báo cáo nhanh'!W76</f>
        <v>#REF!</v>
      </c>
      <c r="F12" s="69" t="str">
        <f>+F11</f>
        <v xml:space="preserve">  triệu đồng</v>
      </c>
      <c r="G12" s="69"/>
    </row>
    <row r="13" spans="4:7" ht="15" x14ac:dyDescent="0.25">
      <c r="E13" s="71" t="e">
        <f>SUM(E7:E12)</f>
        <v>#REF!</v>
      </c>
    </row>
    <row r="18" spans="4:6" ht="18.75" x14ac:dyDescent="0.25">
      <c r="D18" s="69" t="str">
        <f>+D10</f>
        <v xml:space="preserve">Thiệt hại về công trình thủy lợi, đê điều, sạt lở bờ sông, bờ biển </v>
      </c>
      <c r="E18" s="72" t="e">
        <f>+'Công trình 1'!H238</f>
        <v>#REF!</v>
      </c>
      <c r="F18" s="69" t="str">
        <f>+F11</f>
        <v xml:space="preserve">  triệu đồng</v>
      </c>
    </row>
    <row r="19" spans="4:6" ht="18.75" x14ac:dyDescent="0.25">
      <c r="D19" s="69" t="s">
        <v>976</v>
      </c>
      <c r="E19" s="72">
        <f>+'Công trình 1'!H239</f>
        <v>51.099000000000011</v>
      </c>
      <c r="F19" s="69" t="str">
        <f>+F18</f>
        <v xml:space="preserve">  triệu đồng</v>
      </c>
    </row>
    <row r="20" spans="4:6" ht="18.75" x14ac:dyDescent="0.25">
      <c r="D20" s="69" t="s">
        <v>977</v>
      </c>
      <c r="E20" s="72">
        <f>+'Công trình 1'!H240</f>
        <v>3.1180000000000003</v>
      </c>
      <c r="F20" s="69" t="str">
        <f>+F19</f>
        <v xml:space="preserve">  triệu đồng</v>
      </c>
    </row>
    <row r="21" spans="4:6" ht="15" x14ac:dyDescent="0.25">
      <c r="E21" s="73" t="e">
        <f>SUM(E18:E20)</f>
        <v>#REF!</v>
      </c>
    </row>
  </sheetData>
  <pageMargins left="0.7" right="0.7" top="0.75" bottom="0.75" header="0.511811023622047" footer="0.511811023622047"/>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04"/>
  <sheetViews>
    <sheetView view="pageBreakPreview" topLeftCell="A63" zoomScale="70" zoomScaleNormal="70" zoomScalePageLayoutView="70" workbookViewId="0">
      <selection activeCell="B81" sqref="B81"/>
    </sheetView>
  </sheetViews>
  <sheetFormatPr defaultColWidth="32" defaultRowHeight="16.5" customHeight="1" x14ac:dyDescent="0.25"/>
  <cols>
    <col min="1" max="1" width="6.7109375" style="74" customWidth="1"/>
    <col min="2" max="2" width="39.5703125" style="75" customWidth="1"/>
    <col min="3" max="3" width="24" style="74" customWidth="1"/>
    <col min="4" max="4" width="10.42578125" style="74" customWidth="1"/>
    <col min="5" max="5" width="20.7109375" style="76" customWidth="1"/>
    <col min="6" max="6" width="33.140625" style="76" customWidth="1"/>
    <col min="7" max="7" width="32.5703125" style="76" customWidth="1"/>
    <col min="8" max="8" width="27" style="76" customWidth="1"/>
    <col min="9" max="9" width="13.42578125" style="77" customWidth="1"/>
    <col min="10" max="10" width="15.42578125" style="77" hidden="1" customWidth="1"/>
    <col min="11" max="16384" width="32" style="78"/>
  </cols>
  <sheetData>
    <row r="2" spans="1:11" x14ac:dyDescent="0.25">
      <c r="A2" s="321" t="s">
        <v>978</v>
      </c>
      <c r="B2" s="321"/>
      <c r="C2" s="321"/>
      <c r="D2" s="321"/>
      <c r="E2" s="321"/>
      <c r="F2" s="321"/>
      <c r="G2" s="321"/>
      <c r="H2" s="321"/>
      <c r="I2" s="321"/>
      <c r="J2" s="79"/>
    </row>
    <row r="3" spans="1:11" x14ac:dyDescent="0.25">
      <c r="A3" s="321" t="s">
        <v>979</v>
      </c>
      <c r="B3" s="321"/>
      <c r="C3" s="321"/>
      <c r="D3" s="321"/>
      <c r="E3" s="321"/>
      <c r="F3" s="321"/>
      <c r="G3" s="321"/>
      <c r="H3" s="321"/>
      <c r="I3" s="321"/>
      <c r="J3" s="79"/>
    </row>
    <row r="4" spans="1:11" x14ac:dyDescent="0.25">
      <c r="A4" s="322" t="s">
        <v>980</v>
      </c>
      <c r="B4" s="322"/>
      <c r="C4" s="322"/>
      <c r="D4" s="322"/>
      <c r="E4" s="322"/>
      <c r="F4" s="322"/>
      <c r="G4" s="322"/>
      <c r="H4" s="322"/>
      <c r="I4" s="322"/>
      <c r="J4" s="80"/>
    </row>
    <row r="6" spans="1:11" s="85" customFormat="1" ht="47.25" x14ac:dyDescent="0.25">
      <c r="A6" s="81" t="s">
        <v>175</v>
      </c>
      <c r="B6" s="82" t="s">
        <v>981</v>
      </c>
      <c r="C6" s="81" t="s">
        <v>982</v>
      </c>
      <c r="D6" s="83" t="s">
        <v>983</v>
      </c>
      <c r="E6" s="84" t="s">
        <v>984</v>
      </c>
      <c r="F6" s="81" t="s">
        <v>985</v>
      </c>
      <c r="G6" s="81" t="s">
        <v>986</v>
      </c>
      <c r="H6" s="81" t="s">
        <v>987</v>
      </c>
      <c r="I6" s="83" t="s">
        <v>988</v>
      </c>
      <c r="J6" s="81" t="s">
        <v>989</v>
      </c>
    </row>
    <row r="7" spans="1:11" s="90" customFormat="1" ht="16.5" customHeight="1" x14ac:dyDescent="0.25">
      <c r="A7" s="81" t="s">
        <v>29</v>
      </c>
      <c r="B7" s="323" t="s">
        <v>990</v>
      </c>
      <c r="C7" s="323"/>
      <c r="D7" s="81"/>
      <c r="E7" s="86"/>
      <c r="F7" s="87"/>
      <c r="G7" s="87"/>
      <c r="H7" s="87"/>
      <c r="I7" s="88" t="e">
        <f>+I8+I48+I64+I85+I91+I95+I99+I104</f>
        <v>#REF!</v>
      </c>
      <c r="J7" s="89" t="e">
        <f>+J8+#REF!+J48+J64+#REF!</f>
        <v>#REF!</v>
      </c>
    </row>
    <row r="8" spans="1:11" s="90" customFormat="1" x14ac:dyDescent="0.25">
      <c r="A8" s="81" t="s">
        <v>159</v>
      </c>
      <c r="B8" s="82" t="s">
        <v>991</v>
      </c>
      <c r="C8" s="87"/>
      <c r="D8" s="87"/>
      <c r="E8" s="91"/>
      <c r="F8" s="87"/>
      <c r="G8" s="87"/>
      <c r="H8" s="87"/>
      <c r="I8" s="88">
        <f>+I9+I16</f>
        <v>41.034999999999997</v>
      </c>
      <c r="J8" s="92">
        <f>+SUM(J9:J13)</f>
        <v>39.6</v>
      </c>
    </row>
    <row r="9" spans="1:11" s="97" customFormat="1" x14ac:dyDescent="0.25">
      <c r="A9" s="81" t="s">
        <v>992</v>
      </c>
      <c r="B9" s="93" t="s">
        <v>993</v>
      </c>
      <c r="C9" s="83"/>
      <c r="D9" s="83"/>
      <c r="E9" s="94"/>
      <c r="F9" s="83"/>
      <c r="G9" s="83"/>
      <c r="H9" s="83"/>
      <c r="I9" s="95">
        <f>SUM(I10:I15)</f>
        <v>19</v>
      </c>
      <c r="J9" s="96">
        <v>30</v>
      </c>
    </row>
    <row r="10" spans="1:11" s="85" customFormat="1" ht="47.25" x14ac:dyDescent="0.25">
      <c r="A10" s="87">
        <v>1</v>
      </c>
      <c r="B10" s="98" t="s">
        <v>994</v>
      </c>
      <c r="C10" s="44" t="s">
        <v>995</v>
      </c>
      <c r="D10" s="44" t="s">
        <v>97</v>
      </c>
      <c r="E10" s="99">
        <v>250</v>
      </c>
      <c r="F10" s="44" t="s">
        <v>996</v>
      </c>
      <c r="G10" s="44" t="s">
        <v>997</v>
      </c>
      <c r="H10" s="44" t="s">
        <v>998</v>
      </c>
      <c r="I10" s="100">
        <f t="shared" ref="I10:I15" si="0">+K10/1000</f>
        <v>2</v>
      </c>
      <c r="J10" s="101">
        <v>5</v>
      </c>
      <c r="K10" s="102">
        <v>2000</v>
      </c>
    </row>
    <row r="11" spans="1:11" s="85" customFormat="1" ht="47.25" x14ac:dyDescent="0.25">
      <c r="A11" s="87">
        <f>+A10+1</f>
        <v>2</v>
      </c>
      <c r="B11" s="98" t="s">
        <v>999</v>
      </c>
      <c r="C11" s="44" t="s">
        <v>995</v>
      </c>
      <c r="D11" s="44" t="s">
        <v>97</v>
      </c>
      <c r="E11" s="99">
        <v>250</v>
      </c>
      <c r="F11" s="44" t="s">
        <v>996</v>
      </c>
      <c r="G11" s="44" t="s">
        <v>997</v>
      </c>
      <c r="H11" s="44" t="str">
        <f>+H10</f>
        <v>Đầu tư xây dựng mới</v>
      </c>
      <c r="I11" s="100">
        <f t="shared" si="0"/>
        <v>3</v>
      </c>
      <c r="J11" s="101">
        <v>2</v>
      </c>
      <c r="K11" s="102">
        <v>3000</v>
      </c>
    </row>
    <row r="12" spans="1:11" s="85" customFormat="1" ht="47.25" x14ac:dyDescent="0.25">
      <c r="A12" s="87">
        <f>+A11+1</f>
        <v>3</v>
      </c>
      <c r="B12" s="98" t="s">
        <v>1000</v>
      </c>
      <c r="C12" s="44" t="s">
        <v>1001</v>
      </c>
      <c r="D12" s="44" t="s">
        <v>97</v>
      </c>
      <c r="E12" s="99">
        <v>300</v>
      </c>
      <c r="F12" s="44" t="s">
        <v>996</v>
      </c>
      <c r="G12" s="44" t="s">
        <v>997</v>
      </c>
      <c r="H12" s="44" t="str">
        <f>+H11</f>
        <v>Đầu tư xây dựng mới</v>
      </c>
      <c r="I12" s="100">
        <f t="shared" si="0"/>
        <v>6</v>
      </c>
      <c r="J12" s="101">
        <v>2</v>
      </c>
      <c r="K12" s="102">
        <v>6000</v>
      </c>
    </row>
    <row r="13" spans="1:11" s="85" customFormat="1" ht="47.25" x14ac:dyDescent="0.25">
      <c r="A13" s="87">
        <f>+A12+1</f>
        <v>4</v>
      </c>
      <c r="B13" s="98" t="s">
        <v>1002</v>
      </c>
      <c r="C13" s="44" t="s">
        <v>1003</v>
      </c>
      <c r="D13" s="44" t="s">
        <v>97</v>
      </c>
      <c r="E13" s="99">
        <v>435</v>
      </c>
      <c r="F13" s="44" t="s">
        <v>996</v>
      </c>
      <c r="G13" s="44" t="s">
        <v>997</v>
      </c>
      <c r="H13" s="44" t="str">
        <f>+H12</f>
        <v>Đầu tư xây dựng mới</v>
      </c>
      <c r="I13" s="100">
        <f t="shared" si="0"/>
        <v>2</v>
      </c>
      <c r="J13" s="101">
        <v>0.6</v>
      </c>
      <c r="K13" s="102">
        <v>2000</v>
      </c>
    </row>
    <row r="14" spans="1:11" s="85" customFormat="1" ht="47.25" x14ac:dyDescent="0.25">
      <c r="A14" s="87">
        <f>+A13+1</f>
        <v>5</v>
      </c>
      <c r="B14" s="98" t="s">
        <v>1004</v>
      </c>
      <c r="C14" s="44" t="s">
        <v>1005</v>
      </c>
      <c r="D14" s="44" t="s">
        <v>97</v>
      </c>
      <c r="E14" s="99">
        <v>450</v>
      </c>
      <c r="F14" s="44" t="s">
        <v>996</v>
      </c>
      <c r="G14" s="44" t="s">
        <v>997</v>
      </c>
      <c r="H14" s="44" t="str">
        <f>+H13</f>
        <v>Đầu tư xây dựng mới</v>
      </c>
      <c r="I14" s="100">
        <f t="shared" si="0"/>
        <v>3</v>
      </c>
      <c r="J14" s="103"/>
      <c r="K14" s="104">
        <v>3000</v>
      </c>
    </row>
    <row r="15" spans="1:11" s="85" customFormat="1" ht="63" x14ac:dyDescent="0.25">
      <c r="A15" s="87">
        <f>+A14+1</f>
        <v>6</v>
      </c>
      <c r="B15" s="98" t="s">
        <v>1006</v>
      </c>
      <c r="C15" s="44" t="s">
        <v>1007</v>
      </c>
      <c r="D15" s="44" t="s">
        <v>97</v>
      </c>
      <c r="E15" s="99">
        <v>250</v>
      </c>
      <c r="F15" s="44" t="s">
        <v>996</v>
      </c>
      <c r="G15" s="44" t="s">
        <v>997</v>
      </c>
      <c r="H15" s="44" t="str">
        <f>+H14</f>
        <v>Đầu tư xây dựng mới</v>
      </c>
      <c r="I15" s="100">
        <f t="shared" si="0"/>
        <v>3</v>
      </c>
      <c r="J15" s="103"/>
      <c r="K15" s="104">
        <v>3000</v>
      </c>
    </row>
    <row r="16" spans="1:11" s="97" customFormat="1" x14ac:dyDescent="0.25">
      <c r="A16" s="81" t="s">
        <v>1008</v>
      </c>
      <c r="B16" s="93" t="s">
        <v>1009</v>
      </c>
      <c r="C16" s="83"/>
      <c r="D16" s="83"/>
      <c r="E16" s="94">
        <f>+E17+E19+E46+E34</f>
        <v>9226</v>
      </c>
      <c r="F16" s="83"/>
      <c r="G16" s="83"/>
      <c r="H16" s="83"/>
      <c r="I16" s="95">
        <f>+I17+I19+I46+I34</f>
        <v>22.035</v>
      </c>
      <c r="J16" s="105"/>
    </row>
    <row r="17" spans="1:11" s="97" customFormat="1" x14ac:dyDescent="0.25">
      <c r="A17" s="81">
        <v>1</v>
      </c>
      <c r="B17" s="93" t="s">
        <v>1010</v>
      </c>
      <c r="C17" s="83"/>
      <c r="D17" s="83" t="s">
        <v>97</v>
      </c>
      <c r="E17" s="94">
        <f>SUM(E18)</f>
        <v>300</v>
      </c>
      <c r="F17" s="83"/>
      <c r="G17" s="83"/>
      <c r="H17" s="83"/>
      <c r="I17" s="95">
        <f>SUM(I18)</f>
        <v>2</v>
      </c>
      <c r="J17" s="105"/>
    </row>
    <row r="18" spans="1:11" s="85" customFormat="1" ht="31.5" x14ac:dyDescent="0.25">
      <c r="A18" s="87" t="s">
        <v>1011</v>
      </c>
      <c r="B18" s="98" t="s">
        <v>1012</v>
      </c>
      <c r="C18" s="44" t="s">
        <v>1013</v>
      </c>
      <c r="D18" s="44" t="s">
        <v>97</v>
      </c>
      <c r="E18" s="99">
        <v>300</v>
      </c>
      <c r="F18" s="44"/>
      <c r="G18" s="44"/>
      <c r="H18" s="44"/>
      <c r="I18" s="100">
        <v>2</v>
      </c>
      <c r="J18" s="103"/>
    </row>
    <row r="19" spans="1:11" s="97" customFormat="1" x14ac:dyDescent="0.25">
      <c r="A19" s="81">
        <v>2</v>
      </c>
      <c r="B19" s="93" t="s">
        <v>1014</v>
      </c>
      <c r="C19" s="83"/>
      <c r="D19" s="83" t="s">
        <v>97</v>
      </c>
      <c r="E19" s="94">
        <f>SUM(E20:E33)</f>
        <v>5495</v>
      </c>
      <c r="F19" s="83"/>
      <c r="G19" s="83"/>
      <c r="H19" s="83"/>
      <c r="I19" s="95">
        <f>SUM(I20:I33)</f>
        <v>12.395</v>
      </c>
      <c r="J19" s="105"/>
    </row>
    <row r="20" spans="1:11" s="85" customFormat="1" ht="31.5" x14ac:dyDescent="0.25">
      <c r="A20" s="87" t="s">
        <v>1015</v>
      </c>
      <c r="B20" s="98" t="s">
        <v>1016</v>
      </c>
      <c r="C20" s="44" t="s">
        <v>1017</v>
      </c>
      <c r="D20" s="44" t="s">
        <v>97</v>
      </c>
      <c r="E20" s="99">
        <v>200</v>
      </c>
      <c r="F20" s="44"/>
      <c r="G20" s="44"/>
      <c r="H20" s="44"/>
      <c r="I20" s="100">
        <f t="shared" ref="I20:I33" si="1">+K20/1000</f>
        <v>1</v>
      </c>
      <c r="J20" s="103"/>
      <c r="K20" s="104">
        <v>1000</v>
      </c>
    </row>
    <row r="21" spans="1:11" s="85" customFormat="1" ht="37.5" customHeight="1" x14ac:dyDescent="0.25">
      <c r="A21" s="87" t="s">
        <v>1018</v>
      </c>
      <c r="B21" s="98" t="s">
        <v>1019</v>
      </c>
      <c r="C21" s="44" t="s">
        <v>1013</v>
      </c>
      <c r="D21" s="44" t="s">
        <v>97</v>
      </c>
      <c r="E21" s="99">
        <v>450</v>
      </c>
      <c r="F21" s="44"/>
      <c r="G21" s="44"/>
      <c r="H21" s="44"/>
      <c r="I21" s="100">
        <f t="shared" si="1"/>
        <v>2</v>
      </c>
      <c r="J21" s="103"/>
      <c r="K21" s="104">
        <v>2000</v>
      </c>
    </row>
    <row r="22" spans="1:11" s="85" customFormat="1" ht="31.5" x14ac:dyDescent="0.25">
      <c r="A22" s="87" t="s">
        <v>1020</v>
      </c>
      <c r="B22" s="98" t="s">
        <v>1021</v>
      </c>
      <c r="C22" s="44" t="s">
        <v>1005</v>
      </c>
      <c r="D22" s="44" t="s">
        <v>97</v>
      </c>
      <c r="E22" s="99">
        <v>200</v>
      </c>
      <c r="F22" s="44"/>
      <c r="G22" s="44"/>
      <c r="H22" s="44"/>
      <c r="I22" s="100">
        <f t="shared" si="1"/>
        <v>1.5</v>
      </c>
      <c r="J22" s="103"/>
      <c r="K22" s="104">
        <v>1500</v>
      </c>
    </row>
    <row r="23" spans="1:11" s="85" customFormat="1" ht="31.5" x14ac:dyDescent="0.25">
      <c r="A23" s="87" t="s">
        <v>1022</v>
      </c>
      <c r="B23" s="98" t="s">
        <v>1023</v>
      </c>
      <c r="C23" s="44" t="s">
        <v>1005</v>
      </c>
      <c r="D23" s="44" t="s">
        <v>97</v>
      </c>
      <c r="E23" s="99">
        <v>800</v>
      </c>
      <c r="F23" s="44"/>
      <c r="G23" s="44"/>
      <c r="H23" s="44"/>
      <c r="I23" s="100">
        <f t="shared" si="1"/>
        <v>2</v>
      </c>
      <c r="J23" s="103"/>
      <c r="K23" s="104">
        <v>2000</v>
      </c>
    </row>
    <row r="24" spans="1:11" s="85" customFormat="1" x14ac:dyDescent="0.25">
      <c r="A24" s="87" t="s">
        <v>1024</v>
      </c>
      <c r="B24" s="98" t="s">
        <v>1025</v>
      </c>
      <c r="C24" s="44" t="s">
        <v>1026</v>
      </c>
      <c r="D24" s="44" t="s">
        <v>97</v>
      </c>
      <c r="E24" s="99">
        <v>120</v>
      </c>
      <c r="F24" s="44"/>
      <c r="G24" s="44"/>
      <c r="H24" s="44"/>
      <c r="I24" s="100">
        <f t="shared" si="1"/>
        <v>0.5</v>
      </c>
      <c r="J24" s="103"/>
      <c r="K24" s="104">
        <v>500</v>
      </c>
    </row>
    <row r="25" spans="1:11" s="85" customFormat="1" ht="31.5" x14ac:dyDescent="0.25">
      <c r="A25" s="87" t="s">
        <v>1027</v>
      </c>
      <c r="B25" s="98" t="s">
        <v>1028</v>
      </c>
      <c r="C25" s="44" t="s">
        <v>1029</v>
      </c>
      <c r="D25" s="44" t="s">
        <v>97</v>
      </c>
      <c r="E25" s="99">
        <v>150</v>
      </c>
      <c r="F25" s="44"/>
      <c r="G25" s="44"/>
      <c r="H25" s="44"/>
      <c r="I25" s="100">
        <f t="shared" si="1"/>
        <v>0.5</v>
      </c>
      <c r="J25" s="103"/>
      <c r="K25" s="104">
        <v>500</v>
      </c>
    </row>
    <row r="26" spans="1:11" s="85" customFormat="1" ht="47.25" x14ac:dyDescent="0.25">
      <c r="A26" s="87" t="s">
        <v>1030</v>
      </c>
      <c r="B26" s="98" t="s">
        <v>1031</v>
      </c>
      <c r="C26" s="44" t="s">
        <v>1032</v>
      </c>
      <c r="D26" s="44" t="s">
        <v>97</v>
      </c>
      <c r="E26" s="99">
        <v>200</v>
      </c>
      <c r="F26" s="44"/>
      <c r="G26" s="44"/>
      <c r="H26" s="44"/>
      <c r="I26" s="100">
        <f t="shared" si="1"/>
        <v>0.4</v>
      </c>
      <c r="J26" s="103"/>
      <c r="K26" s="104">
        <v>400</v>
      </c>
    </row>
    <row r="27" spans="1:11" s="85" customFormat="1" x14ac:dyDescent="0.25">
      <c r="A27" s="87" t="s">
        <v>1033</v>
      </c>
      <c r="B27" s="98" t="s">
        <v>1034</v>
      </c>
      <c r="C27" s="44" t="s">
        <v>1032</v>
      </c>
      <c r="D27" s="44" t="s">
        <v>97</v>
      </c>
      <c r="E27" s="99">
        <v>250</v>
      </c>
      <c r="F27" s="44"/>
      <c r="G27" s="44"/>
      <c r="H27" s="44"/>
      <c r="I27" s="100">
        <f t="shared" si="1"/>
        <v>0.5</v>
      </c>
      <c r="J27" s="103"/>
      <c r="K27" s="104">
        <v>500</v>
      </c>
    </row>
    <row r="28" spans="1:11" s="85" customFormat="1" ht="31.5" x14ac:dyDescent="0.25">
      <c r="A28" s="87" t="s">
        <v>1035</v>
      </c>
      <c r="B28" s="98" t="s">
        <v>1036</v>
      </c>
      <c r="C28" s="44" t="s">
        <v>1037</v>
      </c>
      <c r="D28" s="44" t="s">
        <v>97</v>
      </c>
      <c r="E28" s="99">
        <v>240</v>
      </c>
      <c r="F28" s="44"/>
      <c r="G28" s="44"/>
      <c r="H28" s="44"/>
      <c r="I28" s="100">
        <f t="shared" si="1"/>
        <v>0.72</v>
      </c>
      <c r="J28" s="103"/>
      <c r="K28" s="104">
        <v>720</v>
      </c>
    </row>
    <row r="29" spans="1:11" s="85" customFormat="1" ht="31.5" x14ac:dyDescent="0.25">
      <c r="A29" s="87" t="s">
        <v>1038</v>
      </c>
      <c r="B29" s="98" t="s">
        <v>1039</v>
      </c>
      <c r="C29" s="44" t="s">
        <v>1037</v>
      </c>
      <c r="D29" s="44" t="s">
        <v>97</v>
      </c>
      <c r="E29" s="99">
        <v>325</v>
      </c>
      <c r="F29" s="44"/>
      <c r="G29" s="44"/>
      <c r="H29" s="44"/>
      <c r="I29" s="100">
        <f t="shared" si="1"/>
        <v>0.97499999999999998</v>
      </c>
      <c r="J29" s="103"/>
      <c r="K29" s="104">
        <v>975</v>
      </c>
    </row>
    <row r="30" spans="1:11" s="85" customFormat="1" ht="47.25" x14ac:dyDescent="0.25">
      <c r="A30" s="87" t="s">
        <v>1040</v>
      </c>
      <c r="B30" s="98" t="s">
        <v>1041</v>
      </c>
      <c r="C30" s="44" t="s">
        <v>1005</v>
      </c>
      <c r="D30" s="44" t="s">
        <v>97</v>
      </c>
      <c r="E30" s="99">
        <v>1000</v>
      </c>
      <c r="F30" s="44"/>
      <c r="G30" s="44"/>
      <c r="H30" s="44"/>
      <c r="I30" s="100">
        <f t="shared" si="1"/>
        <v>0.9</v>
      </c>
      <c r="J30" s="103"/>
      <c r="K30" s="104">
        <v>900</v>
      </c>
    </row>
    <row r="31" spans="1:11" s="85" customFormat="1" ht="48.75" customHeight="1" x14ac:dyDescent="0.25">
      <c r="A31" s="87" t="s">
        <v>1042</v>
      </c>
      <c r="B31" s="98" t="s">
        <v>1043</v>
      </c>
      <c r="C31" s="44" t="s">
        <v>1005</v>
      </c>
      <c r="D31" s="44" t="s">
        <v>97</v>
      </c>
      <c r="E31" s="99">
        <v>1500</v>
      </c>
      <c r="F31" s="44"/>
      <c r="G31" s="44"/>
      <c r="H31" s="44"/>
      <c r="I31" s="100">
        <f t="shared" si="1"/>
        <v>0.7</v>
      </c>
      <c r="J31" s="103"/>
      <c r="K31" s="104">
        <v>700</v>
      </c>
    </row>
    <row r="32" spans="1:11" s="85" customFormat="1" ht="31.5" x14ac:dyDescent="0.25">
      <c r="A32" s="87" t="s">
        <v>1044</v>
      </c>
      <c r="B32" s="98" t="s">
        <v>1045</v>
      </c>
      <c r="C32" s="44" t="s">
        <v>1005</v>
      </c>
      <c r="D32" s="44" t="s">
        <v>97</v>
      </c>
      <c r="E32" s="99">
        <v>30</v>
      </c>
      <c r="F32" s="44"/>
      <c r="G32" s="44"/>
      <c r="H32" s="44"/>
      <c r="I32" s="100">
        <f t="shared" si="1"/>
        <v>0.2</v>
      </c>
      <c r="J32" s="103"/>
      <c r="K32" s="104">
        <v>200</v>
      </c>
    </row>
    <row r="33" spans="1:11" s="85" customFormat="1" ht="31.5" x14ac:dyDescent="0.25">
      <c r="A33" s="87" t="s">
        <v>1046</v>
      </c>
      <c r="B33" s="98" t="s">
        <v>1047</v>
      </c>
      <c r="C33" s="44" t="s">
        <v>1048</v>
      </c>
      <c r="D33" s="44" t="s">
        <v>97</v>
      </c>
      <c r="E33" s="99">
        <v>30</v>
      </c>
      <c r="F33" s="44"/>
      <c r="G33" s="44"/>
      <c r="H33" s="44"/>
      <c r="I33" s="100">
        <f t="shared" si="1"/>
        <v>0.5</v>
      </c>
      <c r="J33" s="103"/>
      <c r="K33" s="104">
        <v>500</v>
      </c>
    </row>
    <row r="34" spans="1:11" s="97" customFormat="1" x14ac:dyDescent="0.25">
      <c r="A34" s="81">
        <v>3</v>
      </c>
      <c r="B34" s="93" t="s">
        <v>1049</v>
      </c>
      <c r="C34" s="83"/>
      <c r="D34" s="83" t="s">
        <v>97</v>
      </c>
      <c r="E34" s="94">
        <f>SUM(E35:E45)</f>
        <v>3431</v>
      </c>
      <c r="F34" s="83"/>
      <c r="G34" s="83"/>
      <c r="H34" s="83"/>
      <c r="I34" s="95">
        <f>SUM(I35:I45)</f>
        <v>6.14</v>
      </c>
      <c r="J34" s="105"/>
    </row>
    <row r="35" spans="1:11" s="85" customFormat="1" ht="31.5" x14ac:dyDescent="0.25">
      <c r="A35" s="87" t="s">
        <v>1050</v>
      </c>
      <c r="B35" s="98" t="s">
        <v>1051</v>
      </c>
      <c r="C35" s="44" t="s">
        <v>1005</v>
      </c>
      <c r="D35" s="44" t="s">
        <v>97</v>
      </c>
      <c r="E35" s="99">
        <v>600</v>
      </c>
      <c r="F35" s="44"/>
      <c r="G35" s="44"/>
      <c r="H35" s="44"/>
      <c r="I35" s="100">
        <f t="shared" ref="I35:I45" si="2">+K35/1000</f>
        <v>0.7</v>
      </c>
      <c r="J35" s="103"/>
      <c r="K35" s="104">
        <v>700</v>
      </c>
    </row>
    <row r="36" spans="1:11" s="85" customFormat="1" ht="47.25" x14ac:dyDescent="0.25">
      <c r="A36" s="87" t="s">
        <v>1052</v>
      </c>
      <c r="B36" s="98" t="s">
        <v>1053</v>
      </c>
      <c r="C36" s="44" t="s">
        <v>1054</v>
      </c>
      <c r="D36" s="44" t="s">
        <v>97</v>
      </c>
      <c r="E36" s="99">
        <v>500</v>
      </c>
      <c r="F36" s="44"/>
      <c r="G36" s="44"/>
      <c r="H36" s="44"/>
      <c r="I36" s="100">
        <f t="shared" si="2"/>
        <v>1</v>
      </c>
      <c r="J36" s="103"/>
      <c r="K36" s="104">
        <v>1000</v>
      </c>
    </row>
    <row r="37" spans="1:11" s="85" customFormat="1" ht="31.5" x14ac:dyDescent="0.25">
      <c r="A37" s="87" t="s">
        <v>1055</v>
      </c>
      <c r="B37" s="98" t="s">
        <v>1056</v>
      </c>
      <c r="C37" s="44" t="s">
        <v>1054</v>
      </c>
      <c r="D37" s="44" t="s">
        <v>97</v>
      </c>
      <c r="E37" s="99">
        <v>100</v>
      </c>
      <c r="F37" s="44"/>
      <c r="G37" s="44"/>
      <c r="H37" s="44"/>
      <c r="I37" s="100">
        <f t="shared" si="2"/>
        <v>0.3</v>
      </c>
      <c r="J37" s="103"/>
      <c r="K37" s="104">
        <v>300</v>
      </c>
    </row>
    <row r="38" spans="1:11" s="85" customFormat="1" ht="31.5" x14ac:dyDescent="0.25">
      <c r="A38" s="87" t="s">
        <v>1057</v>
      </c>
      <c r="B38" s="98" t="s">
        <v>1058</v>
      </c>
      <c r="C38" s="44" t="s">
        <v>1005</v>
      </c>
      <c r="D38" s="44" t="s">
        <v>97</v>
      </c>
      <c r="E38" s="99">
        <v>90</v>
      </c>
      <c r="F38" s="44"/>
      <c r="G38" s="44"/>
      <c r="H38" s="44"/>
      <c r="I38" s="100">
        <f t="shared" si="2"/>
        <v>0.5</v>
      </c>
      <c r="J38" s="103"/>
      <c r="K38" s="104">
        <v>500</v>
      </c>
    </row>
    <row r="39" spans="1:11" s="85" customFormat="1" ht="31.5" x14ac:dyDescent="0.25">
      <c r="A39" s="87" t="s">
        <v>1059</v>
      </c>
      <c r="B39" s="98" t="s">
        <v>1060</v>
      </c>
      <c r="C39" s="44" t="s">
        <v>1054</v>
      </c>
      <c r="D39" s="44" t="s">
        <v>97</v>
      </c>
      <c r="E39" s="99">
        <v>70</v>
      </c>
      <c r="F39" s="44"/>
      <c r="G39" s="44"/>
      <c r="H39" s="44"/>
      <c r="I39" s="100">
        <f t="shared" si="2"/>
        <v>0.3</v>
      </c>
      <c r="J39" s="103"/>
      <c r="K39" s="104">
        <v>300</v>
      </c>
    </row>
    <row r="40" spans="1:11" s="85" customFormat="1" ht="47.25" x14ac:dyDescent="0.25">
      <c r="A40" s="87" t="s">
        <v>1061</v>
      </c>
      <c r="B40" s="98" t="s">
        <v>1062</v>
      </c>
      <c r="C40" s="44" t="s">
        <v>1063</v>
      </c>
      <c r="D40" s="44" t="s">
        <v>97</v>
      </c>
      <c r="E40" s="99">
        <v>100</v>
      </c>
      <c r="F40" s="44"/>
      <c r="G40" s="44"/>
      <c r="H40" s="44"/>
      <c r="I40" s="100">
        <f t="shared" si="2"/>
        <v>0.7</v>
      </c>
      <c r="J40" s="103"/>
      <c r="K40" s="104">
        <v>700</v>
      </c>
    </row>
    <row r="41" spans="1:11" s="85" customFormat="1" ht="31.5" x14ac:dyDescent="0.25">
      <c r="A41" s="87" t="s">
        <v>1064</v>
      </c>
      <c r="B41" s="98" t="s">
        <v>1065</v>
      </c>
      <c r="C41" s="44" t="s">
        <v>1005</v>
      </c>
      <c r="D41" s="44" t="s">
        <v>97</v>
      </c>
      <c r="E41" s="99">
        <v>750</v>
      </c>
      <c r="F41" s="44"/>
      <c r="G41" s="44"/>
      <c r="H41" s="44"/>
      <c r="I41" s="100">
        <f t="shared" si="2"/>
        <v>0.75</v>
      </c>
      <c r="J41" s="103"/>
      <c r="K41" s="104">
        <v>750</v>
      </c>
    </row>
    <row r="42" spans="1:11" s="85" customFormat="1" x14ac:dyDescent="0.25">
      <c r="A42" s="87" t="s">
        <v>1066</v>
      </c>
      <c r="B42" s="98" t="s">
        <v>1067</v>
      </c>
      <c r="C42" s="44" t="s">
        <v>1048</v>
      </c>
      <c r="D42" s="44" t="s">
        <v>97</v>
      </c>
      <c r="E42" s="99">
        <v>30</v>
      </c>
      <c r="F42" s="44"/>
      <c r="G42" s="44"/>
      <c r="H42" s="44"/>
      <c r="I42" s="100">
        <f t="shared" si="2"/>
        <v>0.5</v>
      </c>
      <c r="J42" s="103"/>
      <c r="K42" s="104">
        <v>500</v>
      </c>
    </row>
    <row r="43" spans="1:11" s="85" customFormat="1" ht="31.5" x14ac:dyDescent="0.25">
      <c r="A43" s="87" t="s">
        <v>1068</v>
      </c>
      <c r="B43" s="98" t="s">
        <v>1069</v>
      </c>
      <c r="C43" s="44" t="s">
        <v>1005</v>
      </c>
      <c r="D43" s="44" t="s">
        <v>97</v>
      </c>
      <c r="E43" s="99">
        <v>690</v>
      </c>
      <c r="F43" s="44"/>
      <c r="G43" s="44"/>
      <c r="H43" s="44"/>
      <c r="I43" s="100">
        <f t="shared" si="2"/>
        <v>0.69</v>
      </c>
      <c r="J43" s="103"/>
      <c r="K43" s="104">
        <v>690</v>
      </c>
    </row>
    <row r="44" spans="1:11" s="85" customFormat="1" ht="51.75" customHeight="1" x14ac:dyDescent="0.25">
      <c r="A44" s="87" t="s">
        <v>1070</v>
      </c>
      <c r="B44" s="98" t="s">
        <v>1071</v>
      </c>
      <c r="C44" s="44" t="s">
        <v>1005</v>
      </c>
      <c r="D44" s="44" t="s">
        <v>97</v>
      </c>
      <c r="E44" s="99">
        <v>500</v>
      </c>
      <c r="F44" s="44"/>
      <c r="G44" s="44"/>
      <c r="H44" s="44"/>
      <c r="I44" s="100">
        <f t="shared" si="2"/>
        <v>0.5</v>
      </c>
      <c r="J44" s="103"/>
      <c r="K44" s="104">
        <v>500</v>
      </c>
    </row>
    <row r="45" spans="1:11" s="85" customFormat="1" ht="31.5" x14ac:dyDescent="0.25">
      <c r="A45" s="87" t="s">
        <v>1072</v>
      </c>
      <c r="B45" s="98" t="s">
        <v>1073</v>
      </c>
      <c r="C45" s="44" t="s">
        <v>1074</v>
      </c>
      <c r="D45" s="44" t="s">
        <v>47</v>
      </c>
      <c r="E45" s="99">
        <v>1</v>
      </c>
      <c r="F45" s="44"/>
      <c r="G45" s="44"/>
      <c r="H45" s="44"/>
      <c r="I45" s="100">
        <f t="shared" si="2"/>
        <v>0.2</v>
      </c>
      <c r="J45" s="103"/>
      <c r="K45" s="104">
        <v>200</v>
      </c>
    </row>
    <row r="46" spans="1:11" s="97" customFormat="1" x14ac:dyDescent="0.25">
      <c r="A46" s="81" t="s">
        <v>1075</v>
      </c>
      <c r="B46" s="93" t="s">
        <v>1076</v>
      </c>
      <c r="C46" s="83"/>
      <c r="D46" s="83"/>
      <c r="E46" s="94"/>
      <c r="F46" s="83"/>
      <c r="G46" s="83"/>
      <c r="H46" s="83"/>
      <c r="I46" s="95">
        <f>SUM(I47)</f>
        <v>1.5</v>
      </c>
      <c r="J46" s="105"/>
    </row>
    <row r="47" spans="1:11" s="85" customFormat="1" x14ac:dyDescent="0.25">
      <c r="A47" s="87">
        <v>1</v>
      </c>
      <c r="B47" s="98" t="s">
        <v>1077</v>
      </c>
      <c r="C47" s="44" t="s">
        <v>1063</v>
      </c>
      <c r="D47" s="44" t="s">
        <v>47</v>
      </c>
      <c r="E47" s="99">
        <v>1</v>
      </c>
      <c r="F47" s="44"/>
      <c r="G47" s="44"/>
      <c r="H47" s="44"/>
      <c r="I47" s="100">
        <v>1.5</v>
      </c>
      <c r="J47" s="103"/>
    </row>
    <row r="48" spans="1:11" s="90" customFormat="1" x14ac:dyDescent="0.25">
      <c r="A48" s="81" t="s">
        <v>1078</v>
      </c>
      <c r="B48" s="82" t="s">
        <v>1079</v>
      </c>
      <c r="C48" s="87"/>
      <c r="D48" s="87"/>
      <c r="E48" s="91"/>
      <c r="F48" s="87"/>
      <c r="G48" s="87"/>
      <c r="H48" s="87"/>
      <c r="I48" s="106">
        <f>SUM(I49:I63)</f>
        <v>20.310000000000002</v>
      </c>
      <c r="J48" s="92">
        <f>+SUM(J49:J62)</f>
        <v>0</v>
      </c>
    </row>
    <row r="49" spans="1:10" s="85" customFormat="1" ht="63" x14ac:dyDescent="0.25">
      <c r="A49" s="87">
        <v>1</v>
      </c>
      <c r="B49" s="98" t="s">
        <v>1080</v>
      </c>
      <c r="C49" s="44" t="s">
        <v>1081</v>
      </c>
      <c r="D49" s="44"/>
      <c r="E49" s="43"/>
      <c r="F49" s="87" t="s">
        <v>1082</v>
      </c>
      <c r="G49" s="87" t="s">
        <v>1083</v>
      </c>
      <c r="H49" s="87" t="s">
        <v>1084</v>
      </c>
      <c r="I49" s="107">
        <v>2</v>
      </c>
      <c r="J49" s="101"/>
    </row>
    <row r="50" spans="1:10" s="90" customFormat="1" ht="126" x14ac:dyDescent="0.25">
      <c r="A50" s="108">
        <f t="shared" ref="A50:A63" si="3">+A49+1</f>
        <v>2</v>
      </c>
      <c r="B50" s="109" t="s">
        <v>1085</v>
      </c>
      <c r="C50" s="110" t="s">
        <v>1086</v>
      </c>
      <c r="D50" s="110"/>
      <c r="E50" s="111"/>
      <c r="F50" s="110" t="s">
        <v>1087</v>
      </c>
      <c r="G50" s="110" t="s">
        <v>1088</v>
      </c>
      <c r="H50" s="110" t="s">
        <v>1089</v>
      </c>
      <c r="I50" s="112">
        <v>5</v>
      </c>
      <c r="J50" s="113"/>
    </row>
    <row r="51" spans="1:10" s="85" customFormat="1" ht="63" x14ac:dyDescent="0.25">
      <c r="A51" s="87">
        <f t="shared" si="3"/>
        <v>3</v>
      </c>
      <c r="B51" s="98" t="s">
        <v>1090</v>
      </c>
      <c r="C51" s="44" t="s">
        <v>1091</v>
      </c>
      <c r="D51" s="44"/>
      <c r="E51" s="43"/>
      <c r="F51" s="44" t="s">
        <v>1092</v>
      </c>
      <c r="G51" s="44" t="s">
        <v>1093</v>
      </c>
      <c r="H51" s="44" t="s">
        <v>1094</v>
      </c>
      <c r="I51" s="107">
        <v>0.6</v>
      </c>
      <c r="J51" s="101"/>
    </row>
    <row r="52" spans="1:10" s="85" customFormat="1" ht="47.25" x14ac:dyDescent="0.25">
      <c r="A52" s="87">
        <f t="shared" si="3"/>
        <v>4</v>
      </c>
      <c r="B52" s="98" t="s">
        <v>1095</v>
      </c>
      <c r="C52" s="44" t="s">
        <v>1096</v>
      </c>
      <c r="D52" s="44"/>
      <c r="E52" s="43"/>
      <c r="F52" s="44" t="s">
        <v>1097</v>
      </c>
      <c r="G52" s="44" t="s">
        <v>1098</v>
      </c>
      <c r="H52" s="44" t="s">
        <v>1094</v>
      </c>
      <c r="I52" s="107">
        <v>0.8</v>
      </c>
      <c r="J52" s="101"/>
    </row>
    <row r="53" spans="1:10" s="85" customFormat="1" ht="47.25" x14ac:dyDescent="0.25">
      <c r="A53" s="87">
        <f t="shared" si="3"/>
        <v>5</v>
      </c>
      <c r="B53" s="98" t="s">
        <v>1099</v>
      </c>
      <c r="C53" s="44" t="s">
        <v>1100</v>
      </c>
      <c r="D53" s="44"/>
      <c r="E53" s="43"/>
      <c r="F53" s="44" t="s">
        <v>1101</v>
      </c>
      <c r="G53" s="44" t="s">
        <v>1102</v>
      </c>
      <c r="H53" s="44" t="s">
        <v>1103</v>
      </c>
      <c r="I53" s="107">
        <v>2</v>
      </c>
      <c r="J53" s="101"/>
    </row>
    <row r="54" spans="1:10" s="85" customFormat="1" ht="47.25" x14ac:dyDescent="0.25">
      <c r="A54" s="87">
        <f t="shared" si="3"/>
        <v>6</v>
      </c>
      <c r="B54" s="98" t="s">
        <v>1104</v>
      </c>
      <c r="C54" s="44" t="s">
        <v>1105</v>
      </c>
      <c r="D54" s="44"/>
      <c r="E54" s="43"/>
      <c r="F54" s="44" t="s">
        <v>1106</v>
      </c>
      <c r="G54" s="44" t="s">
        <v>1107</v>
      </c>
      <c r="H54" s="44" t="s">
        <v>1103</v>
      </c>
      <c r="I54" s="107">
        <v>2</v>
      </c>
      <c r="J54" s="101"/>
    </row>
    <row r="55" spans="1:10" s="85" customFormat="1" ht="47.25" x14ac:dyDescent="0.25">
      <c r="A55" s="87">
        <f t="shared" si="3"/>
        <v>7</v>
      </c>
      <c r="B55" s="98" t="s">
        <v>1108</v>
      </c>
      <c r="C55" s="44" t="s">
        <v>1105</v>
      </c>
      <c r="D55" s="44"/>
      <c r="E55" s="43"/>
      <c r="F55" s="44" t="s">
        <v>1101</v>
      </c>
      <c r="G55" s="44" t="s">
        <v>1109</v>
      </c>
      <c r="H55" s="44" t="s">
        <v>1103</v>
      </c>
      <c r="I55" s="107">
        <v>1</v>
      </c>
      <c r="J55" s="101"/>
    </row>
    <row r="56" spans="1:10" s="85" customFormat="1" ht="47.25" x14ac:dyDescent="0.25">
      <c r="A56" s="87">
        <f t="shared" si="3"/>
        <v>8</v>
      </c>
      <c r="B56" s="98" t="s">
        <v>1110</v>
      </c>
      <c r="C56" s="44" t="s">
        <v>1111</v>
      </c>
      <c r="D56" s="44"/>
      <c r="E56" s="43"/>
      <c r="F56" s="44" t="s">
        <v>1112</v>
      </c>
      <c r="G56" s="44" t="s">
        <v>1113</v>
      </c>
      <c r="H56" s="44" t="s">
        <v>1103</v>
      </c>
      <c r="I56" s="107">
        <v>0.21</v>
      </c>
      <c r="J56" s="101"/>
    </row>
    <row r="57" spans="1:10" s="85" customFormat="1" ht="47.25" x14ac:dyDescent="0.25">
      <c r="A57" s="87">
        <f t="shared" si="3"/>
        <v>9</v>
      </c>
      <c r="B57" s="98" t="s">
        <v>1114</v>
      </c>
      <c r="C57" s="44" t="s">
        <v>1115</v>
      </c>
      <c r="D57" s="44"/>
      <c r="E57" s="43"/>
      <c r="F57" s="44" t="s">
        <v>1116</v>
      </c>
      <c r="G57" s="44" t="s">
        <v>1117</v>
      </c>
      <c r="H57" s="44" t="s">
        <v>1103</v>
      </c>
      <c r="I57" s="107">
        <v>1.5</v>
      </c>
      <c r="J57" s="101"/>
    </row>
    <row r="58" spans="1:10" s="85" customFormat="1" ht="47.25" x14ac:dyDescent="0.25">
      <c r="A58" s="87">
        <f t="shared" si="3"/>
        <v>10</v>
      </c>
      <c r="B58" s="98" t="s">
        <v>1118</v>
      </c>
      <c r="C58" s="44" t="s">
        <v>1119</v>
      </c>
      <c r="D58" s="44"/>
      <c r="E58" s="43"/>
      <c r="F58" s="44" t="s">
        <v>1120</v>
      </c>
      <c r="G58" s="44" t="s">
        <v>1121</v>
      </c>
      <c r="H58" s="44" t="s">
        <v>1103</v>
      </c>
      <c r="I58" s="107">
        <v>0.1</v>
      </c>
      <c r="J58" s="101"/>
    </row>
    <row r="59" spans="1:10" s="85" customFormat="1" ht="47.25" x14ac:dyDescent="0.25">
      <c r="A59" s="87">
        <f t="shared" si="3"/>
        <v>11</v>
      </c>
      <c r="B59" s="98" t="s">
        <v>1122</v>
      </c>
      <c r="C59" s="44" t="s">
        <v>1123</v>
      </c>
      <c r="D59" s="44"/>
      <c r="E59" s="43"/>
      <c r="F59" s="44" t="s">
        <v>1124</v>
      </c>
      <c r="G59" s="44" t="s">
        <v>1107</v>
      </c>
      <c r="H59" s="44" t="s">
        <v>1103</v>
      </c>
      <c r="I59" s="107">
        <v>1.5</v>
      </c>
      <c r="J59" s="101"/>
    </row>
    <row r="60" spans="1:10" s="85" customFormat="1" ht="47.25" x14ac:dyDescent="0.25">
      <c r="A60" s="87">
        <f t="shared" si="3"/>
        <v>12</v>
      </c>
      <c r="B60" s="98" t="s">
        <v>1125</v>
      </c>
      <c r="C60" s="44" t="s">
        <v>1096</v>
      </c>
      <c r="D60" s="44"/>
      <c r="E60" s="43"/>
      <c r="F60" s="44" t="s">
        <v>1126</v>
      </c>
      <c r="G60" s="44" t="s">
        <v>1127</v>
      </c>
      <c r="H60" s="44" t="s">
        <v>1103</v>
      </c>
      <c r="I60" s="107">
        <v>0.5</v>
      </c>
      <c r="J60" s="101"/>
    </row>
    <row r="61" spans="1:10" s="85" customFormat="1" ht="47.25" x14ac:dyDescent="0.25">
      <c r="A61" s="87">
        <f t="shared" si="3"/>
        <v>13</v>
      </c>
      <c r="B61" s="98" t="s">
        <v>1128</v>
      </c>
      <c r="C61" s="44" t="s">
        <v>1129</v>
      </c>
      <c r="D61" s="44"/>
      <c r="E61" s="43"/>
      <c r="F61" s="44" t="s">
        <v>1130</v>
      </c>
      <c r="G61" s="44" t="s">
        <v>1131</v>
      </c>
      <c r="H61" s="44" t="s">
        <v>1103</v>
      </c>
      <c r="I61" s="107">
        <v>0.6</v>
      </c>
      <c r="J61" s="101"/>
    </row>
    <row r="62" spans="1:10" s="85" customFormat="1" ht="47.25" x14ac:dyDescent="0.25">
      <c r="A62" s="87">
        <f t="shared" si="3"/>
        <v>14</v>
      </c>
      <c r="B62" s="98" t="s">
        <v>1132</v>
      </c>
      <c r="C62" s="44" t="s">
        <v>1133</v>
      </c>
      <c r="D62" s="44"/>
      <c r="E62" s="43"/>
      <c r="F62" s="44" t="s">
        <v>1126</v>
      </c>
      <c r="G62" s="44" t="s">
        <v>1134</v>
      </c>
      <c r="H62" s="44" t="s">
        <v>1103</v>
      </c>
      <c r="I62" s="107">
        <v>0.5</v>
      </c>
      <c r="J62" s="101"/>
    </row>
    <row r="63" spans="1:10" s="85" customFormat="1" ht="47.25" x14ac:dyDescent="0.25">
      <c r="A63" s="87">
        <f t="shared" si="3"/>
        <v>15</v>
      </c>
      <c r="B63" s="98" t="s">
        <v>1135</v>
      </c>
      <c r="C63" s="44" t="s">
        <v>1136</v>
      </c>
      <c r="D63" s="44"/>
      <c r="E63" s="43"/>
      <c r="F63" s="44" t="s">
        <v>1137</v>
      </c>
      <c r="G63" s="44" t="s">
        <v>1138</v>
      </c>
      <c r="H63" s="44" t="s">
        <v>1103</v>
      </c>
      <c r="I63" s="107">
        <v>2</v>
      </c>
      <c r="J63" s="101"/>
    </row>
    <row r="64" spans="1:10" s="90" customFormat="1" x14ac:dyDescent="0.25">
      <c r="A64" s="81" t="s">
        <v>1139</v>
      </c>
      <c r="B64" s="82" t="s">
        <v>1140</v>
      </c>
      <c r="C64" s="44" t="s">
        <v>1140</v>
      </c>
      <c r="D64" s="87"/>
      <c r="E64" s="91"/>
      <c r="F64" s="87"/>
      <c r="G64" s="87"/>
      <c r="H64" s="87"/>
      <c r="I64" s="114">
        <f>SUM(I65:I84)</f>
        <v>79.3</v>
      </c>
      <c r="J64" s="115">
        <f>+SUM(J65:J78)</f>
        <v>0</v>
      </c>
    </row>
    <row r="65" spans="1:11" s="85" customFormat="1" ht="63" x14ac:dyDescent="0.25">
      <c r="A65" s="87">
        <f>+Sheet2!A3</f>
        <v>1</v>
      </c>
      <c r="B65" s="116" t="str">
        <f>+Sheet2!B3</f>
        <v xml:space="preserve">Khắc phục khẩn cấp tuyến đê hữu sông Thạch Hãn qua Lưỡng Kim xã Triệu Phước </v>
      </c>
      <c r="C65" s="87" t="str">
        <f>+Sheet2!C3</f>
        <v>Triệu Phước</v>
      </c>
      <c r="D65" s="44" t="s">
        <v>97</v>
      </c>
      <c r="E65" s="43">
        <v>800</v>
      </c>
      <c r="F65" s="44" t="str">
        <f>+Sheet2!E3</f>
        <v>Tại vị trí này đã bị hư hỏng tấm lát, sụt lún mái taluy có chiều khoảng 800m.</v>
      </c>
      <c r="G65" s="44" t="str">
        <f>+Sheet2!D3</f>
        <v>Nguy cơ sạt lỡ sẽ lan rộng và nguy hiểm hơn, hư hỏng toàn tuyến đê và ảnh hưởng trực tiếp khu vực nuôi trồng thủy sản bên trong đê</v>
      </c>
      <c r="H65" s="44" t="str">
        <f>+Sheet2!F3</f>
        <v>Gia cố mái taluy bằng tấm lát có hệ thống khung giằng bằng BTCT và gia cố chân bằng đá hộc</v>
      </c>
      <c r="I65" s="107">
        <f>+Sheet2!G3</f>
        <v>5</v>
      </c>
      <c r="J65" s="101"/>
      <c r="K65" s="117">
        <f>+E65*8</f>
        <v>6400</v>
      </c>
    </row>
    <row r="66" spans="1:11" s="85" customFormat="1" ht="94.5" x14ac:dyDescent="0.25">
      <c r="A66" s="87">
        <f>+Sheet2!A4</f>
        <v>2</v>
      </c>
      <c r="B66" s="116" t="str">
        <f>+Sheet2!B4</f>
        <v>Khắc phục chống sạt lở khẩn cấp bờ sông Ái Tử, Thạch Hãn đoạn qua xã Triệu Giang</v>
      </c>
      <c r="C66" s="87" t="str">
        <f>+Sheet2!C4</f>
        <v>Triệu Giang</v>
      </c>
      <c r="D66" s="44" t="str">
        <f>+D65</f>
        <v>m</v>
      </c>
      <c r="E66" s="43">
        <v>150</v>
      </c>
      <c r="F66" s="44" t="str">
        <f>+Sheet2!E4</f>
        <v>Bờ sông sạt lở gần như thẳng đứng có đoạn ăn sâu và đường giao thông cách đường giao thông 01m và ánh hưởng trực tiếp 5 hộ dân và đất sản xuất</v>
      </c>
      <c r="G66" s="44" t="str">
        <f>+Sheet2!D4</f>
        <v>Nguy cơ sạt lỡ sẽ lan rộng và nguy hiểm hơn, hư hỏng chia cắt tuyến đường giao thông (đường giao thông đi lại duy nhất của hộ dân của 50 hộ dân)  và 05 hộ dân (20 nhân khẩu).</v>
      </c>
      <c r="H66" s="44" t="str">
        <f>+Sheet2!F4</f>
        <v>Chân kè: Hộ chân bằng lăng thể đá hộc; Thân, đỉnh kè bằng đá lát khan có bố trí khung giằng BTCT M250</v>
      </c>
      <c r="I66" s="107">
        <f>+Sheet2!G4</f>
        <v>2</v>
      </c>
      <c r="J66" s="103"/>
    </row>
    <row r="67" spans="1:11" s="85" customFormat="1" ht="126" x14ac:dyDescent="0.25">
      <c r="A67" s="87">
        <f>+Sheet2!A5</f>
        <v>3</v>
      </c>
      <c r="B67" s="116" t="str">
        <f>+Sheet2!B5</f>
        <v>Khắc phục chống sạt lỡ khẩn cấp bờ sông Vĩnh Định đoạn qua thôn Vân Hòa, xã Triệu Hòa (đối với 2 vị trí còn lại chưa được bố trí vốn để khắc phục)</v>
      </c>
      <c r="C67" s="87" t="str">
        <f>+Sheet2!C5</f>
        <v>Triệu Hòa</v>
      </c>
      <c r="D67" s="44" t="str">
        <f>+D66</f>
        <v>m</v>
      </c>
      <c r="E67" s="43">
        <f>+I67/0.015</f>
        <v>240.00000000000003</v>
      </c>
      <c r="F67" s="44" t="str">
        <f>+Sheet2!E5</f>
        <v>Sạt lỡ bờ sông ảnh hưởng đến đất của người dân</v>
      </c>
      <c r="G67" s="44" t="str">
        <f>+Sheet2!D5</f>
        <v>Nguy cơ gây ảnh hưởng trực tiếp đến 5 hộ dân và điểm sạt lỡ thêm với chiều dài khoảng 15m xâm lấn vào sâu thêm khoảng 1,0 mét, cách đường bê tông nhựa ĐH 47C khoảng 5m và ảnh hưởng trực tiếp trạm bơm nước tưới cho 60ha lúa của HTX Vân Hoà</v>
      </c>
      <c r="H67" s="44" t="str">
        <f>+Sheet2!F5</f>
        <v>Gia cố hộ chân bằng hình thức lăng thể đổ đá hộc</v>
      </c>
      <c r="I67" s="107">
        <f>+Sheet2!G5</f>
        <v>3.6</v>
      </c>
      <c r="J67" s="103"/>
    </row>
    <row r="68" spans="1:11" s="85" customFormat="1" ht="63" x14ac:dyDescent="0.25">
      <c r="A68" s="87">
        <f>+Sheet2!A6</f>
        <v>4</v>
      </c>
      <c r="B68" s="116" t="str">
        <f>+Sheet2!B6</f>
        <v xml:space="preserve">Khắc phục khẩn cấp tuyến kè sông Thạch Hãn qua Lưỡng Kim và An Hà xã Triệu Phước </v>
      </c>
      <c r="C68" s="87" t="str">
        <f>+Sheet2!C6</f>
        <v>Triệu Phước</v>
      </c>
      <c r="D68" s="44" t="str">
        <f>+D67</f>
        <v>m</v>
      </c>
      <c r="E68" s="43">
        <f>+I68/0.015</f>
        <v>520</v>
      </c>
      <c r="F68" s="44" t="str">
        <f>+Sheet2!E6</f>
        <v>Sạt lỡ bờ sông ảnh hưởng đến đất của người dân</v>
      </c>
      <c r="G68" s="44" t="str">
        <f>+Sheet2!D6</f>
        <v>Nguy cơ gây ảnh hưởng trực tiếp đến đường giao thông đi lại của 20 hộ dân (cách đường giao thông 20m) và nuôi trồng thủy sản</v>
      </c>
      <c r="H68" s="44" t="str">
        <f>+Sheet2!F6</f>
        <v>Chân kè: Hộ chân bằng lăng thể đá hộc.</v>
      </c>
      <c r="I68" s="107">
        <f>+Sheet2!G6</f>
        <v>7.8</v>
      </c>
      <c r="J68" s="103"/>
    </row>
    <row r="69" spans="1:11" s="85" customFormat="1" ht="49.5" x14ac:dyDescent="0.25">
      <c r="A69" s="87">
        <f>+Sheet2!A7</f>
        <v>5</v>
      </c>
      <c r="B69" s="116" t="str">
        <f>+Sheet2!B7</f>
        <v>Khắc phục chống sạt lỡ khẩn cấp bờ sông Vĩnh Định đoạn qua  xã Triệu Trung</v>
      </c>
      <c r="C69" s="87" t="str">
        <f>+Sheet2!C7</f>
        <v>Triệu Trung</v>
      </c>
      <c r="D69" s="44" t="str">
        <f>+D68</f>
        <v>m</v>
      </c>
      <c r="E69" s="43">
        <f>+I69/0.015</f>
        <v>240.00000000000003</v>
      </c>
      <c r="F69" s="44" t="str">
        <f>+Sheet2!E7</f>
        <v>Sạt lỡ bờ sông ảnh hưởng đến đất của người dân</v>
      </c>
      <c r="G69" s="44" t="str">
        <f>+Sheet2!D7</f>
        <v>Nguy cơ gây ảnh hưởng trực tiếp đến 5 hộ dân (20 nhân khẩu).</v>
      </c>
      <c r="H69" s="44" t="str">
        <f>+Sheet2!F7</f>
        <v>Chân kè: Hộ chân bằng lăng thể đá hộc.</v>
      </c>
      <c r="I69" s="107">
        <f>+Sheet2!G7</f>
        <v>3.6</v>
      </c>
      <c r="J69" s="103"/>
    </row>
    <row r="70" spans="1:11" s="85" customFormat="1" ht="49.5" x14ac:dyDescent="0.25">
      <c r="A70" s="87">
        <f>+Sheet2!A8</f>
        <v>6</v>
      </c>
      <c r="B70" s="116" t="str">
        <f>+Sheet2!B8</f>
        <v>Khắc phục kênh tưới các xã Triệu Thành, Triệu Long, Triệu Ái, Trung, Triệu Đại  huyện Triệu Phong</v>
      </c>
      <c r="C70" s="87" t="str">
        <f>+Sheet2!C8</f>
        <v>Các xã</v>
      </c>
      <c r="D70" s="44" t="str">
        <f>+D69</f>
        <v>m</v>
      </c>
      <c r="E70" s="43">
        <v>300</v>
      </c>
      <c r="F70" s="44" t="str">
        <f>+Sheet2!E8</f>
        <v>Kênh bị sạt lỡ, bồi lấp</v>
      </c>
      <c r="G70" s="44" t="str">
        <f>+Sheet2!D8</f>
        <v>Phục vụ cho việc tưới nước được thường xuyên đảm bảo tiêu nước cho nông nghiệp vào mùa mưa</v>
      </c>
      <c r="H70" s="44" t="str">
        <f>+Sheet2!F8</f>
        <v>Xây mới</v>
      </c>
      <c r="I70" s="107">
        <f>+Sheet2!G8</f>
        <v>5</v>
      </c>
      <c r="J70" s="103"/>
    </row>
    <row r="71" spans="1:11" s="85" customFormat="1" ht="49.5" x14ac:dyDescent="0.25">
      <c r="A71" s="87">
        <f>+Sheet2!A9</f>
        <v>7</v>
      </c>
      <c r="B71" s="116" t="str">
        <f>+Sheet2!B10</f>
        <v>Khắc phục, sửa chữa kênh tưới tại các xã Triệu Thượng, Triệu Long, Triệu Hòa</v>
      </c>
      <c r="C71" s="87" t="str">
        <f>+Sheet2!C10</f>
        <v>Các xã Triệu Thượng, Triệu Long, Triệu Hòa</v>
      </c>
      <c r="D71" s="44" t="str">
        <f>+D181</f>
        <v>m</v>
      </c>
      <c r="E71" s="43"/>
      <c r="F71" s="44" t="str">
        <f>+Sheet2!E10</f>
        <v>Kênh bị bồi lấp, có đoạn mương bị xói lỡ vỡ đáy, thành mương</v>
      </c>
      <c r="G71" s="44" t="str">
        <f>+Sheet2!D10</f>
        <v xml:space="preserve">Phục vụ cho việc tưới, tiêu nước được thường xuyên đảm bảo tiêu nước cho nông nghiệp </v>
      </c>
      <c r="H71" s="44" t="str">
        <f>+Sheet2!F10</f>
        <v>Xây mới kênh bê tông và khắc phục kênh bê tông bị hư hỏng</v>
      </c>
      <c r="I71" s="107">
        <f>+Sheet2!G10</f>
        <v>1</v>
      </c>
      <c r="J71" s="103"/>
      <c r="K71" s="85">
        <v>1</v>
      </c>
    </row>
    <row r="72" spans="1:11" s="85" customFormat="1" ht="63" x14ac:dyDescent="0.25">
      <c r="A72" s="87">
        <f>+Sheet2!A10</f>
        <v>8</v>
      </c>
      <c r="B72" s="116" t="str">
        <f>+Sheet2!B11</f>
        <v>Khắc phục hư hỏng trạm bơm tại các xã Triệu Đại, Triệu Ái, Triệu Giang</v>
      </c>
      <c r="C72" s="87" t="str">
        <f>+Sheet2!C11</f>
        <v>Các xã Triệu Đại, Triệu Ái, Triệu Giang</v>
      </c>
      <c r="D72" s="44" t="str">
        <f t="shared" ref="D72:D83" si="4">+D71</f>
        <v>m</v>
      </c>
      <c r="E72" s="43"/>
      <c r="F72" s="44" t="str">
        <f>+Sheet2!E11</f>
        <v>Bị lún, hư hỏng</v>
      </c>
      <c r="G72" s="44" t="str">
        <f>+Sheet2!D11</f>
        <v>Đảm bảo tưới nước phục vụ sản xuất</v>
      </c>
      <c r="H72" s="44" t="str">
        <f>+Sheet2!F11</f>
        <v>Sửa chữa, làm mới nhà trạm bơm với kết cấu BTCT, thay thế thiết bị nhà trạm và sửa chữa kênh dẫn</v>
      </c>
      <c r="I72" s="107">
        <f>+Sheet2!G11</f>
        <v>0.8</v>
      </c>
      <c r="J72" s="103"/>
      <c r="K72" s="85">
        <f t="shared" ref="K72:K84" si="5">+K71+1</f>
        <v>2</v>
      </c>
    </row>
    <row r="73" spans="1:11" s="85" customFormat="1" ht="49.5" x14ac:dyDescent="0.25">
      <c r="A73" s="87">
        <f>+Sheet2!A11</f>
        <v>9</v>
      </c>
      <c r="B73" s="116" t="str">
        <f>+Sheet2!B12</f>
        <v>Khắc phục kênh tiêu úng Thanh Lê xã Triệu Trung, Bích La Đông, xã Triệu Thành huyện Triệu Phong</v>
      </c>
      <c r="C73" s="87" t="str">
        <f>+Sheet2!C12</f>
        <v>Xã Triệu Trung, xã Triệu Thành</v>
      </c>
      <c r="D73" s="44" t="str">
        <f t="shared" si="4"/>
        <v>m</v>
      </c>
      <c r="E73" s="43"/>
      <c r="F73" s="44" t="str">
        <f>+Sheet2!E12</f>
        <v>Kênh đất bị sạt, bồi lấp</v>
      </c>
      <c r="G73" s="44" t="str">
        <f>+Sheet2!D12</f>
        <v>Phục vụ cho việc tiêu nước được thường xuyên đảm bảo tiêu nước cho nông nghiệp vào mùa mưa</v>
      </c>
      <c r="H73" s="44" t="str">
        <f>+Sheet2!F12</f>
        <v>Xây mới kênh bê tông</v>
      </c>
      <c r="I73" s="107">
        <f>+Sheet2!G12</f>
        <v>1.1000000000000001</v>
      </c>
      <c r="J73" s="103"/>
      <c r="K73" s="85">
        <f t="shared" si="5"/>
        <v>3</v>
      </c>
    </row>
    <row r="74" spans="1:11" s="85" customFormat="1" ht="63" x14ac:dyDescent="0.25">
      <c r="A74" s="87">
        <f>+Sheet2!A12</f>
        <v>10</v>
      </c>
      <c r="B74" s="116" t="str">
        <f>+Sheet2!B13</f>
        <v>Xây dựng kênh thoát nước, tiêu úng cho thôn NTM kiểu mẫu, thôn Bích Khê</v>
      </c>
      <c r="C74" s="87" t="str">
        <f>+Sheet2!C13</f>
        <v>Xã Triệu Long</v>
      </c>
      <c r="D74" s="44" t="str">
        <f t="shared" si="4"/>
        <v>m</v>
      </c>
      <c r="E74" s="43"/>
      <c r="F74" s="44" t="str">
        <f>+Sheet2!E13</f>
        <v>Chưa có kênh</v>
      </c>
      <c r="G74" s="44" t="str">
        <f>+Sheet2!D13</f>
        <v>Giải quyết việc ngập úng vào mùa mưa cho tài sản, hoa màu và đường đi lại của người dân trong khu vực</v>
      </c>
      <c r="H74" s="44" t="str">
        <f>+Sheet2!F13</f>
        <v>Xây mới hệ thống thoát nước tiêu úng</v>
      </c>
      <c r="I74" s="107">
        <f>+Sheet2!G13</f>
        <v>1.1000000000000001</v>
      </c>
      <c r="J74" s="103"/>
      <c r="K74" s="85">
        <f t="shared" si="5"/>
        <v>4</v>
      </c>
    </row>
    <row r="75" spans="1:11" s="85" customFormat="1" ht="63" x14ac:dyDescent="0.25">
      <c r="A75" s="87">
        <f>+Sheet2!A13</f>
        <v>11</v>
      </c>
      <c r="B75" s="116" t="str">
        <f>+Sheet2!B14</f>
        <v>Khắc phục hư hỏng cống thoát nước nước tiêu úng tại các xã Triệu Đại, Triệu Ái, Triệu Sơn, Triệu Trạch</v>
      </c>
      <c r="C75" s="87" t="str">
        <f>+Sheet2!C14</f>
        <v>Các xã: Triệu Đại, Triệu Ái, Triệu Sơn. Triệu Trạch</v>
      </c>
      <c r="D75" s="44" t="str">
        <f t="shared" si="4"/>
        <v>m</v>
      </c>
      <c r="E75" s="43"/>
      <c r="F75" s="44" t="str">
        <f>+Sheet2!E14</f>
        <v>Cống bị sập, tắc không kịp thoát, tiêu nước cho khu vực</v>
      </c>
      <c r="G75" s="44" t="str">
        <f>+Sheet2!D14</f>
        <v xml:space="preserve">Giải quyết việc ngập úng vào mùa mưa cho tài sản, hoa màu và đường đi lại của người dân trong khu vực ở thượng lưu; </v>
      </c>
      <c r="H75" s="44" t="str">
        <f>+Sheet2!F14</f>
        <v>Xây mới cống bản;</v>
      </c>
      <c r="I75" s="107">
        <f>+Sheet2!G14</f>
        <v>1.2</v>
      </c>
      <c r="J75" s="103"/>
      <c r="K75" s="85">
        <f t="shared" si="5"/>
        <v>5</v>
      </c>
    </row>
    <row r="76" spans="1:11" s="85" customFormat="1" ht="47.25" x14ac:dyDescent="0.25">
      <c r="A76" s="87">
        <f>+Sheet2!A14</f>
        <v>12</v>
      </c>
      <c r="B76" s="116" t="str">
        <f>+Sheet2!B15</f>
        <v>Khắc phục hư hỏng cục bộ đê cửa sông tại các xã Triệu Phước, Triệu An</v>
      </c>
      <c r="C76" s="87" t="str">
        <f>+Sheet2!C15</f>
        <v>Các xã Triệu Phước, Triệu An</v>
      </c>
      <c r="D76" s="44" t="str">
        <f t="shared" si="4"/>
        <v>m</v>
      </c>
      <c r="E76" s="43"/>
      <c r="F76" s="44" t="str">
        <f>+Sheet2!E15</f>
        <v xml:space="preserve">Đá đổ hộ chân kè, mái ta luy bị xói, lỡ </v>
      </c>
      <c r="G76" s="44" t="str">
        <f>+Sheet2!D15</f>
        <v>Để đảm bảo an toàn cho tuyến đê cũng như tính mạng và tài sản của người dân</v>
      </c>
      <c r="H76" s="44" t="str">
        <f>+Sheet2!F15</f>
        <v>Nâng cấp kè bằng rọ đá, lát lại mái ta luy</v>
      </c>
      <c r="I76" s="107">
        <f>+Sheet2!G15</f>
        <v>3</v>
      </c>
      <c r="J76" s="103"/>
      <c r="K76" s="85">
        <f t="shared" si="5"/>
        <v>6</v>
      </c>
    </row>
    <row r="77" spans="1:11" s="85" customFormat="1" ht="47.25" x14ac:dyDescent="0.25">
      <c r="A77" s="87">
        <f>+Sheet2!A15</f>
        <v>13</v>
      </c>
      <c r="B77" s="116" t="str">
        <f>+Sheet2!B16</f>
        <v>Khắc phục hư hỏng Đê cát Triệu Phong qua các xã Triệu Trạch, Triệu Sơn</v>
      </c>
      <c r="C77" s="87" t="str">
        <f>+Sheet2!C16</f>
        <v>Các xã Triệu Trạch, Triệu Sơn</v>
      </c>
      <c r="D77" s="44" t="str">
        <f t="shared" si="4"/>
        <v>m</v>
      </c>
      <c r="E77" s="43"/>
      <c r="F77" s="44" t="str">
        <f>+Sheet2!E16</f>
        <v>Bị sạt lề đất và mái taluy, có nơi tạo hàm ếch ăn sâu vào mặt đường bê tông</v>
      </c>
      <c r="G77" s="44" t="str">
        <f>+Sheet2!D16</f>
        <v>Để đảm bảo an toàn cho tuyến đê cũng như tính mạng và tài sản của người dân</v>
      </c>
      <c r="H77" s="44" t="str">
        <f>+Sheet2!F16</f>
        <v xml:space="preserve">Đắp đất </v>
      </c>
      <c r="I77" s="107">
        <f>+Sheet2!G16</f>
        <v>0.5</v>
      </c>
      <c r="J77" s="103"/>
      <c r="K77" s="85">
        <f t="shared" si="5"/>
        <v>7</v>
      </c>
    </row>
    <row r="78" spans="1:11" s="85" customFormat="1" ht="49.5" x14ac:dyDescent="0.25">
      <c r="A78" s="87">
        <f>+Sheet2!A16</f>
        <v>14</v>
      </c>
      <c r="B78" s="116" t="str">
        <f>+Sheet2!B17</f>
        <v>Khắc phục hư hỏng Kè chống sạt lở khẩn cấp bờ sông Ái Tử đoạn qua các xã Triệu Giang</v>
      </c>
      <c r="C78" s="87" t="str">
        <f>+Sheet2!C17</f>
        <v>Xã Triệu Giang</v>
      </c>
      <c r="D78" s="44" t="str">
        <f t="shared" si="4"/>
        <v>m</v>
      </c>
      <c r="E78" s="43"/>
      <c r="F78" s="44" t="str">
        <f>+Sheet2!E17</f>
        <v>Bờ đất bị sạt, xói lở bờ sông làm mất đất ở đất sản xuất và cách đường giao thông khoảng 2m</v>
      </c>
      <c r="G78" s="44" t="str">
        <f>+Sheet2!D17</f>
        <v>Bảo vệ tính mạng, tài sản của nhân dân, đất ở, đất sản xuất và cơ sở hạ tầng.</v>
      </c>
      <c r="H78" s="44" t="str">
        <f>+Sheet2!F17</f>
        <v>Xây dựng kè kiên cố</v>
      </c>
      <c r="I78" s="107">
        <f>+Sheet2!G17</f>
        <v>1</v>
      </c>
      <c r="J78" s="103"/>
      <c r="K78" s="85">
        <f t="shared" si="5"/>
        <v>8</v>
      </c>
    </row>
    <row r="79" spans="1:11" s="85" customFormat="1" ht="66" x14ac:dyDescent="0.25">
      <c r="A79" s="87">
        <f>+Sheet2!A17</f>
        <v>15</v>
      </c>
      <c r="B79" s="116" t="str">
        <f>+Sheet2!B18</f>
        <v>Khắc phục hư hỏng Kè chống sạt lở khẩn cấp bờ sông Vĩnh Định đoạn qua các xã Triệu Trung, Triệu Hòa, Triệu Trạch, Triệu Thành.</v>
      </c>
      <c r="C79" s="87" t="str">
        <f>+Sheet2!C18</f>
        <v>Các xã Triệu Trung, Triệu Hòa, Triệu Trạch, Triệu Thành</v>
      </c>
      <c r="D79" s="44" t="str">
        <f t="shared" si="4"/>
        <v>m</v>
      </c>
      <c r="E79" s="43"/>
      <c r="F79" s="44" t="str">
        <f>+Sheet2!E18</f>
        <v>Bờ đất bị sạt, xói lở bờ sông làm mất đất ở đất sản xuất và cơ sở hạ tầng các công trình phụ, chuồng trại bị nứt, nghiêng</v>
      </c>
      <c r="G79" s="44" t="str">
        <f>+Sheet2!D18</f>
        <v>Bảo vệ tính mạng, tài sản của nhân dân, đất ở, đất sản xuất và cơ sở hạ tầng.</v>
      </c>
      <c r="H79" s="44" t="str">
        <f>+Sheet2!F18</f>
        <v xml:space="preserve">Xây dựng kè gia cố các đoạn xung yếu để chống xói lở. </v>
      </c>
      <c r="I79" s="107">
        <f>+Sheet2!G18</f>
        <v>15</v>
      </c>
      <c r="J79" s="103"/>
      <c r="K79" s="85">
        <f t="shared" si="5"/>
        <v>9</v>
      </c>
    </row>
    <row r="80" spans="1:11" s="85" customFormat="1" ht="49.5" x14ac:dyDescent="0.25">
      <c r="A80" s="87">
        <f>+Sheet2!A18</f>
        <v>16</v>
      </c>
      <c r="B80" s="116" t="str">
        <f>+Sheet2!B19</f>
        <v>Khắc phục hư hỏng Kè chống sạt lở khẩn cấp bờ sông Thạch Hãn đoạn qua các xã Triệu Giang, Triệu Thành</v>
      </c>
      <c r="C80" s="87" t="str">
        <f>+Sheet2!C19</f>
        <v>Các xã Triệu Giang, Triệu Thành</v>
      </c>
      <c r="D80" s="44" t="str">
        <f t="shared" si="4"/>
        <v>m</v>
      </c>
      <c r="E80" s="43"/>
      <c r="F80" s="44" t="str">
        <f>+Sheet2!E19</f>
        <v>Bờ đất bị sạt, xói lở bờ sông làm mất đất sản xuất.</v>
      </c>
      <c r="G80" s="44" t="str">
        <f>+Sheet2!D19</f>
        <v xml:space="preserve">Bảo vệ tài sản của nhân dân, và đất sản xuất </v>
      </c>
      <c r="H80" s="44" t="str">
        <f>+Sheet2!F19</f>
        <v>Xây dựng kè gia cố các đoạn xung yếu để chống xói lở.</v>
      </c>
      <c r="I80" s="107">
        <f>+Sheet2!G19</f>
        <v>18</v>
      </c>
      <c r="J80" s="103"/>
      <c r="K80" s="85">
        <f t="shared" si="5"/>
        <v>10</v>
      </c>
    </row>
    <row r="81" spans="1:11" s="85" customFormat="1" ht="47.25" x14ac:dyDescent="0.25">
      <c r="A81" s="87">
        <f>+Sheet2!A19</f>
        <v>17</v>
      </c>
      <c r="B81" s="116" t="str">
        <f>+Sheet2!B20</f>
        <v>Khắc phục hư hỏng Kè chống xói lỡ qua xã Triệu Phước</v>
      </c>
      <c r="C81" s="87" t="str">
        <f>+Sheet2!C20</f>
        <v>xã Triệu Phước</v>
      </c>
      <c r="D81" s="44" t="str">
        <f t="shared" si="4"/>
        <v>m</v>
      </c>
      <c r="E81" s="43"/>
      <c r="F81" s="44" t="str">
        <f>+Sheet2!E20</f>
        <v>Bờ đất bị sạt, xói lở bờ sông làm mất đất ở đất sản xuất và cơ sở hạ tầng</v>
      </c>
      <c r="G81" s="44" t="str">
        <f>+Sheet2!D20</f>
        <v>Bảo vệ tính mạng, tài sản của nhân dân, đất ở, đất sản xuất và cơ sở hạ tầng.</v>
      </c>
      <c r="H81" s="44" t="str">
        <f>+Sheet2!F20</f>
        <v>Xây dựng kè kiên cố</v>
      </c>
      <c r="I81" s="107">
        <f>+Sheet2!G20</f>
        <v>5</v>
      </c>
      <c r="J81" s="103"/>
      <c r="K81" s="85">
        <f t="shared" si="5"/>
        <v>11</v>
      </c>
    </row>
    <row r="82" spans="1:11" s="85" customFormat="1" ht="66" x14ac:dyDescent="0.25">
      <c r="A82" s="87">
        <f>+Sheet2!A20</f>
        <v>18</v>
      </c>
      <c r="B82" s="116" t="str">
        <f>+Sheet2!B21</f>
        <v>Khắc phục lún và có đoạn tạo hàm ếch kè bờ sông Thạch Hãn đoạn qua xã Triệu Giang và sông Vĩnh Định qua xã Triệu Trung</v>
      </c>
      <c r="C82" s="87" t="str">
        <f>+Sheet2!C21</f>
        <v>Các xã Triệu Giang, Triệu Trung</v>
      </c>
      <c r="D82" s="44" t="str">
        <f t="shared" si="4"/>
        <v>m</v>
      </c>
      <c r="E82" s="43"/>
      <c r="F82" s="44" t="str">
        <f>+Sheet2!E21</f>
        <v>Mái taluy kè bị sụt, lún có điểm tạo hàm ếch trên đỉnh kè</v>
      </c>
      <c r="G82" s="44" t="str">
        <f>+Sheet2!D21</f>
        <v>Bảo vệ tài sản của kè đã kiên cố</v>
      </c>
      <c r="H82" s="44" t="str">
        <f>+Sheet2!F21</f>
        <v>Đổ đất cấp phối và gia cố bằng BTXM mái bị lún, sụt</v>
      </c>
      <c r="I82" s="107">
        <f>+Sheet2!G21</f>
        <v>0.5</v>
      </c>
      <c r="J82" s="103"/>
      <c r="K82" s="85">
        <f t="shared" si="5"/>
        <v>12</v>
      </c>
    </row>
    <row r="83" spans="1:11" s="85" customFormat="1" ht="32.25" customHeight="1" x14ac:dyDescent="0.25">
      <c r="A83" s="87">
        <f>+Sheet2!A21</f>
        <v>19</v>
      </c>
      <c r="B83" s="116" t="str">
        <f>+Sheet2!B22</f>
        <v>Nạo vét bồi lấp trên các Sông, Hói, kênh trên địa bàn</v>
      </c>
      <c r="C83" s="87" t="str">
        <f>+Sheet2!C22</f>
        <v>Các xã</v>
      </c>
      <c r="D83" s="44" t="str">
        <f t="shared" si="4"/>
        <v>m</v>
      </c>
      <c r="E83" s="43"/>
      <c r="F83" s="44" t="str">
        <f>+Sheet2!E22</f>
        <v>Bị bồi lấp</v>
      </c>
      <c r="G83" s="44" t="str">
        <f>+Sheet2!D22</f>
        <v>Đảm bảo tưới và tiêu nước thuận lợi đảm bảo canh tác</v>
      </c>
      <c r="H83" s="44" t="str">
        <f>+Sheet2!F22</f>
        <v>Nạo vét và mở rộng</v>
      </c>
      <c r="I83" s="107">
        <f>+Sheet2!G22</f>
        <v>1</v>
      </c>
      <c r="J83" s="103"/>
      <c r="K83" s="85">
        <f t="shared" si="5"/>
        <v>13</v>
      </c>
    </row>
    <row r="84" spans="1:11" s="85" customFormat="1" ht="47.25" x14ac:dyDescent="0.25">
      <c r="A84" s="87">
        <f>+Sheet2!A22</f>
        <v>20</v>
      </c>
      <c r="B84" s="116" t="str">
        <f>+Sheet2!B23</f>
        <v>Nâng cấp Tràn Thái Lai xã Triệu Phước</v>
      </c>
      <c r="C84" s="87" t="str">
        <f>+Sheet2!C23</f>
        <v>Xã Triệu Phước</v>
      </c>
      <c r="D84" s="44"/>
      <c r="E84" s="43"/>
      <c r="F84" s="44" t="str">
        <f>+Sheet2!E23</f>
        <v>Bị xuống cấp và thấp</v>
      </c>
      <c r="G84" s="44" t="str">
        <f>+Sheet2!D23</f>
        <v>Đảm bảo ngăn nước và giao thông đi lại thuận tiện giảm chia cắt trong các mùa mưa, lũ.</v>
      </c>
      <c r="H84" s="44" t="str">
        <f>+Sheet2!F23</f>
        <v>Nâng cấp cao độ tràn</v>
      </c>
      <c r="I84" s="107">
        <f>+Sheet2!G23</f>
        <v>3.1</v>
      </c>
      <c r="J84" s="103"/>
      <c r="K84" s="85">
        <f t="shared" si="5"/>
        <v>14</v>
      </c>
    </row>
    <row r="85" spans="1:11" s="120" customFormat="1" x14ac:dyDescent="0.25">
      <c r="A85" s="81" t="s">
        <v>1141</v>
      </c>
      <c r="B85" s="93" t="s">
        <v>1142</v>
      </c>
      <c r="C85" s="83"/>
      <c r="D85" s="44"/>
      <c r="E85" s="84"/>
      <c r="F85" s="83"/>
      <c r="G85" s="83"/>
      <c r="H85" s="83"/>
      <c r="I85" s="118">
        <f>SUM(I86:I90)</f>
        <v>39.6</v>
      </c>
      <c r="J85" s="119"/>
    </row>
    <row r="86" spans="1:11" s="85" customFormat="1" ht="63" x14ac:dyDescent="0.25">
      <c r="A86" s="87">
        <v>1</v>
      </c>
      <c r="B86" s="98" t="s">
        <v>1143</v>
      </c>
      <c r="C86" s="44" t="s">
        <v>1144</v>
      </c>
      <c r="D86" s="44" t="s">
        <v>97</v>
      </c>
      <c r="E86" s="43">
        <v>2000</v>
      </c>
      <c r="F86" s="44" t="s">
        <v>1145</v>
      </c>
      <c r="G86" s="44" t="s">
        <v>1146</v>
      </c>
      <c r="H86" s="44" t="s">
        <v>1147</v>
      </c>
      <c r="I86" s="107">
        <v>30</v>
      </c>
      <c r="J86" s="103"/>
    </row>
    <row r="87" spans="1:11" s="85" customFormat="1" ht="63" x14ac:dyDescent="0.25">
      <c r="A87" s="87">
        <f>+A86+1</f>
        <v>2</v>
      </c>
      <c r="B87" s="98" t="s">
        <v>1148</v>
      </c>
      <c r="C87" s="44" t="s">
        <v>1149</v>
      </c>
      <c r="D87" s="44" t="s">
        <v>97</v>
      </c>
      <c r="E87" s="43">
        <v>500</v>
      </c>
      <c r="F87" s="44" t="s">
        <v>1150</v>
      </c>
      <c r="G87" s="44" t="s">
        <v>1151</v>
      </c>
      <c r="H87" s="44" t="s">
        <v>1152</v>
      </c>
      <c r="I87" s="107">
        <v>5</v>
      </c>
      <c r="J87" s="103"/>
    </row>
    <row r="88" spans="1:11" s="85" customFormat="1" ht="63" x14ac:dyDescent="0.25">
      <c r="A88" s="87">
        <f>+A87+1</f>
        <v>3</v>
      </c>
      <c r="B88" s="98" t="s">
        <v>1153</v>
      </c>
      <c r="C88" s="44" t="s">
        <v>1154</v>
      </c>
      <c r="D88" s="44" t="s">
        <v>97</v>
      </c>
      <c r="E88" s="43">
        <v>300</v>
      </c>
      <c r="F88" s="44" t="s">
        <v>1155</v>
      </c>
      <c r="G88" s="44" t="s">
        <v>1156</v>
      </c>
      <c r="H88" s="44" t="s">
        <v>1152</v>
      </c>
      <c r="I88" s="107">
        <v>2</v>
      </c>
      <c r="J88" s="103"/>
    </row>
    <row r="89" spans="1:11" s="85" customFormat="1" ht="47.25" x14ac:dyDescent="0.25">
      <c r="A89" s="87">
        <f>+A88+1</f>
        <v>4</v>
      </c>
      <c r="B89" s="98" t="s">
        <v>1157</v>
      </c>
      <c r="C89" s="44" t="s">
        <v>1158</v>
      </c>
      <c r="D89" s="44" t="s">
        <v>97</v>
      </c>
      <c r="E89" s="43">
        <v>2200</v>
      </c>
      <c r="F89" s="44" t="s">
        <v>1159</v>
      </c>
      <c r="G89" s="44" t="s">
        <v>1160</v>
      </c>
      <c r="H89" s="44" t="s">
        <v>1161</v>
      </c>
      <c r="I89" s="107">
        <v>2</v>
      </c>
      <c r="J89" s="103"/>
    </row>
    <row r="90" spans="1:11" s="85" customFormat="1" ht="47.25" x14ac:dyDescent="0.25">
      <c r="A90" s="87">
        <f>+A89+1</f>
        <v>5</v>
      </c>
      <c r="B90" s="98" t="s">
        <v>1162</v>
      </c>
      <c r="C90" s="44" t="s">
        <v>1154</v>
      </c>
      <c r="D90" s="44" t="s">
        <v>97</v>
      </c>
      <c r="E90" s="43">
        <v>650</v>
      </c>
      <c r="F90" s="44" t="s">
        <v>1159</v>
      </c>
      <c r="G90" s="44" t="s">
        <v>1160</v>
      </c>
      <c r="H90" s="44" t="s">
        <v>1161</v>
      </c>
      <c r="I90" s="107">
        <v>0.6</v>
      </c>
      <c r="J90" s="103"/>
    </row>
    <row r="91" spans="1:11" s="120" customFormat="1" x14ac:dyDescent="0.25">
      <c r="A91" s="81" t="s">
        <v>1163</v>
      </c>
      <c r="B91" s="93" t="s">
        <v>1164</v>
      </c>
      <c r="C91" s="83"/>
      <c r="D91" s="83"/>
      <c r="E91" s="84"/>
      <c r="F91" s="83"/>
      <c r="G91" s="83"/>
      <c r="H91" s="83"/>
      <c r="I91" s="118" t="e">
        <f>SUM(I92:I94)</f>
        <v>#REF!</v>
      </c>
      <c r="J91" s="119"/>
    </row>
    <row r="92" spans="1:11" s="85" customFormat="1" ht="47.25" x14ac:dyDescent="0.25">
      <c r="A92" s="87">
        <v>1</v>
      </c>
      <c r="B92" s="98" t="s">
        <v>1165</v>
      </c>
      <c r="C92" s="44" t="s">
        <v>1166</v>
      </c>
      <c r="D92" s="44">
        <v>2</v>
      </c>
      <c r="E92" s="43" t="s">
        <v>1167</v>
      </c>
      <c r="F92" s="44" t="s">
        <v>1168</v>
      </c>
      <c r="G92" s="44" t="s">
        <v>1169</v>
      </c>
      <c r="H92" s="44" t="s">
        <v>1170</v>
      </c>
      <c r="I92" s="107">
        <v>1.2E-2</v>
      </c>
      <c r="J92" s="103"/>
    </row>
    <row r="93" spans="1:11" s="85" customFormat="1" ht="47.25" x14ac:dyDescent="0.25">
      <c r="A93" s="87">
        <v>2</v>
      </c>
      <c r="B93" s="98" t="s">
        <v>1171</v>
      </c>
      <c r="C93" s="44" t="s">
        <v>1172</v>
      </c>
      <c r="D93" s="44" t="s">
        <v>97</v>
      </c>
      <c r="E93" s="43">
        <v>5676</v>
      </c>
      <c r="F93" s="44" t="str">
        <f>+F92</f>
        <v>Bồi lấp do mưa lũ</v>
      </c>
      <c r="G93" s="44" t="str">
        <f>+G89</f>
        <v>Đảm bảo phục vụ tưới vụ Đông Xuân 2024-2025 và các năm tiếp theo</v>
      </c>
      <c r="H93" s="44" t="str">
        <f>+H90</f>
        <v>Khắc phục, sửa chữa</v>
      </c>
      <c r="I93" s="107" t="e">
        <f>+'mẫu thống kê báo cáo nhanh'!#REF!/1000</f>
        <v>#REF!</v>
      </c>
      <c r="J93" s="103"/>
    </row>
    <row r="94" spans="1:11" s="85" customFormat="1" ht="47.25" x14ac:dyDescent="0.25">
      <c r="A94" s="87">
        <v>3</v>
      </c>
      <c r="B94" s="98" t="s">
        <v>1173</v>
      </c>
      <c r="C94" s="44" t="str">
        <f>+C93</f>
        <v>xã Hải Lệ</v>
      </c>
      <c r="D94" s="44" t="s">
        <v>97</v>
      </c>
      <c r="E94" s="43">
        <v>1000</v>
      </c>
      <c r="F94" s="44" t="s">
        <v>1174</v>
      </c>
      <c r="G94" s="44" t="str">
        <f>+G81</f>
        <v>Bảo vệ tính mạng, tài sản của nhân dân, đất ở, đất sản xuất và cơ sở hạ tầng.</v>
      </c>
      <c r="H94" s="44" t="str">
        <f>+H78</f>
        <v>Xây dựng kè kiên cố</v>
      </c>
      <c r="I94" s="107">
        <f>+E94*0.015</f>
        <v>15</v>
      </c>
      <c r="J94" s="103"/>
      <c r="K94" s="85">
        <f>15000000/1000000000</f>
        <v>1.4999999999999999E-2</v>
      </c>
    </row>
    <row r="95" spans="1:11" s="120" customFormat="1" x14ac:dyDescent="0.25">
      <c r="A95" s="81" t="s">
        <v>1175</v>
      </c>
      <c r="B95" s="93" t="s">
        <v>1176</v>
      </c>
      <c r="C95" s="83"/>
      <c r="D95" s="83"/>
      <c r="E95" s="84"/>
      <c r="F95" s="83"/>
      <c r="G95" s="83"/>
      <c r="H95" s="83"/>
      <c r="I95" s="118">
        <f>SUM(I96:I98)</f>
        <v>3.7</v>
      </c>
      <c r="J95" s="119"/>
    </row>
    <row r="96" spans="1:11" s="85" customFormat="1" ht="75" x14ac:dyDescent="0.25">
      <c r="A96" s="87">
        <v>1</v>
      </c>
      <c r="B96" s="121" t="s">
        <v>1177</v>
      </c>
      <c r="C96" s="122" t="s">
        <v>1178</v>
      </c>
      <c r="D96" s="44" t="s">
        <v>97</v>
      </c>
      <c r="E96" s="43">
        <v>1200</v>
      </c>
      <c r="F96" s="122" t="s">
        <v>1179</v>
      </c>
      <c r="G96" s="122" t="s">
        <v>1180</v>
      </c>
      <c r="H96" s="122" t="s">
        <v>1181</v>
      </c>
      <c r="I96" s="107">
        <v>1.2</v>
      </c>
      <c r="J96" s="103"/>
    </row>
    <row r="97" spans="1:11" s="85" customFormat="1" ht="75" x14ac:dyDescent="0.25">
      <c r="A97" s="87">
        <v>2</v>
      </c>
      <c r="B97" s="121" t="s">
        <v>1182</v>
      </c>
      <c r="C97" s="122" t="s">
        <v>1183</v>
      </c>
      <c r="D97" s="44" t="s">
        <v>97</v>
      </c>
      <c r="E97" s="43">
        <v>1700</v>
      </c>
      <c r="F97" s="122" t="s">
        <v>1179</v>
      </c>
      <c r="G97" s="122" t="s">
        <v>1180</v>
      </c>
      <c r="H97" s="122" t="s">
        <v>1184</v>
      </c>
      <c r="I97" s="107">
        <v>1.7</v>
      </c>
      <c r="J97" s="103"/>
    </row>
    <row r="98" spans="1:11" s="85" customFormat="1" ht="60" x14ac:dyDescent="0.25">
      <c r="A98" s="87">
        <v>3</v>
      </c>
      <c r="B98" s="121" t="s">
        <v>1185</v>
      </c>
      <c r="C98" s="122" t="s">
        <v>1186</v>
      </c>
      <c r="D98" s="44" t="s">
        <v>1187</v>
      </c>
      <c r="E98" s="43">
        <v>1</v>
      </c>
      <c r="F98" s="122" t="s">
        <v>1188</v>
      </c>
      <c r="G98" s="122" t="s">
        <v>1189</v>
      </c>
      <c r="H98" s="122" t="s">
        <v>1190</v>
      </c>
      <c r="I98" s="107">
        <v>0.8</v>
      </c>
      <c r="J98" s="103"/>
    </row>
    <row r="99" spans="1:11" s="120" customFormat="1" x14ac:dyDescent="0.25">
      <c r="A99" s="81" t="s">
        <v>1191</v>
      </c>
      <c r="B99" s="93" t="s">
        <v>1192</v>
      </c>
      <c r="C99" s="83"/>
      <c r="D99" s="83"/>
      <c r="E99" s="84"/>
      <c r="F99" s="83"/>
      <c r="G99" s="83"/>
      <c r="H99" s="83"/>
      <c r="I99" s="118">
        <f>SUM(I100:J103)</f>
        <v>3.0799999999999996</v>
      </c>
      <c r="J99" s="119"/>
    </row>
    <row r="100" spans="1:11" s="85" customFormat="1" ht="31.5" x14ac:dyDescent="0.25">
      <c r="A100" s="87">
        <v>1</v>
      </c>
      <c r="B100" s="98" t="s">
        <v>1193</v>
      </c>
      <c r="C100" s="44" t="s">
        <v>1194</v>
      </c>
      <c r="D100" s="44" t="str">
        <f>+D98</f>
        <v>Công trình</v>
      </c>
      <c r="E100" s="43">
        <v>1</v>
      </c>
      <c r="F100" s="44"/>
      <c r="G100" s="44"/>
      <c r="H100" s="44"/>
      <c r="I100" s="107">
        <v>1.5</v>
      </c>
      <c r="J100" s="103"/>
    </row>
    <row r="101" spans="1:11" s="85" customFormat="1" ht="31.5" x14ac:dyDescent="0.25">
      <c r="A101" s="87">
        <v>2</v>
      </c>
      <c r="B101" s="98" t="s">
        <v>1195</v>
      </c>
      <c r="C101" s="44" t="s">
        <v>1196</v>
      </c>
      <c r="D101" s="44" t="s">
        <v>97</v>
      </c>
      <c r="E101" s="43">
        <v>4</v>
      </c>
      <c r="F101" s="44"/>
      <c r="G101" s="44"/>
      <c r="H101" s="44"/>
      <c r="I101" s="107">
        <v>1.5</v>
      </c>
      <c r="J101" s="103"/>
    </row>
    <row r="102" spans="1:11" s="85" customFormat="1" ht="47.25" x14ac:dyDescent="0.25">
      <c r="A102" s="87">
        <v>3</v>
      </c>
      <c r="B102" s="98" t="s">
        <v>1197</v>
      </c>
      <c r="C102" s="44" t="s">
        <v>1198</v>
      </c>
      <c r="D102" s="44"/>
      <c r="E102" s="43"/>
      <c r="F102" s="44" t="s">
        <v>1199</v>
      </c>
      <c r="G102" s="44" t="s">
        <v>1200</v>
      </c>
      <c r="H102" s="44" t="s">
        <v>1161</v>
      </c>
      <c r="I102" s="107">
        <v>0.03</v>
      </c>
      <c r="J102" s="103"/>
    </row>
    <row r="103" spans="1:11" s="85" customFormat="1" ht="47.25" x14ac:dyDescent="0.25">
      <c r="A103" s="87">
        <v>4</v>
      </c>
      <c r="B103" s="98" t="s">
        <v>1201</v>
      </c>
      <c r="C103" s="44" t="s">
        <v>1202</v>
      </c>
      <c r="D103" s="44"/>
      <c r="E103" s="43"/>
      <c r="F103" s="44" t="s">
        <v>1203</v>
      </c>
      <c r="G103" s="44" t="s">
        <v>1204</v>
      </c>
      <c r="H103" s="44" t="s">
        <v>1161</v>
      </c>
      <c r="I103" s="107">
        <v>0.05</v>
      </c>
      <c r="J103" s="103"/>
    </row>
    <row r="104" spans="1:11" s="120" customFormat="1" ht="31.5" x14ac:dyDescent="0.25">
      <c r="A104" s="81" t="s">
        <v>1205</v>
      </c>
      <c r="B104" s="93" t="s">
        <v>1206</v>
      </c>
      <c r="C104" s="83"/>
      <c r="D104" s="83"/>
      <c r="E104" s="84"/>
      <c r="F104" s="83"/>
      <c r="G104" s="83"/>
      <c r="H104" s="83"/>
      <c r="I104" s="118">
        <v>0.76700000000000002</v>
      </c>
      <c r="J104" s="119"/>
    </row>
    <row r="105" spans="1:11" s="120" customFormat="1" x14ac:dyDescent="0.25">
      <c r="A105" s="123"/>
      <c r="B105" s="124" t="s">
        <v>1207</v>
      </c>
      <c r="C105" s="83"/>
      <c r="D105" s="83"/>
      <c r="E105" s="84"/>
      <c r="F105" s="83"/>
      <c r="G105" s="83"/>
      <c r="H105" s="83"/>
      <c r="I105" s="118"/>
      <c r="J105" s="119"/>
    </row>
    <row r="106" spans="1:11" s="120" customFormat="1" x14ac:dyDescent="0.25">
      <c r="A106" s="125">
        <v>1</v>
      </c>
      <c r="B106" s="124" t="s">
        <v>1208</v>
      </c>
      <c r="C106" s="83"/>
      <c r="D106" s="83"/>
      <c r="E106" s="84"/>
      <c r="F106" s="83"/>
      <c r="G106" s="83"/>
      <c r="H106" s="83"/>
      <c r="I106" s="118">
        <f t="shared" ref="I106:I137" si="6">+K106/1000000000</f>
        <v>6.8000000000000005E-2</v>
      </c>
      <c r="J106" s="119"/>
      <c r="K106" s="120">
        <v>68000000</v>
      </c>
    </row>
    <row r="107" spans="1:11" s="120" customFormat="1" ht="49.5" x14ac:dyDescent="0.25">
      <c r="A107" s="125"/>
      <c r="B107" s="126" t="s">
        <v>1209</v>
      </c>
      <c r="C107" s="83"/>
      <c r="D107" s="83"/>
      <c r="E107" s="84"/>
      <c r="F107" s="83"/>
      <c r="G107" s="83"/>
      <c r="H107" s="83"/>
      <c r="I107" s="118">
        <f t="shared" si="6"/>
        <v>2.2499999999999999E-2</v>
      </c>
      <c r="J107" s="119"/>
      <c r="K107" s="120">
        <v>22500000</v>
      </c>
    </row>
    <row r="108" spans="1:11" s="120" customFormat="1" ht="33" x14ac:dyDescent="0.25">
      <c r="A108" s="125"/>
      <c r="B108" s="126" t="s">
        <v>1210</v>
      </c>
      <c r="C108" s="83"/>
      <c r="D108" s="83"/>
      <c r="E108" s="84"/>
      <c r="F108" s="83"/>
      <c r="G108" s="83"/>
      <c r="H108" s="83"/>
      <c r="I108" s="118">
        <f t="shared" si="6"/>
        <v>4.5499999999999999E-2</v>
      </c>
      <c r="J108" s="119"/>
      <c r="K108" s="120">
        <v>45500000</v>
      </c>
    </row>
    <row r="109" spans="1:11" s="120" customFormat="1" x14ac:dyDescent="0.25">
      <c r="A109" s="125">
        <v>2</v>
      </c>
      <c r="B109" s="124" t="s">
        <v>1211</v>
      </c>
      <c r="C109" s="83"/>
      <c r="D109" s="83"/>
      <c r="E109" s="84"/>
      <c r="F109" s="83"/>
      <c r="G109" s="83"/>
      <c r="H109" s="83"/>
      <c r="I109" s="118">
        <f t="shared" si="6"/>
        <v>0.13900000000000001</v>
      </c>
      <c r="J109" s="119"/>
      <c r="K109" s="120">
        <v>139000000</v>
      </c>
    </row>
    <row r="110" spans="1:11" s="90" customFormat="1" ht="33" x14ac:dyDescent="0.25">
      <c r="A110" s="125" t="s">
        <v>32</v>
      </c>
      <c r="B110" s="126" t="s">
        <v>1212</v>
      </c>
      <c r="C110" s="44"/>
      <c r="D110" s="44" t="s">
        <v>1213</v>
      </c>
      <c r="E110" s="127">
        <v>35</v>
      </c>
      <c r="F110" s="44"/>
      <c r="G110" s="44"/>
      <c r="H110" s="44"/>
      <c r="I110" s="118">
        <f t="shared" si="6"/>
        <v>0.13900000000000001</v>
      </c>
      <c r="J110" s="128"/>
      <c r="K110" s="90">
        <v>139000000</v>
      </c>
    </row>
    <row r="111" spans="1:11" s="120" customFormat="1" x14ac:dyDescent="0.25">
      <c r="A111" s="125"/>
      <c r="B111" s="82" t="s">
        <v>1214</v>
      </c>
      <c r="C111" s="83"/>
      <c r="D111" s="83"/>
      <c r="E111" s="84"/>
      <c r="F111" s="83"/>
      <c r="G111" s="83"/>
      <c r="H111" s="83"/>
      <c r="I111" s="118">
        <f t="shared" si="6"/>
        <v>1.052E-2</v>
      </c>
      <c r="J111" s="119"/>
      <c r="K111" s="120">
        <v>10520000</v>
      </c>
    </row>
    <row r="112" spans="1:11" s="120" customFormat="1" x14ac:dyDescent="0.25">
      <c r="A112" s="125">
        <v>1</v>
      </c>
      <c r="B112" s="82" t="s">
        <v>1215</v>
      </c>
      <c r="C112" s="83"/>
      <c r="D112" s="83"/>
      <c r="E112" s="84"/>
      <c r="F112" s="83"/>
      <c r="G112" s="83"/>
      <c r="H112" s="83"/>
      <c r="I112" s="118">
        <f t="shared" si="6"/>
        <v>4.1999999999999997E-3</v>
      </c>
      <c r="J112" s="119"/>
      <c r="K112" s="120">
        <v>4200000</v>
      </c>
    </row>
    <row r="113" spans="1:11" s="120" customFormat="1" ht="49.5" x14ac:dyDescent="0.25">
      <c r="A113" s="81"/>
      <c r="B113" s="116" t="s">
        <v>1216</v>
      </c>
      <c r="C113" s="83"/>
      <c r="D113" s="83"/>
      <c r="E113" s="84"/>
      <c r="F113" s="83"/>
      <c r="G113" s="83"/>
      <c r="H113" s="83"/>
      <c r="I113" s="118">
        <f t="shared" si="6"/>
        <v>4.1999999999999997E-3</v>
      </c>
      <c r="J113" s="119"/>
      <c r="K113" s="120">
        <v>4200000</v>
      </c>
    </row>
    <row r="114" spans="1:11" s="120" customFormat="1" x14ac:dyDescent="0.25">
      <c r="A114" s="87">
        <v>2</v>
      </c>
      <c r="B114" s="129" t="s">
        <v>1217</v>
      </c>
      <c r="C114" s="83"/>
      <c r="D114" s="83"/>
      <c r="E114" s="84"/>
      <c r="F114" s="83"/>
      <c r="G114" s="83"/>
      <c r="H114" s="83"/>
      <c r="I114" s="118">
        <f t="shared" si="6"/>
        <v>6.3200000000000001E-3</v>
      </c>
      <c r="J114" s="119"/>
      <c r="K114" s="120">
        <v>6320000</v>
      </c>
    </row>
    <row r="115" spans="1:11" s="120" customFormat="1" ht="33" x14ac:dyDescent="0.25">
      <c r="A115" s="87" t="s">
        <v>32</v>
      </c>
      <c r="B115" s="116" t="s">
        <v>1218</v>
      </c>
      <c r="C115" s="83"/>
      <c r="D115" s="83"/>
      <c r="E115" s="84"/>
      <c r="F115" s="83"/>
      <c r="G115" s="83"/>
      <c r="H115" s="83"/>
      <c r="I115" s="118">
        <f t="shared" si="6"/>
        <v>4.3200000000000001E-3</v>
      </c>
      <c r="J115" s="119"/>
      <c r="K115" s="120">
        <v>4320000</v>
      </c>
    </row>
    <row r="116" spans="1:11" s="120" customFormat="1" ht="33" x14ac:dyDescent="0.25">
      <c r="A116" s="130"/>
      <c r="B116" s="116" t="s">
        <v>1219</v>
      </c>
      <c r="C116" s="83"/>
      <c r="D116" s="83"/>
      <c r="E116" s="84"/>
      <c r="F116" s="83"/>
      <c r="G116" s="83"/>
      <c r="H116" s="83"/>
      <c r="I116" s="118">
        <f t="shared" si="6"/>
        <v>2E-3</v>
      </c>
      <c r="J116" s="119"/>
      <c r="K116" s="120">
        <v>2000000</v>
      </c>
    </row>
    <row r="117" spans="1:11" s="120" customFormat="1" x14ac:dyDescent="0.25">
      <c r="A117" s="81"/>
      <c r="B117" s="82" t="s">
        <v>1220</v>
      </c>
      <c r="C117" s="83"/>
      <c r="D117" s="83"/>
      <c r="E117" s="84"/>
      <c r="F117" s="83"/>
      <c r="G117" s="83"/>
      <c r="H117" s="83"/>
      <c r="I117" s="118">
        <f t="shared" si="6"/>
        <v>2.8754999999999999E-2</v>
      </c>
      <c r="J117" s="119"/>
      <c r="K117" s="120">
        <v>28755000</v>
      </c>
    </row>
    <row r="118" spans="1:11" s="120" customFormat="1" x14ac:dyDescent="0.25">
      <c r="A118" s="81">
        <v>1</v>
      </c>
      <c r="B118" s="129" t="s">
        <v>1221</v>
      </c>
      <c r="C118" s="83"/>
      <c r="D118" s="83"/>
      <c r="E118" s="84"/>
      <c r="F118" s="83"/>
      <c r="G118" s="83"/>
      <c r="H118" s="83"/>
      <c r="I118" s="118">
        <f t="shared" si="6"/>
        <v>2.8754999999999999E-2</v>
      </c>
      <c r="J118" s="119"/>
      <c r="K118" s="120">
        <v>28755000</v>
      </c>
    </row>
    <row r="119" spans="1:11" s="120" customFormat="1" ht="33" x14ac:dyDescent="0.25">
      <c r="A119" s="81"/>
      <c r="B119" s="116" t="s">
        <v>1222</v>
      </c>
      <c r="C119" s="83"/>
      <c r="D119" s="83"/>
      <c r="E119" s="84"/>
      <c r="F119" s="83"/>
      <c r="G119" s="83"/>
      <c r="H119" s="83"/>
      <c r="I119" s="118">
        <f t="shared" si="6"/>
        <v>2.8754999999999999E-2</v>
      </c>
      <c r="J119" s="119"/>
      <c r="K119" s="120">
        <v>28755000</v>
      </c>
    </row>
    <row r="120" spans="1:11" s="120" customFormat="1" x14ac:dyDescent="0.25">
      <c r="A120" s="130"/>
      <c r="B120" s="82" t="s">
        <v>1223</v>
      </c>
      <c r="C120" s="83"/>
      <c r="D120" s="83"/>
      <c r="E120" s="84"/>
      <c r="F120" s="83"/>
      <c r="G120" s="83"/>
      <c r="H120" s="83"/>
      <c r="I120" s="118">
        <f t="shared" si="6"/>
        <v>0.11700000000000001</v>
      </c>
      <c r="J120" s="119"/>
      <c r="K120" s="120">
        <v>117000000</v>
      </c>
    </row>
    <row r="121" spans="1:11" s="120" customFormat="1" x14ac:dyDescent="0.25">
      <c r="A121" s="81" t="s">
        <v>32</v>
      </c>
      <c r="B121" s="131" t="s">
        <v>1224</v>
      </c>
      <c r="C121" s="83"/>
      <c r="D121" s="83"/>
      <c r="E121" s="84"/>
      <c r="F121" s="83"/>
      <c r="G121" s="83"/>
      <c r="H121" s="83"/>
      <c r="I121" s="118">
        <f t="shared" si="6"/>
        <v>0.1125</v>
      </c>
      <c r="J121" s="119"/>
      <c r="K121" s="120">
        <v>112500000</v>
      </c>
    </row>
    <row r="122" spans="1:11" s="120" customFormat="1" ht="33" x14ac:dyDescent="0.25">
      <c r="A122" s="81"/>
      <c r="B122" s="116" t="s">
        <v>1225</v>
      </c>
      <c r="C122" s="83"/>
      <c r="D122" s="83"/>
      <c r="E122" s="84"/>
      <c r="F122" s="83"/>
      <c r="G122" s="83"/>
      <c r="H122" s="83"/>
      <c r="I122" s="118">
        <f t="shared" si="6"/>
        <v>4.4999999999999997E-3</v>
      </c>
      <c r="J122" s="119"/>
      <c r="K122" s="120">
        <v>4500000</v>
      </c>
    </row>
    <row r="123" spans="1:11" s="85" customFormat="1" x14ac:dyDescent="0.25">
      <c r="A123" s="81" t="s">
        <v>1226</v>
      </c>
      <c r="B123" s="124" t="s">
        <v>1227</v>
      </c>
      <c r="C123" s="44"/>
      <c r="D123" s="44"/>
      <c r="E123" s="43"/>
      <c r="F123" s="44"/>
      <c r="G123" s="44"/>
      <c r="H123" s="44"/>
      <c r="I123" s="118">
        <f t="shared" si="6"/>
        <v>0.32150000000000001</v>
      </c>
      <c r="J123" s="103"/>
      <c r="K123" s="85">
        <v>321500000</v>
      </c>
    </row>
    <row r="124" spans="1:11" s="85" customFormat="1" x14ac:dyDescent="0.25">
      <c r="A124" s="81">
        <v>1</v>
      </c>
      <c r="B124" s="124" t="s">
        <v>1228</v>
      </c>
      <c r="C124" s="44"/>
      <c r="D124" s="44"/>
      <c r="E124" s="43"/>
      <c r="F124" s="44"/>
      <c r="G124" s="44"/>
      <c r="H124" s="44"/>
      <c r="I124" s="118">
        <f t="shared" si="6"/>
        <v>0.29149999999999998</v>
      </c>
      <c r="J124" s="103"/>
      <c r="K124" s="85">
        <v>291500000</v>
      </c>
    </row>
    <row r="125" spans="1:11" s="85" customFormat="1" ht="33" x14ac:dyDescent="0.25">
      <c r="A125" s="123" t="s">
        <v>1226</v>
      </c>
      <c r="B125" s="126" t="s">
        <v>1229</v>
      </c>
      <c r="C125" s="44"/>
      <c r="D125" s="44"/>
      <c r="E125" s="43"/>
      <c r="F125" s="44"/>
      <c r="G125" s="44"/>
      <c r="H125" s="44"/>
      <c r="I125" s="118">
        <f t="shared" si="6"/>
        <v>7.4999999999999997E-2</v>
      </c>
      <c r="J125" s="103"/>
      <c r="K125" s="85">
        <v>75000000</v>
      </c>
    </row>
    <row r="126" spans="1:11" s="85" customFormat="1" ht="33" x14ac:dyDescent="0.25">
      <c r="A126" s="123" t="s">
        <v>1226</v>
      </c>
      <c r="B126" s="126" t="s">
        <v>1230</v>
      </c>
      <c r="C126" s="44"/>
      <c r="D126" s="44"/>
      <c r="E126" s="43"/>
      <c r="F126" s="44"/>
      <c r="G126" s="44"/>
      <c r="H126" s="44"/>
      <c r="I126" s="118">
        <f t="shared" si="6"/>
        <v>7.8750000000000001E-2</v>
      </c>
      <c r="J126" s="103"/>
      <c r="K126" s="85">
        <v>78750000</v>
      </c>
    </row>
    <row r="127" spans="1:11" s="85" customFormat="1" ht="33" x14ac:dyDescent="0.25">
      <c r="A127" s="123" t="s">
        <v>1226</v>
      </c>
      <c r="B127" s="126" t="s">
        <v>1231</v>
      </c>
      <c r="C127" s="44"/>
      <c r="D127" s="44"/>
      <c r="E127" s="43"/>
      <c r="F127" s="44"/>
      <c r="G127" s="44"/>
      <c r="H127" s="44"/>
      <c r="I127" s="118">
        <f t="shared" si="6"/>
        <v>5.8999999999999997E-2</v>
      </c>
      <c r="J127" s="103"/>
      <c r="K127" s="85">
        <v>59000000</v>
      </c>
    </row>
    <row r="128" spans="1:11" s="85" customFormat="1" ht="33" x14ac:dyDescent="0.25">
      <c r="A128" s="123" t="s">
        <v>1226</v>
      </c>
      <c r="B128" s="126" t="s">
        <v>1232</v>
      </c>
      <c r="C128" s="44"/>
      <c r="D128" s="44"/>
      <c r="E128" s="43"/>
      <c r="F128" s="44"/>
      <c r="G128" s="44"/>
      <c r="H128" s="44"/>
      <c r="I128" s="118">
        <f t="shared" si="6"/>
        <v>7.8750000000000001E-2</v>
      </c>
      <c r="J128" s="103"/>
      <c r="K128" s="85">
        <v>78750000</v>
      </c>
    </row>
    <row r="129" spans="1:11" s="85" customFormat="1" ht="33" x14ac:dyDescent="0.25">
      <c r="A129" s="123">
        <v>2</v>
      </c>
      <c r="B129" s="124" t="s">
        <v>1233</v>
      </c>
      <c r="C129" s="44"/>
      <c r="D129" s="44"/>
      <c r="E129" s="43"/>
      <c r="F129" s="44"/>
      <c r="G129" s="44"/>
      <c r="H129" s="44"/>
      <c r="I129" s="118">
        <f t="shared" si="6"/>
        <v>0.03</v>
      </c>
      <c r="J129" s="103"/>
      <c r="K129" s="85">
        <v>30000000</v>
      </c>
    </row>
    <row r="130" spans="1:11" s="85" customFormat="1" ht="33" x14ac:dyDescent="0.25">
      <c r="A130" s="123" t="s">
        <v>1226</v>
      </c>
      <c r="B130" s="126" t="s">
        <v>1234</v>
      </c>
      <c r="C130" s="44"/>
      <c r="D130" s="44"/>
      <c r="E130" s="43"/>
      <c r="F130" s="44"/>
      <c r="G130" s="44"/>
      <c r="H130" s="44"/>
      <c r="I130" s="118">
        <f t="shared" si="6"/>
        <v>0.03</v>
      </c>
      <c r="J130" s="103"/>
      <c r="K130" s="85">
        <v>30000000</v>
      </c>
    </row>
    <row r="131" spans="1:11" s="85" customFormat="1" x14ac:dyDescent="0.25">
      <c r="A131" s="125"/>
      <c r="B131" s="124" t="s">
        <v>1235</v>
      </c>
      <c r="C131" s="44"/>
      <c r="D131" s="44"/>
      <c r="E131" s="43"/>
      <c r="F131" s="44"/>
      <c r="G131" s="44"/>
      <c r="H131" s="44"/>
      <c r="I131" s="118">
        <f t="shared" si="6"/>
        <v>2.2499999999999999E-2</v>
      </c>
      <c r="J131" s="103"/>
      <c r="K131" s="85">
        <v>22500000</v>
      </c>
    </row>
    <row r="132" spans="1:11" s="85" customFormat="1" x14ac:dyDescent="0.25">
      <c r="A132" s="123">
        <v>1</v>
      </c>
      <c r="B132" s="124" t="s">
        <v>1236</v>
      </c>
      <c r="C132" s="44"/>
      <c r="D132" s="44"/>
      <c r="E132" s="43"/>
      <c r="F132" s="44"/>
      <c r="G132" s="44"/>
      <c r="H132" s="44"/>
      <c r="I132" s="118">
        <f t="shared" si="6"/>
        <v>2.2499999999999999E-2</v>
      </c>
      <c r="J132" s="103"/>
      <c r="K132" s="85">
        <v>22500000</v>
      </c>
    </row>
    <row r="133" spans="1:11" s="85" customFormat="1" ht="33" x14ac:dyDescent="0.25">
      <c r="A133" s="123"/>
      <c r="B133" s="126" t="s">
        <v>1237</v>
      </c>
      <c r="C133" s="44"/>
      <c r="D133" s="44"/>
      <c r="E133" s="43"/>
      <c r="F133" s="44"/>
      <c r="G133" s="44"/>
      <c r="H133" s="44"/>
      <c r="I133" s="118">
        <f t="shared" si="6"/>
        <v>8.9999999999999993E-3</v>
      </c>
      <c r="J133" s="103"/>
      <c r="K133" s="85">
        <v>9000000</v>
      </c>
    </row>
    <row r="134" spans="1:11" s="85" customFormat="1" ht="33" x14ac:dyDescent="0.25">
      <c r="A134" s="125"/>
      <c r="B134" s="126" t="s">
        <v>1238</v>
      </c>
      <c r="C134" s="44"/>
      <c r="D134" s="44"/>
      <c r="E134" s="43"/>
      <c r="F134" s="44"/>
      <c r="G134" s="44"/>
      <c r="H134" s="44"/>
      <c r="I134" s="118">
        <f t="shared" si="6"/>
        <v>1.35E-2</v>
      </c>
      <c r="J134" s="103"/>
      <c r="K134" s="85">
        <v>13500000</v>
      </c>
    </row>
    <row r="135" spans="1:11" s="85" customFormat="1" x14ac:dyDescent="0.25">
      <c r="A135" s="123"/>
      <c r="B135" s="124" t="s">
        <v>1239</v>
      </c>
      <c r="C135" s="44"/>
      <c r="D135" s="44"/>
      <c r="E135" s="43"/>
      <c r="F135" s="44"/>
      <c r="G135" s="44"/>
      <c r="H135" s="44"/>
      <c r="I135" s="118">
        <f t="shared" si="6"/>
        <v>0.06</v>
      </c>
      <c r="J135" s="103"/>
      <c r="K135" s="85">
        <v>60000000</v>
      </c>
    </row>
    <row r="136" spans="1:11" s="85" customFormat="1" x14ac:dyDescent="0.25">
      <c r="A136" s="123">
        <v>1</v>
      </c>
      <c r="B136" s="124" t="s">
        <v>1240</v>
      </c>
      <c r="C136" s="44"/>
      <c r="D136" s="44"/>
      <c r="E136" s="43"/>
      <c r="F136" s="44"/>
      <c r="G136" s="44"/>
      <c r="H136" s="44"/>
      <c r="I136" s="118">
        <f t="shared" si="6"/>
        <v>0.06</v>
      </c>
      <c r="J136" s="103"/>
      <c r="K136" s="85">
        <v>60000000</v>
      </c>
    </row>
    <row r="137" spans="1:11" s="85" customFormat="1" ht="49.5" x14ac:dyDescent="0.25">
      <c r="A137" s="123"/>
      <c r="B137" s="126" t="s">
        <v>1241</v>
      </c>
      <c r="C137" s="44"/>
      <c r="D137" s="44"/>
      <c r="E137" s="43"/>
      <c r="F137" s="44"/>
      <c r="G137" s="44"/>
      <c r="H137" s="44"/>
      <c r="I137" s="118">
        <f t="shared" si="6"/>
        <v>0.06</v>
      </c>
      <c r="J137" s="103"/>
      <c r="K137" s="85">
        <v>60000000</v>
      </c>
    </row>
    <row r="138" spans="1:11" s="134" customFormat="1" x14ac:dyDescent="0.25">
      <c r="A138" s="123" t="s">
        <v>40</v>
      </c>
      <c r="B138" s="82" t="s">
        <v>1242</v>
      </c>
      <c r="C138" s="81"/>
      <c r="D138" s="81"/>
      <c r="E138" s="132">
        <f>SUM(E140:E147)</f>
        <v>5430</v>
      </c>
      <c r="F138" s="81"/>
      <c r="G138" s="81"/>
      <c r="H138" s="81"/>
      <c r="I138" s="114">
        <f>+I139+I148+I162+I169+I171+I180+I182+I199</f>
        <v>51.099000000000011</v>
      </c>
      <c r="J138" s="133" t="e">
        <f>+J162+#REF!+J148+#REF!</f>
        <v>#REF!</v>
      </c>
    </row>
    <row r="139" spans="1:11" s="135" customFormat="1" x14ac:dyDescent="0.25">
      <c r="A139" s="123" t="s">
        <v>1226</v>
      </c>
      <c r="B139" s="82" t="s">
        <v>991</v>
      </c>
      <c r="C139" s="87"/>
      <c r="D139" s="87"/>
      <c r="E139" s="132"/>
      <c r="F139" s="87"/>
      <c r="G139" s="87"/>
      <c r="H139" s="87"/>
      <c r="I139" s="114">
        <f>SUM(I140:I147)</f>
        <v>4.1000000000000005</v>
      </c>
      <c r="J139" s="133"/>
    </row>
    <row r="140" spans="1:11" s="85" customFormat="1" ht="33" x14ac:dyDescent="0.25">
      <c r="A140" s="123"/>
      <c r="B140" s="116" t="s">
        <v>1243</v>
      </c>
      <c r="C140" s="87" t="s">
        <v>1026</v>
      </c>
      <c r="D140" s="87" t="s">
        <v>97</v>
      </c>
      <c r="E140" s="136">
        <v>300</v>
      </c>
      <c r="F140" s="87" t="s">
        <v>1244</v>
      </c>
      <c r="G140" s="87" t="s">
        <v>1245</v>
      </c>
      <c r="H140" s="87" t="str">
        <f>+H103</f>
        <v>Khắc phục, sửa chữa</v>
      </c>
      <c r="I140" s="137">
        <f t="shared" ref="I140:I147" si="7">+K140/1000</f>
        <v>0.3</v>
      </c>
      <c r="J140" s="138"/>
      <c r="K140" s="85">
        <v>300</v>
      </c>
    </row>
    <row r="141" spans="1:11" s="85" customFormat="1" ht="33" x14ac:dyDescent="0.25">
      <c r="A141" s="87">
        <f t="shared" ref="A141:A147" si="8">+A140+1</f>
        <v>1</v>
      </c>
      <c r="B141" s="116" t="s">
        <v>1246</v>
      </c>
      <c r="C141" s="87" t="s">
        <v>1026</v>
      </c>
      <c r="D141" s="87" t="s">
        <v>97</v>
      </c>
      <c r="E141" s="136">
        <v>700</v>
      </c>
      <c r="F141" s="87" t="str">
        <f t="shared" ref="F141:H147" si="9">+F140</f>
        <v>Sạt lở nền đường</v>
      </c>
      <c r="G141" s="87" t="str">
        <f t="shared" si="9"/>
        <v>Đảm bảo an toàn giao thông đi lại</v>
      </c>
      <c r="H141" s="87" t="str">
        <f t="shared" si="9"/>
        <v>Khắc phục, sửa chữa</v>
      </c>
      <c r="I141" s="137">
        <f t="shared" si="7"/>
        <v>0.7</v>
      </c>
      <c r="J141" s="138"/>
      <c r="K141" s="85">
        <v>700</v>
      </c>
    </row>
    <row r="142" spans="1:11" s="85" customFormat="1" ht="66" x14ac:dyDescent="0.25">
      <c r="A142" s="87">
        <f t="shared" si="8"/>
        <v>2</v>
      </c>
      <c r="B142" s="116" t="s">
        <v>1247</v>
      </c>
      <c r="C142" s="87" t="s">
        <v>1005</v>
      </c>
      <c r="D142" s="87" t="s">
        <v>97</v>
      </c>
      <c r="E142" s="136">
        <v>1400</v>
      </c>
      <c r="F142" s="87" t="str">
        <f t="shared" si="9"/>
        <v>Sạt lở nền đường</v>
      </c>
      <c r="G142" s="87" t="str">
        <f t="shared" si="9"/>
        <v>Đảm bảo an toàn giao thông đi lại</v>
      </c>
      <c r="H142" s="87" t="str">
        <f t="shared" si="9"/>
        <v>Khắc phục, sửa chữa</v>
      </c>
      <c r="I142" s="137">
        <f t="shared" si="7"/>
        <v>0.95</v>
      </c>
      <c r="J142" s="138"/>
      <c r="K142" s="85">
        <v>950</v>
      </c>
    </row>
    <row r="143" spans="1:11" s="85" customFormat="1" ht="66" x14ac:dyDescent="0.25">
      <c r="A143" s="87">
        <f t="shared" si="8"/>
        <v>3</v>
      </c>
      <c r="B143" s="116" t="s">
        <v>1248</v>
      </c>
      <c r="C143" s="87" t="s">
        <v>1005</v>
      </c>
      <c r="D143" s="87" t="s">
        <v>97</v>
      </c>
      <c r="E143" s="136">
        <v>2500</v>
      </c>
      <c r="F143" s="87" t="str">
        <f t="shared" si="9"/>
        <v>Sạt lở nền đường</v>
      </c>
      <c r="G143" s="87" t="str">
        <f t="shared" si="9"/>
        <v>Đảm bảo an toàn giao thông đi lại</v>
      </c>
      <c r="H143" s="87" t="str">
        <f t="shared" si="9"/>
        <v>Khắc phục, sửa chữa</v>
      </c>
      <c r="I143" s="137">
        <f t="shared" si="7"/>
        <v>1.3</v>
      </c>
      <c r="J143" s="138"/>
      <c r="K143" s="85">
        <v>1300</v>
      </c>
    </row>
    <row r="144" spans="1:11" s="85" customFormat="1" ht="49.5" x14ac:dyDescent="0.25">
      <c r="A144" s="87">
        <f t="shared" si="8"/>
        <v>4</v>
      </c>
      <c r="B144" s="116" t="s">
        <v>1249</v>
      </c>
      <c r="C144" s="87" t="s">
        <v>1032</v>
      </c>
      <c r="D144" s="87" t="s">
        <v>97</v>
      </c>
      <c r="E144" s="136">
        <v>250</v>
      </c>
      <c r="F144" s="87" t="str">
        <f t="shared" si="9"/>
        <v>Sạt lở nền đường</v>
      </c>
      <c r="G144" s="87" t="str">
        <f t="shared" si="9"/>
        <v>Đảm bảo an toàn giao thông đi lại</v>
      </c>
      <c r="H144" s="87" t="str">
        <f t="shared" si="9"/>
        <v>Khắc phục, sửa chữa</v>
      </c>
      <c r="I144" s="137">
        <f t="shared" si="7"/>
        <v>0.25</v>
      </c>
      <c r="J144" s="138"/>
      <c r="K144" s="85">
        <v>250</v>
      </c>
    </row>
    <row r="145" spans="1:11" s="85" customFormat="1" ht="33" x14ac:dyDescent="0.25">
      <c r="A145" s="87">
        <f t="shared" si="8"/>
        <v>5</v>
      </c>
      <c r="B145" s="116" t="s">
        <v>1250</v>
      </c>
      <c r="C145" s="87" t="s">
        <v>1054</v>
      </c>
      <c r="D145" s="87" t="s">
        <v>97</v>
      </c>
      <c r="E145" s="136">
        <v>200</v>
      </c>
      <c r="F145" s="87" t="str">
        <f t="shared" si="9"/>
        <v>Sạt lở nền đường</v>
      </c>
      <c r="G145" s="87" t="str">
        <f t="shared" si="9"/>
        <v>Đảm bảo an toàn giao thông đi lại</v>
      </c>
      <c r="H145" s="87" t="str">
        <f t="shared" si="9"/>
        <v>Khắc phục, sửa chữa</v>
      </c>
      <c r="I145" s="137">
        <f t="shared" si="7"/>
        <v>0.2</v>
      </c>
      <c r="J145" s="138"/>
      <c r="K145" s="85">
        <v>200</v>
      </c>
    </row>
    <row r="146" spans="1:11" s="85" customFormat="1" ht="33" x14ac:dyDescent="0.25">
      <c r="A146" s="87">
        <f t="shared" si="8"/>
        <v>6</v>
      </c>
      <c r="B146" s="116" t="s">
        <v>1251</v>
      </c>
      <c r="C146" s="87" t="s">
        <v>1252</v>
      </c>
      <c r="D146" s="87" t="s">
        <v>1213</v>
      </c>
      <c r="E146" s="136">
        <v>50</v>
      </c>
      <c r="F146" s="87" t="str">
        <f t="shared" si="9"/>
        <v>Sạt lở nền đường</v>
      </c>
      <c r="G146" s="87" t="str">
        <f t="shared" si="9"/>
        <v>Đảm bảo an toàn giao thông đi lại</v>
      </c>
      <c r="H146" s="87" t="str">
        <f t="shared" si="9"/>
        <v>Khắc phục, sửa chữa</v>
      </c>
      <c r="I146" s="137">
        <f t="shared" si="7"/>
        <v>0.2</v>
      </c>
      <c r="J146" s="138"/>
      <c r="K146" s="85">
        <v>200</v>
      </c>
    </row>
    <row r="147" spans="1:11" s="85" customFormat="1" ht="33" x14ac:dyDescent="0.25">
      <c r="A147" s="87">
        <f t="shared" si="8"/>
        <v>7</v>
      </c>
      <c r="B147" s="116" t="s">
        <v>1253</v>
      </c>
      <c r="C147" s="87" t="s">
        <v>1048</v>
      </c>
      <c r="D147" s="87" t="s">
        <v>97</v>
      </c>
      <c r="E147" s="136">
        <v>30</v>
      </c>
      <c r="F147" s="87" t="str">
        <f t="shared" si="9"/>
        <v>Sạt lở nền đường</v>
      </c>
      <c r="G147" s="87" t="str">
        <f t="shared" si="9"/>
        <v>Đảm bảo an toàn giao thông đi lại</v>
      </c>
      <c r="H147" s="87" t="str">
        <f t="shared" si="9"/>
        <v>Khắc phục, sửa chữa</v>
      </c>
      <c r="I147" s="137">
        <f t="shared" si="7"/>
        <v>0.2</v>
      </c>
      <c r="J147" s="138"/>
      <c r="K147" s="85">
        <v>200</v>
      </c>
    </row>
    <row r="148" spans="1:11" s="134" customFormat="1" x14ac:dyDescent="0.25">
      <c r="A148" s="81" t="s">
        <v>1078</v>
      </c>
      <c r="B148" s="82" t="s">
        <v>1079</v>
      </c>
      <c r="C148" s="81"/>
      <c r="D148" s="81"/>
      <c r="E148" s="86"/>
      <c r="F148" s="81"/>
      <c r="G148" s="81"/>
      <c r="H148" s="81"/>
      <c r="I148" s="88">
        <f>SUM(I149:I161)</f>
        <v>15.25</v>
      </c>
      <c r="J148" s="139">
        <f>+SUM(J149:J161)</f>
        <v>0</v>
      </c>
    </row>
    <row r="149" spans="1:11" s="85" customFormat="1" ht="47.25" x14ac:dyDescent="0.25">
      <c r="A149" s="140">
        <v>1</v>
      </c>
      <c r="B149" s="98" t="s">
        <v>1254</v>
      </c>
      <c r="C149" s="44" t="s">
        <v>1119</v>
      </c>
      <c r="D149" s="44"/>
      <c r="E149" s="43"/>
      <c r="F149" s="87"/>
      <c r="G149" s="87"/>
      <c r="H149" s="87"/>
      <c r="I149" s="107">
        <v>1.5</v>
      </c>
      <c r="J149" s="141"/>
      <c r="K149" s="85">
        <f>13.75+I149</f>
        <v>15.25</v>
      </c>
    </row>
    <row r="150" spans="1:11" s="85" customFormat="1" ht="47.25" x14ac:dyDescent="0.25">
      <c r="A150" s="140">
        <f t="shared" ref="A150:A161" si="10">+A149+1</f>
        <v>2</v>
      </c>
      <c r="B150" s="98" t="s">
        <v>1255</v>
      </c>
      <c r="C150" s="44" t="s">
        <v>1256</v>
      </c>
      <c r="D150" s="44"/>
      <c r="E150" s="43">
        <v>2600</v>
      </c>
      <c r="F150" s="44" t="s">
        <v>1257</v>
      </c>
      <c r="G150" s="44" t="s">
        <v>1258</v>
      </c>
      <c r="H150" s="44" t="s">
        <v>1259</v>
      </c>
      <c r="I150" s="107">
        <v>1.6</v>
      </c>
      <c r="J150" s="141"/>
    </row>
    <row r="151" spans="1:11" s="85" customFormat="1" ht="47.25" x14ac:dyDescent="0.25">
      <c r="A151" s="140">
        <f t="shared" si="10"/>
        <v>3</v>
      </c>
      <c r="B151" s="142" t="s">
        <v>1260</v>
      </c>
      <c r="C151" s="44" t="s">
        <v>1115</v>
      </c>
      <c r="D151" s="44"/>
      <c r="E151" s="43">
        <v>65</v>
      </c>
      <c r="F151" s="44" t="s">
        <v>1257</v>
      </c>
      <c r="G151" s="44" t="s">
        <v>1261</v>
      </c>
      <c r="H151" s="44" t="s">
        <v>1259</v>
      </c>
      <c r="I151" s="107">
        <v>1</v>
      </c>
      <c r="J151" s="141"/>
    </row>
    <row r="152" spans="1:11" s="85" customFormat="1" ht="31.5" x14ac:dyDescent="0.25">
      <c r="A152" s="140">
        <f t="shared" si="10"/>
        <v>4</v>
      </c>
      <c r="B152" s="142" t="s">
        <v>1262</v>
      </c>
      <c r="C152" s="44" t="s">
        <v>1133</v>
      </c>
      <c r="D152" s="44"/>
      <c r="E152" s="43">
        <v>6700</v>
      </c>
      <c r="F152" s="44" t="s">
        <v>1257</v>
      </c>
      <c r="G152" s="44" t="s">
        <v>1263</v>
      </c>
      <c r="H152" s="44" t="s">
        <v>1259</v>
      </c>
      <c r="I152" s="107">
        <v>3</v>
      </c>
      <c r="J152" s="141"/>
    </row>
    <row r="153" spans="1:11" s="85" customFormat="1" ht="31.5" x14ac:dyDescent="0.25">
      <c r="A153" s="140">
        <f t="shared" si="10"/>
        <v>5</v>
      </c>
      <c r="B153" s="98" t="s">
        <v>1264</v>
      </c>
      <c r="C153" s="44" t="s">
        <v>1265</v>
      </c>
      <c r="D153" s="44"/>
      <c r="E153" s="43">
        <v>1860</v>
      </c>
      <c r="F153" s="44" t="s">
        <v>1257</v>
      </c>
      <c r="G153" s="44" t="s">
        <v>1266</v>
      </c>
      <c r="H153" s="44" t="s">
        <v>1259</v>
      </c>
      <c r="I153" s="107">
        <v>1</v>
      </c>
      <c r="J153" s="141"/>
    </row>
    <row r="154" spans="1:11" s="85" customFormat="1" ht="31.5" x14ac:dyDescent="0.25">
      <c r="A154" s="140">
        <f t="shared" si="10"/>
        <v>6</v>
      </c>
      <c r="B154" s="98" t="s">
        <v>1267</v>
      </c>
      <c r="C154" s="44" t="s">
        <v>1123</v>
      </c>
      <c r="D154" s="44"/>
      <c r="E154" s="43">
        <v>2000</v>
      </c>
      <c r="F154" s="44" t="s">
        <v>1257</v>
      </c>
      <c r="G154" s="44" t="s">
        <v>1268</v>
      </c>
      <c r="H154" s="44" t="s">
        <v>1259</v>
      </c>
      <c r="I154" s="107">
        <v>1</v>
      </c>
      <c r="J154" s="141"/>
    </row>
    <row r="155" spans="1:11" s="85" customFormat="1" ht="31.5" x14ac:dyDescent="0.25">
      <c r="A155" s="140">
        <f t="shared" si="10"/>
        <v>7</v>
      </c>
      <c r="B155" s="98" t="s">
        <v>1269</v>
      </c>
      <c r="C155" s="44" t="s">
        <v>1270</v>
      </c>
      <c r="D155" s="44"/>
      <c r="E155" s="43">
        <v>190</v>
      </c>
      <c r="F155" s="44" t="s">
        <v>1257</v>
      </c>
      <c r="G155" s="44" t="s">
        <v>1271</v>
      </c>
      <c r="H155" s="44" t="s">
        <v>1259</v>
      </c>
      <c r="I155" s="107">
        <v>1</v>
      </c>
      <c r="J155" s="141"/>
    </row>
    <row r="156" spans="1:11" s="85" customFormat="1" ht="31.5" x14ac:dyDescent="0.25">
      <c r="A156" s="140">
        <f t="shared" si="10"/>
        <v>8</v>
      </c>
      <c r="B156" s="98" t="s">
        <v>1272</v>
      </c>
      <c r="C156" s="44" t="s">
        <v>1136</v>
      </c>
      <c r="D156" s="44"/>
      <c r="E156" s="43">
        <v>3000</v>
      </c>
      <c r="F156" s="44" t="s">
        <v>1257</v>
      </c>
      <c r="G156" s="44" t="s">
        <v>1273</v>
      </c>
      <c r="H156" s="44" t="s">
        <v>1259</v>
      </c>
      <c r="I156" s="107">
        <v>1.5</v>
      </c>
      <c r="J156" s="141"/>
    </row>
    <row r="157" spans="1:11" s="85" customFormat="1" ht="31.5" x14ac:dyDescent="0.25">
      <c r="A157" s="140">
        <f t="shared" si="10"/>
        <v>9</v>
      </c>
      <c r="B157" s="98" t="s">
        <v>1274</v>
      </c>
      <c r="C157" s="44" t="s">
        <v>1275</v>
      </c>
      <c r="D157" s="44"/>
      <c r="E157" s="43">
        <v>100</v>
      </c>
      <c r="F157" s="44" t="s">
        <v>1257</v>
      </c>
      <c r="G157" s="44" t="s">
        <v>1276</v>
      </c>
      <c r="H157" s="44" t="s">
        <v>1259</v>
      </c>
      <c r="I157" s="107">
        <v>0.15</v>
      </c>
      <c r="J157" s="141"/>
    </row>
    <row r="158" spans="1:11" s="85" customFormat="1" ht="31.5" x14ac:dyDescent="0.25">
      <c r="A158" s="140">
        <f t="shared" si="10"/>
        <v>10</v>
      </c>
      <c r="B158" s="98" t="s">
        <v>1277</v>
      </c>
      <c r="C158" s="44" t="s">
        <v>1119</v>
      </c>
      <c r="D158" s="44"/>
      <c r="E158" s="43">
        <v>2500</v>
      </c>
      <c r="F158" s="44" t="s">
        <v>1257</v>
      </c>
      <c r="G158" s="44" t="s">
        <v>1278</v>
      </c>
      <c r="H158" s="44" t="s">
        <v>1259</v>
      </c>
      <c r="I158" s="107">
        <v>1</v>
      </c>
      <c r="J158" s="141"/>
    </row>
    <row r="159" spans="1:11" s="85" customFormat="1" ht="31.5" x14ac:dyDescent="0.25">
      <c r="A159" s="140">
        <f t="shared" si="10"/>
        <v>11</v>
      </c>
      <c r="B159" s="98" t="s">
        <v>1279</v>
      </c>
      <c r="C159" s="44" t="s">
        <v>1096</v>
      </c>
      <c r="D159" s="44"/>
      <c r="E159" s="43">
        <v>1500</v>
      </c>
      <c r="F159" s="44" t="s">
        <v>1257</v>
      </c>
      <c r="G159" s="44" t="s">
        <v>1280</v>
      </c>
      <c r="H159" s="44" t="s">
        <v>1259</v>
      </c>
      <c r="I159" s="107">
        <v>1</v>
      </c>
      <c r="J159" s="141"/>
    </row>
    <row r="160" spans="1:11" s="85" customFormat="1" ht="78.75" x14ac:dyDescent="0.25">
      <c r="A160" s="140">
        <f t="shared" si="10"/>
        <v>12</v>
      </c>
      <c r="B160" s="98" t="s">
        <v>1281</v>
      </c>
      <c r="C160" s="44" t="s">
        <v>1282</v>
      </c>
      <c r="D160" s="44"/>
      <c r="E160" s="43">
        <v>200</v>
      </c>
      <c r="F160" s="44" t="s">
        <v>1283</v>
      </c>
      <c r="G160" s="44" t="s">
        <v>1259</v>
      </c>
      <c r="H160" s="44" t="s">
        <v>1284</v>
      </c>
      <c r="I160" s="107">
        <v>1.2</v>
      </c>
      <c r="J160" s="141"/>
    </row>
    <row r="161" spans="1:10" s="85" customFormat="1" ht="47.25" x14ac:dyDescent="0.25">
      <c r="A161" s="140">
        <f t="shared" si="10"/>
        <v>13</v>
      </c>
      <c r="B161" s="98" t="s">
        <v>1285</v>
      </c>
      <c r="C161" s="44" t="s">
        <v>1286</v>
      </c>
      <c r="D161" s="44"/>
      <c r="E161" s="43">
        <v>300</v>
      </c>
      <c r="F161" s="44" t="s">
        <v>1287</v>
      </c>
      <c r="G161" s="44" t="s">
        <v>1259</v>
      </c>
      <c r="H161" s="44" t="s">
        <v>1288</v>
      </c>
      <c r="I161" s="107">
        <v>0.3</v>
      </c>
      <c r="J161" s="141"/>
    </row>
    <row r="162" spans="1:10" s="134" customFormat="1" x14ac:dyDescent="0.25">
      <c r="A162" s="81" t="s">
        <v>1139</v>
      </c>
      <c r="B162" s="82" t="s">
        <v>1142</v>
      </c>
      <c r="C162" s="44"/>
      <c r="D162" s="81"/>
      <c r="E162" s="132">
        <f>SUM(E163:E168)</f>
        <v>12700</v>
      </c>
      <c r="F162" s="81"/>
      <c r="G162" s="81"/>
      <c r="H162" s="81"/>
      <c r="I162" s="114">
        <f>SUM(I163:I168)</f>
        <v>15</v>
      </c>
      <c r="J162" s="133" t="e">
        <f>+SUM(#REF!)</f>
        <v>#REF!</v>
      </c>
    </row>
    <row r="163" spans="1:10" s="85" customFormat="1" ht="31.5" x14ac:dyDescent="0.25">
      <c r="A163" s="87">
        <v>1</v>
      </c>
      <c r="B163" s="98" t="s">
        <v>1289</v>
      </c>
      <c r="C163" s="44" t="s">
        <v>1149</v>
      </c>
      <c r="D163" s="87" t="s">
        <v>97</v>
      </c>
      <c r="E163" s="136">
        <v>700</v>
      </c>
      <c r="F163" s="44" t="s">
        <v>1290</v>
      </c>
      <c r="G163" s="44" t="s">
        <v>1291</v>
      </c>
      <c r="H163" s="44" t="s">
        <v>1161</v>
      </c>
      <c r="I163" s="137">
        <v>1.5</v>
      </c>
      <c r="J163" s="143"/>
    </row>
    <row r="164" spans="1:10" s="85" customFormat="1" ht="47.25" x14ac:dyDescent="0.25">
      <c r="A164" s="87">
        <f>+A163+1</f>
        <v>2</v>
      </c>
      <c r="B164" s="98" t="s">
        <v>1292</v>
      </c>
      <c r="C164" s="44" t="s">
        <v>1149</v>
      </c>
      <c r="D164" s="87" t="s">
        <v>97</v>
      </c>
      <c r="E164" s="136">
        <v>2000</v>
      </c>
      <c r="F164" s="44" t="s">
        <v>1290</v>
      </c>
      <c r="G164" s="44" t="s">
        <v>1291</v>
      </c>
      <c r="H164" s="44" t="s">
        <v>1161</v>
      </c>
      <c r="I164" s="137">
        <v>3</v>
      </c>
      <c r="J164" s="143"/>
    </row>
    <row r="165" spans="1:10" s="85" customFormat="1" ht="31.5" x14ac:dyDescent="0.25">
      <c r="A165" s="87">
        <f>+A164+1</f>
        <v>3</v>
      </c>
      <c r="B165" s="98" t="s">
        <v>1293</v>
      </c>
      <c r="C165" s="44" t="s">
        <v>1154</v>
      </c>
      <c r="D165" s="87" t="s">
        <v>97</v>
      </c>
      <c r="E165" s="136">
        <v>1000</v>
      </c>
      <c r="F165" s="44" t="s">
        <v>1290</v>
      </c>
      <c r="G165" s="44" t="s">
        <v>1291</v>
      </c>
      <c r="H165" s="44" t="s">
        <v>1161</v>
      </c>
      <c r="I165" s="137">
        <v>1.5</v>
      </c>
      <c r="J165" s="143"/>
    </row>
    <row r="166" spans="1:10" s="85" customFormat="1" ht="31.5" x14ac:dyDescent="0.25">
      <c r="A166" s="87">
        <f>+A165+1</f>
        <v>4</v>
      </c>
      <c r="B166" s="98" t="s">
        <v>1294</v>
      </c>
      <c r="C166" s="44" t="s">
        <v>1295</v>
      </c>
      <c r="D166" s="87" t="s">
        <v>97</v>
      </c>
      <c r="E166" s="136">
        <v>2000</v>
      </c>
      <c r="F166" s="44" t="s">
        <v>1290</v>
      </c>
      <c r="G166" s="44" t="s">
        <v>1291</v>
      </c>
      <c r="H166" s="44" t="s">
        <v>1161</v>
      </c>
      <c r="I166" s="137">
        <v>2</v>
      </c>
      <c r="J166" s="143"/>
    </row>
    <row r="167" spans="1:10" s="85" customFormat="1" ht="31.5" x14ac:dyDescent="0.25">
      <c r="A167" s="87">
        <f>+A166+1</f>
        <v>5</v>
      </c>
      <c r="B167" s="98" t="s">
        <v>1296</v>
      </c>
      <c r="C167" s="44" t="s">
        <v>1144</v>
      </c>
      <c r="D167" s="87" t="s">
        <v>97</v>
      </c>
      <c r="E167" s="136">
        <v>5000</v>
      </c>
      <c r="F167" s="44" t="s">
        <v>1290</v>
      </c>
      <c r="G167" s="44" t="s">
        <v>1291</v>
      </c>
      <c r="H167" s="44" t="s">
        <v>1161</v>
      </c>
      <c r="I167" s="137">
        <v>5</v>
      </c>
      <c r="J167" s="143"/>
    </row>
    <row r="168" spans="1:10" s="85" customFormat="1" ht="31.5" x14ac:dyDescent="0.25">
      <c r="A168" s="87">
        <f>+A167+1</f>
        <v>6</v>
      </c>
      <c r="B168" s="98" t="s">
        <v>1297</v>
      </c>
      <c r="C168" s="44" t="s">
        <v>1298</v>
      </c>
      <c r="D168" s="87" t="s">
        <v>97</v>
      </c>
      <c r="E168" s="136">
        <v>2000</v>
      </c>
      <c r="F168" s="44" t="s">
        <v>1290</v>
      </c>
      <c r="G168" s="44" t="s">
        <v>1291</v>
      </c>
      <c r="H168" s="44" t="s">
        <v>1161</v>
      </c>
      <c r="I168" s="137">
        <v>2</v>
      </c>
      <c r="J168" s="143"/>
    </row>
    <row r="169" spans="1:10" s="134" customFormat="1" x14ac:dyDescent="0.25">
      <c r="A169" s="81" t="s">
        <v>1141</v>
      </c>
      <c r="B169" s="93" t="s">
        <v>1176</v>
      </c>
      <c r="C169" s="83"/>
      <c r="D169" s="83"/>
      <c r="E169" s="84"/>
      <c r="F169" s="83"/>
      <c r="G169" s="83"/>
      <c r="H169" s="83"/>
      <c r="I169" s="118">
        <f>+I170</f>
        <v>1.2</v>
      </c>
      <c r="J169" s="144"/>
    </row>
    <row r="170" spans="1:10" s="85" customFormat="1" ht="75" x14ac:dyDescent="0.25">
      <c r="A170" s="87">
        <v>1</v>
      </c>
      <c r="B170" s="98" t="s">
        <v>1299</v>
      </c>
      <c r="C170" s="44" t="s">
        <v>1300</v>
      </c>
      <c r="D170" s="44" t="s">
        <v>97</v>
      </c>
      <c r="E170" s="43">
        <v>800</v>
      </c>
      <c r="F170" s="122" t="s">
        <v>1301</v>
      </c>
      <c r="G170" s="122" t="s">
        <v>1302</v>
      </c>
      <c r="H170" s="122" t="s">
        <v>1303</v>
      </c>
      <c r="I170" s="107">
        <v>1.2</v>
      </c>
      <c r="J170" s="103"/>
    </row>
    <row r="171" spans="1:10" s="134" customFormat="1" x14ac:dyDescent="0.25">
      <c r="A171" s="81" t="s">
        <v>1163</v>
      </c>
      <c r="B171" s="93" t="s">
        <v>1192</v>
      </c>
      <c r="C171" s="83"/>
      <c r="D171" s="83"/>
      <c r="E171" s="84"/>
      <c r="F171" s="83"/>
      <c r="G171" s="83"/>
      <c r="H171" s="83"/>
      <c r="I171" s="118">
        <f>SUM(I172:J179)</f>
        <v>4.7700000000000005</v>
      </c>
      <c r="J171" s="144"/>
    </row>
    <row r="172" spans="1:10" s="85" customFormat="1" ht="31.5" x14ac:dyDescent="0.25">
      <c r="A172" s="87">
        <v>1</v>
      </c>
      <c r="B172" s="145" t="s">
        <v>1304</v>
      </c>
      <c r="C172" s="44" t="s">
        <v>1305</v>
      </c>
      <c r="D172" s="44"/>
      <c r="E172" s="43"/>
      <c r="F172" s="44" t="s">
        <v>1306</v>
      </c>
      <c r="G172" s="44" t="s">
        <v>1245</v>
      </c>
      <c r="H172" s="44" t="s">
        <v>1307</v>
      </c>
      <c r="I172" s="107">
        <v>1.5</v>
      </c>
      <c r="J172" s="103"/>
    </row>
    <row r="173" spans="1:10" s="85" customFormat="1" ht="31.5" x14ac:dyDescent="0.25">
      <c r="A173" s="87">
        <f t="shared" ref="A173:A179" si="11">+A172+1</f>
        <v>2</v>
      </c>
      <c r="B173" s="145" t="s">
        <v>1308</v>
      </c>
      <c r="C173" s="44" t="s">
        <v>1309</v>
      </c>
      <c r="D173" s="44"/>
      <c r="E173" s="43"/>
      <c r="F173" s="44" t="str">
        <f>+F172</f>
        <v>Các điểm vị sạt lỡ do bão số 1-2025</v>
      </c>
      <c r="G173" s="44" t="str">
        <f>+G172</f>
        <v>Đảm bảo an toàn giao thông đi lại</v>
      </c>
      <c r="H173" s="44" t="str">
        <f>+H172</f>
        <v>Sửa chữa, gia cố</v>
      </c>
      <c r="I173" s="107">
        <v>2</v>
      </c>
      <c r="J173" s="103"/>
    </row>
    <row r="174" spans="1:10" s="97" customFormat="1" ht="47.25" x14ac:dyDescent="0.25">
      <c r="A174" s="87">
        <f t="shared" si="11"/>
        <v>3</v>
      </c>
      <c r="B174" s="98" t="s">
        <v>1310</v>
      </c>
      <c r="C174" s="44" t="s">
        <v>1311</v>
      </c>
      <c r="D174" s="83"/>
      <c r="E174" s="84"/>
      <c r="F174" s="44" t="s">
        <v>1312</v>
      </c>
      <c r="G174" s="44" t="s">
        <v>1313</v>
      </c>
      <c r="H174" s="44" t="s">
        <v>1314</v>
      </c>
      <c r="I174" s="107">
        <v>0.2</v>
      </c>
      <c r="J174" s="105"/>
    </row>
    <row r="175" spans="1:10" s="97" customFormat="1" ht="47.25" x14ac:dyDescent="0.25">
      <c r="A175" s="87">
        <f t="shared" si="11"/>
        <v>4</v>
      </c>
      <c r="B175" s="98" t="s">
        <v>1315</v>
      </c>
      <c r="C175" s="44" t="s">
        <v>1311</v>
      </c>
      <c r="D175" s="83"/>
      <c r="E175" s="84"/>
      <c r="F175" s="44" t="s">
        <v>1316</v>
      </c>
      <c r="G175" s="44" t="s">
        <v>1317</v>
      </c>
      <c r="H175" s="44" t="s">
        <v>1318</v>
      </c>
      <c r="I175" s="107">
        <v>7.0000000000000007E-2</v>
      </c>
      <c r="J175" s="105"/>
    </row>
    <row r="176" spans="1:10" s="97" customFormat="1" ht="78.75" x14ac:dyDescent="0.25">
      <c r="A176" s="87">
        <f t="shared" si="11"/>
        <v>5</v>
      </c>
      <c r="B176" s="98" t="s">
        <v>1319</v>
      </c>
      <c r="C176" s="44" t="s">
        <v>1320</v>
      </c>
      <c r="D176" s="83"/>
      <c r="E176" s="84"/>
      <c r="F176" s="44" t="s">
        <v>1321</v>
      </c>
      <c r="G176" s="44" t="s">
        <v>1317</v>
      </c>
      <c r="H176" s="44" t="s">
        <v>1322</v>
      </c>
      <c r="I176" s="107">
        <v>0.2</v>
      </c>
      <c r="J176" s="105"/>
    </row>
    <row r="177" spans="1:10" s="97" customFormat="1" ht="94.5" x14ac:dyDescent="0.25">
      <c r="A177" s="87">
        <f t="shared" si="11"/>
        <v>6</v>
      </c>
      <c r="B177" s="98" t="s">
        <v>1323</v>
      </c>
      <c r="C177" s="44" t="s">
        <v>1320</v>
      </c>
      <c r="D177" s="83"/>
      <c r="E177" s="84"/>
      <c r="F177" s="44" t="s">
        <v>1324</v>
      </c>
      <c r="G177" s="44" t="s">
        <v>1317</v>
      </c>
      <c r="H177" s="44" t="s">
        <v>1325</v>
      </c>
      <c r="I177" s="107">
        <v>0.2</v>
      </c>
      <c r="J177" s="105"/>
    </row>
    <row r="178" spans="1:10" s="97" customFormat="1" ht="47.25" x14ac:dyDescent="0.25">
      <c r="A178" s="87">
        <f t="shared" si="11"/>
        <v>7</v>
      </c>
      <c r="B178" s="98" t="s">
        <v>1326</v>
      </c>
      <c r="C178" s="44" t="s">
        <v>1320</v>
      </c>
      <c r="D178" s="83"/>
      <c r="E178" s="84"/>
      <c r="F178" s="44" t="s">
        <v>1327</v>
      </c>
      <c r="G178" s="44" t="s">
        <v>1328</v>
      </c>
      <c r="H178" s="44" t="s">
        <v>1329</v>
      </c>
      <c r="I178" s="107">
        <v>0.4</v>
      </c>
      <c r="J178" s="105"/>
    </row>
    <row r="179" spans="1:10" s="97" customFormat="1" ht="78.75" x14ac:dyDescent="0.25">
      <c r="A179" s="87">
        <f t="shared" si="11"/>
        <v>8</v>
      </c>
      <c r="B179" s="98" t="s">
        <v>1330</v>
      </c>
      <c r="C179" s="44" t="s">
        <v>1198</v>
      </c>
      <c r="D179" s="83"/>
      <c r="E179" s="84"/>
      <c r="F179" s="44" t="s">
        <v>1331</v>
      </c>
      <c r="G179" s="44" t="s">
        <v>1332</v>
      </c>
      <c r="H179" s="44" t="s">
        <v>1329</v>
      </c>
      <c r="I179" s="107">
        <v>0.2</v>
      </c>
      <c r="J179" s="105"/>
    </row>
    <row r="180" spans="1:10" s="134" customFormat="1" x14ac:dyDescent="0.25">
      <c r="A180" s="81" t="s">
        <v>1175</v>
      </c>
      <c r="B180" s="93" t="s">
        <v>1140</v>
      </c>
      <c r="C180" s="83"/>
      <c r="D180" s="83"/>
      <c r="E180" s="84"/>
      <c r="F180" s="83"/>
      <c r="G180" s="83"/>
      <c r="H180" s="83"/>
      <c r="I180" s="118">
        <f>+I181</f>
        <v>2</v>
      </c>
      <c r="J180" s="144"/>
    </row>
    <row r="181" spans="1:10" s="85" customFormat="1" ht="49.5" x14ac:dyDescent="0.25">
      <c r="A181" s="87">
        <v>1</v>
      </c>
      <c r="B181" s="116" t="str">
        <f>+Sheet2!B9</f>
        <v>Khắc phục đường giao thông các xã Triệu Giang, Triệu Đại, Triệu Trung, Triệu Ái</v>
      </c>
      <c r="C181" s="87" t="str">
        <f>+Sheet2!C9</f>
        <v>Các xã</v>
      </c>
      <c r="D181" s="44" t="str">
        <f>+D70</f>
        <v>m</v>
      </c>
      <c r="E181" s="43">
        <f>+I181/0.005</f>
        <v>400</v>
      </c>
      <c r="F181" s="44" t="str">
        <f>+Sheet2!E9</f>
        <v>Đường bị sạt lỡ, hư hỏng</v>
      </c>
      <c r="G181" s="44" t="str">
        <f>+Sheet2!D9</f>
        <v>Phục vụ di lại thuân lợi</v>
      </c>
      <c r="H181" s="44" t="str">
        <f>+Sheet2!F9</f>
        <v>Nâng cấp</v>
      </c>
      <c r="I181" s="107">
        <f>+Sheet2!G9</f>
        <v>2</v>
      </c>
      <c r="J181" s="103"/>
    </row>
    <row r="182" spans="1:10" s="134" customFormat="1" x14ac:dyDescent="0.25">
      <c r="A182" s="81" t="s">
        <v>1191</v>
      </c>
      <c r="B182" s="93" t="s">
        <v>1333</v>
      </c>
      <c r="C182" s="83"/>
      <c r="D182" s="83"/>
      <c r="E182" s="84"/>
      <c r="F182" s="83"/>
      <c r="G182" s="83"/>
      <c r="H182" s="83"/>
      <c r="I182" s="95">
        <v>7.3520000000000003</v>
      </c>
      <c r="J182" s="144"/>
    </row>
    <row r="183" spans="1:10" s="134" customFormat="1" x14ac:dyDescent="0.25">
      <c r="A183" s="81"/>
      <c r="B183" s="93" t="s">
        <v>1334</v>
      </c>
      <c r="C183" s="83"/>
      <c r="D183" s="83"/>
      <c r="E183" s="84"/>
      <c r="F183" s="83"/>
      <c r="G183" s="83"/>
      <c r="H183" s="83"/>
      <c r="I183" s="95">
        <v>6.87</v>
      </c>
      <c r="J183" s="144"/>
    </row>
    <row r="184" spans="1:10" s="135" customFormat="1" ht="31.5" x14ac:dyDescent="0.25">
      <c r="A184" s="87">
        <v>1</v>
      </c>
      <c r="B184" s="98" t="s">
        <v>1335</v>
      </c>
      <c r="C184" s="87"/>
      <c r="D184" s="44" t="s">
        <v>1336</v>
      </c>
      <c r="E184" s="43">
        <v>20</v>
      </c>
      <c r="F184" s="44"/>
      <c r="G184" s="44"/>
      <c r="H184" s="44"/>
      <c r="I184" s="100">
        <v>6.0000000000000001E-3</v>
      </c>
      <c r="J184" s="146"/>
    </row>
    <row r="185" spans="1:10" s="135" customFormat="1" ht="31.5" x14ac:dyDescent="0.25">
      <c r="A185" s="87">
        <v>2</v>
      </c>
      <c r="B185" s="98" t="s">
        <v>1337</v>
      </c>
      <c r="C185" s="87"/>
      <c r="D185" s="44" t="s">
        <v>1338</v>
      </c>
      <c r="E185" s="43">
        <v>13728</v>
      </c>
      <c r="F185" s="44"/>
      <c r="G185" s="44"/>
      <c r="H185" s="44"/>
      <c r="I185" s="100">
        <v>6.8639999999999999</v>
      </c>
      <c r="J185" s="146"/>
    </row>
    <row r="186" spans="1:10" s="134" customFormat="1" ht="31.5" x14ac:dyDescent="0.25">
      <c r="A186" s="81"/>
      <c r="B186" s="93" t="s">
        <v>1339</v>
      </c>
      <c r="C186" s="81"/>
      <c r="D186" s="83"/>
      <c r="E186" s="84"/>
      <c r="F186" s="83"/>
      <c r="G186" s="83"/>
      <c r="H186" s="83"/>
      <c r="I186" s="95">
        <v>0.1305</v>
      </c>
      <c r="J186" s="144"/>
    </row>
    <row r="187" spans="1:10" s="135" customFormat="1" ht="31.5" x14ac:dyDescent="0.25">
      <c r="A187" s="87">
        <v>1</v>
      </c>
      <c r="B187" s="98" t="s">
        <v>1340</v>
      </c>
      <c r="C187" s="87"/>
      <c r="D187" s="44" t="s">
        <v>1336</v>
      </c>
      <c r="E187" s="43">
        <v>30</v>
      </c>
      <c r="F187" s="44"/>
      <c r="G187" s="44"/>
      <c r="H187" s="44"/>
      <c r="I187" s="100">
        <v>8.9999999999999993E-3</v>
      </c>
      <c r="J187" s="146"/>
    </row>
    <row r="188" spans="1:10" s="135" customFormat="1" x14ac:dyDescent="0.25">
      <c r="A188" s="87">
        <v>2</v>
      </c>
      <c r="B188" s="98" t="s">
        <v>1341</v>
      </c>
      <c r="C188" s="87"/>
      <c r="D188" s="44" t="s">
        <v>1213</v>
      </c>
      <c r="E188" s="43">
        <v>700</v>
      </c>
      <c r="F188" s="44"/>
      <c r="G188" s="44"/>
      <c r="H188" s="44"/>
      <c r="I188" s="100">
        <v>8.4000000000000005E-2</v>
      </c>
      <c r="J188" s="146"/>
    </row>
    <row r="189" spans="1:10" s="135" customFormat="1" x14ac:dyDescent="0.25">
      <c r="A189" s="87">
        <v>3</v>
      </c>
      <c r="B189" s="98" t="s">
        <v>1342</v>
      </c>
      <c r="C189" s="87"/>
      <c r="D189" s="44" t="s">
        <v>1213</v>
      </c>
      <c r="E189" s="43">
        <v>250</v>
      </c>
      <c r="F189" s="44"/>
      <c r="G189" s="44"/>
      <c r="H189" s="44"/>
      <c r="I189" s="100">
        <v>3.7499999999999999E-2</v>
      </c>
      <c r="J189" s="146"/>
    </row>
    <row r="190" spans="1:10" s="134" customFormat="1" x14ac:dyDescent="0.25">
      <c r="A190" s="81"/>
      <c r="B190" s="93" t="s">
        <v>1343</v>
      </c>
      <c r="C190" s="81"/>
      <c r="D190" s="83"/>
      <c r="E190" s="84"/>
      <c r="F190" s="83"/>
      <c r="G190" s="83"/>
      <c r="H190" s="83"/>
      <c r="I190" s="95">
        <v>2.0400000000000001E-2</v>
      </c>
      <c r="J190" s="144"/>
    </row>
    <row r="191" spans="1:10" s="135" customFormat="1" ht="47.25" x14ac:dyDescent="0.25">
      <c r="A191" s="87">
        <v>1</v>
      </c>
      <c r="B191" s="98" t="s">
        <v>1344</v>
      </c>
      <c r="C191" s="87"/>
      <c r="D191" s="44" t="s">
        <v>1213</v>
      </c>
      <c r="E191" s="43">
        <v>160</v>
      </c>
      <c r="F191" s="44"/>
      <c r="G191" s="44"/>
      <c r="H191" s="44"/>
      <c r="I191" s="100">
        <v>1.9199999999999998E-2</v>
      </c>
      <c r="J191" s="146"/>
    </row>
    <row r="192" spans="1:10" s="135" customFormat="1" ht="31.5" x14ac:dyDescent="0.25">
      <c r="A192" s="87">
        <v>2</v>
      </c>
      <c r="B192" s="98" t="s">
        <v>1345</v>
      </c>
      <c r="C192" s="87"/>
      <c r="D192" s="44" t="s">
        <v>68</v>
      </c>
      <c r="E192" s="43">
        <v>12</v>
      </c>
      <c r="F192" s="44"/>
      <c r="G192" s="44"/>
      <c r="H192" s="44"/>
      <c r="I192" s="100">
        <v>1.1999999999999999E-3</v>
      </c>
      <c r="J192" s="146"/>
    </row>
    <row r="193" spans="1:10" s="134" customFormat="1" x14ac:dyDescent="0.25">
      <c r="A193" s="81"/>
      <c r="B193" s="93" t="s">
        <v>1346</v>
      </c>
      <c r="C193" s="81"/>
      <c r="D193" s="83"/>
      <c r="E193" s="84"/>
      <c r="F193" s="83"/>
      <c r="G193" s="83"/>
      <c r="H193" s="83"/>
      <c r="I193" s="95">
        <v>0.33115</v>
      </c>
      <c r="J193" s="144"/>
    </row>
    <row r="194" spans="1:10" s="135" customFormat="1" ht="31.5" x14ac:dyDescent="0.25">
      <c r="A194" s="87">
        <v>1</v>
      </c>
      <c r="B194" s="98" t="s">
        <v>1347</v>
      </c>
      <c r="C194" s="87"/>
      <c r="D194" s="44" t="s">
        <v>1348</v>
      </c>
      <c r="E194" s="43">
        <v>1</v>
      </c>
      <c r="F194" s="44"/>
      <c r="G194" s="44"/>
      <c r="H194" s="44"/>
      <c r="I194" s="100">
        <v>0.26</v>
      </c>
      <c r="J194" s="146"/>
    </row>
    <row r="195" spans="1:10" s="135" customFormat="1" x14ac:dyDescent="0.25">
      <c r="A195" s="87">
        <v>2</v>
      </c>
      <c r="B195" s="98" t="s">
        <v>1349</v>
      </c>
      <c r="C195" s="87"/>
      <c r="D195" s="44" t="s">
        <v>1213</v>
      </c>
      <c r="E195" s="43">
        <v>170</v>
      </c>
      <c r="F195" s="44"/>
      <c r="G195" s="44"/>
      <c r="H195" s="44"/>
      <c r="I195" s="100">
        <v>2.0400000000000001E-2</v>
      </c>
      <c r="J195" s="146"/>
    </row>
    <row r="196" spans="1:10" s="135" customFormat="1" ht="31.5" x14ac:dyDescent="0.25">
      <c r="A196" s="87">
        <v>3</v>
      </c>
      <c r="B196" s="98" t="s">
        <v>1350</v>
      </c>
      <c r="C196" s="87"/>
      <c r="D196" s="44" t="s">
        <v>1338</v>
      </c>
      <c r="E196" s="43">
        <v>34</v>
      </c>
      <c r="F196" s="44"/>
      <c r="G196" s="44"/>
      <c r="H196" s="44"/>
      <c r="I196" s="100">
        <v>1.7000000000000001E-2</v>
      </c>
      <c r="J196" s="146"/>
    </row>
    <row r="197" spans="1:10" s="135" customFormat="1" x14ac:dyDescent="0.25">
      <c r="A197" s="87">
        <v>4</v>
      </c>
      <c r="B197" s="98" t="s">
        <v>1342</v>
      </c>
      <c r="C197" s="87"/>
      <c r="D197" s="44" t="s">
        <v>1213</v>
      </c>
      <c r="E197" s="43">
        <v>50</v>
      </c>
      <c r="F197" s="44"/>
      <c r="G197" s="44"/>
      <c r="H197" s="44"/>
      <c r="I197" s="100">
        <v>7.4999999999999997E-3</v>
      </c>
      <c r="J197" s="146"/>
    </row>
    <row r="198" spans="1:10" s="135" customFormat="1" ht="47.25" x14ac:dyDescent="0.25">
      <c r="A198" s="87">
        <v>5</v>
      </c>
      <c r="B198" s="98" t="s">
        <v>1351</v>
      </c>
      <c r="C198" s="87"/>
      <c r="D198" s="44" t="s">
        <v>1352</v>
      </c>
      <c r="E198" s="43">
        <v>35</v>
      </c>
      <c r="F198" s="44"/>
      <c r="G198" s="44"/>
      <c r="H198" s="44"/>
      <c r="I198" s="100">
        <v>2.6249999999999999E-2</v>
      </c>
      <c r="J198" s="146"/>
    </row>
    <row r="199" spans="1:10" s="134" customFormat="1" ht="31.5" x14ac:dyDescent="0.25">
      <c r="A199" s="81" t="s">
        <v>1205</v>
      </c>
      <c r="B199" s="93" t="s">
        <v>1353</v>
      </c>
      <c r="C199" s="83"/>
      <c r="D199" s="83"/>
      <c r="E199" s="84"/>
      <c r="F199" s="83"/>
      <c r="G199" s="83"/>
      <c r="H199" s="83"/>
      <c r="I199" s="114">
        <v>1.427</v>
      </c>
      <c r="J199" s="144"/>
    </row>
    <row r="200" spans="1:10" s="134" customFormat="1" x14ac:dyDescent="0.25">
      <c r="A200" s="81"/>
      <c r="B200" s="93" t="s">
        <v>1354</v>
      </c>
      <c r="C200" s="83"/>
      <c r="D200" s="83"/>
      <c r="E200" s="84"/>
      <c r="F200" s="83"/>
      <c r="G200" s="83"/>
      <c r="H200" s="83"/>
      <c r="I200" s="118">
        <v>0.28937499999999999</v>
      </c>
      <c r="J200" s="144"/>
    </row>
    <row r="201" spans="1:10" s="135" customFormat="1" ht="31.5" x14ac:dyDescent="0.25">
      <c r="A201" s="87">
        <v>1</v>
      </c>
      <c r="B201" s="98" t="s">
        <v>1355</v>
      </c>
      <c r="C201" s="44"/>
      <c r="D201" s="44" t="s">
        <v>1213</v>
      </c>
      <c r="E201" s="43">
        <v>250</v>
      </c>
      <c r="F201" s="44"/>
      <c r="G201" s="44"/>
      <c r="H201" s="44"/>
      <c r="I201" s="107">
        <v>0.03</v>
      </c>
      <c r="J201" s="146"/>
    </row>
    <row r="202" spans="1:10" s="135" customFormat="1" ht="31.5" x14ac:dyDescent="0.25">
      <c r="A202" s="87">
        <v>2</v>
      </c>
      <c r="B202" s="98" t="s">
        <v>1356</v>
      </c>
      <c r="C202" s="44"/>
      <c r="D202" s="44" t="s">
        <v>1213</v>
      </c>
      <c r="E202" s="43">
        <v>75</v>
      </c>
      <c r="F202" s="44"/>
      <c r="G202" s="44"/>
      <c r="H202" s="44"/>
      <c r="I202" s="107">
        <v>9.3749999999999997E-3</v>
      </c>
      <c r="J202" s="146"/>
    </row>
    <row r="203" spans="1:10" s="135" customFormat="1" ht="31.5" x14ac:dyDescent="0.25">
      <c r="A203" s="87">
        <v>3</v>
      </c>
      <c r="B203" s="98" t="s">
        <v>1357</v>
      </c>
      <c r="C203" s="44"/>
      <c r="D203" s="44" t="s">
        <v>1338</v>
      </c>
      <c r="E203" s="43">
        <v>650</v>
      </c>
      <c r="F203" s="44"/>
      <c r="G203" s="44"/>
      <c r="H203" s="44"/>
      <c r="I203" s="107">
        <v>0.22750000000000001</v>
      </c>
      <c r="J203" s="146"/>
    </row>
    <row r="204" spans="1:10" s="135" customFormat="1" ht="31.5" x14ac:dyDescent="0.25">
      <c r="A204" s="87">
        <v>4</v>
      </c>
      <c r="B204" s="98" t="s">
        <v>1358</v>
      </c>
      <c r="C204" s="44"/>
      <c r="D204" s="44" t="s">
        <v>1213</v>
      </c>
      <c r="E204" s="43">
        <v>150</v>
      </c>
      <c r="F204" s="44"/>
      <c r="G204" s="44"/>
      <c r="H204" s="44"/>
      <c r="I204" s="107">
        <v>2.2499999999999999E-2</v>
      </c>
      <c r="J204" s="146"/>
    </row>
    <row r="205" spans="1:10" s="134" customFormat="1" x14ac:dyDescent="0.25">
      <c r="A205" s="81"/>
      <c r="B205" s="93" t="s">
        <v>1359</v>
      </c>
      <c r="C205" s="83"/>
      <c r="D205" s="83"/>
      <c r="E205" s="84"/>
      <c r="F205" s="83"/>
      <c r="G205" s="83"/>
      <c r="H205" s="83"/>
      <c r="I205" s="118">
        <v>4.3439999999999999E-2</v>
      </c>
      <c r="J205" s="144"/>
    </row>
    <row r="206" spans="1:10" s="135" customFormat="1" x14ac:dyDescent="0.25">
      <c r="A206" s="87">
        <v>1</v>
      </c>
      <c r="B206" s="98" t="s">
        <v>1360</v>
      </c>
      <c r="C206" s="44"/>
      <c r="D206" s="44" t="s">
        <v>1213</v>
      </c>
      <c r="E206" s="43">
        <v>12</v>
      </c>
      <c r="F206" s="44"/>
      <c r="G206" s="44"/>
      <c r="H206" s="44"/>
      <c r="I206" s="107">
        <v>1.4400000000000001E-3</v>
      </c>
      <c r="J206" s="146"/>
    </row>
    <row r="207" spans="1:10" s="135" customFormat="1" ht="31.5" x14ac:dyDescent="0.25">
      <c r="A207" s="87">
        <v>2</v>
      </c>
      <c r="B207" s="98" t="s">
        <v>1361</v>
      </c>
      <c r="C207" s="44"/>
      <c r="D207" s="44" t="s">
        <v>1338</v>
      </c>
      <c r="E207" s="43">
        <v>120</v>
      </c>
      <c r="F207" s="44"/>
      <c r="G207" s="44"/>
      <c r="H207" s="44"/>
      <c r="I207" s="107">
        <v>4.2000000000000003E-2</v>
      </c>
      <c r="J207" s="146"/>
    </row>
    <row r="208" spans="1:10" s="134" customFormat="1" x14ac:dyDescent="0.25">
      <c r="A208" s="81"/>
      <c r="B208" s="93" t="s">
        <v>1362</v>
      </c>
      <c r="C208" s="83"/>
      <c r="D208" s="83"/>
      <c r="E208" s="84"/>
      <c r="F208" s="83"/>
      <c r="G208" s="83"/>
      <c r="H208" s="83"/>
      <c r="I208" s="118">
        <v>8.5440000000000002E-2</v>
      </c>
      <c r="J208" s="144"/>
    </row>
    <row r="209" spans="1:10" s="135" customFormat="1" x14ac:dyDescent="0.25">
      <c r="A209" s="87">
        <v>1</v>
      </c>
      <c r="B209" s="98" t="s">
        <v>1363</v>
      </c>
      <c r="C209" s="44"/>
      <c r="D209" s="44" t="s">
        <v>1213</v>
      </c>
      <c r="E209" s="43">
        <v>12</v>
      </c>
      <c r="F209" s="44"/>
      <c r="G209" s="44"/>
      <c r="H209" s="44"/>
      <c r="I209" s="107">
        <v>1.4400000000000001E-3</v>
      </c>
      <c r="J209" s="146"/>
    </row>
    <row r="210" spans="1:10" s="135" customFormat="1" ht="31.5" x14ac:dyDescent="0.25">
      <c r="A210" s="87">
        <v>2</v>
      </c>
      <c r="B210" s="98" t="s">
        <v>1364</v>
      </c>
      <c r="C210" s="44"/>
      <c r="D210" s="44" t="s">
        <v>1338</v>
      </c>
      <c r="E210" s="43">
        <v>240</v>
      </c>
      <c r="F210" s="44"/>
      <c r="G210" s="44"/>
      <c r="H210" s="44"/>
      <c r="I210" s="107">
        <v>8.4000000000000005E-2</v>
      </c>
      <c r="J210" s="146"/>
    </row>
    <row r="211" spans="1:10" s="134" customFormat="1" x14ac:dyDescent="0.25">
      <c r="A211" s="81"/>
      <c r="B211" s="93" t="s">
        <v>1365</v>
      </c>
      <c r="C211" s="83"/>
      <c r="D211" s="83"/>
      <c r="E211" s="84"/>
      <c r="F211" s="83"/>
      <c r="G211" s="83"/>
      <c r="H211" s="83"/>
      <c r="I211" s="118">
        <v>0.32585999999999998</v>
      </c>
      <c r="J211" s="144"/>
    </row>
    <row r="212" spans="1:10" s="135" customFormat="1" ht="31.5" x14ac:dyDescent="0.25">
      <c r="A212" s="87">
        <v>1</v>
      </c>
      <c r="B212" s="98" t="s">
        <v>1366</v>
      </c>
      <c r="C212" s="44"/>
      <c r="D212" s="44" t="s">
        <v>1213</v>
      </c>
      <c r="E212" s="43">
        <v>802</v>
      </c>
      <c r="F212" s="44"/>
      <c r="G212" s="44"/>
      <c r="H212" s="44"/>
      <c r="I212" s="107">
        <v>9.6240000000000006E-2</v>
      </c>
      <c r="J212" s="146"/>
    </row>
    <row r="213" spans="1:10" s="135" customFormat="1" x14ac:dyDescent="0.25">
      <c r="A213" s="87">
        <v>2</v>
      </c>
      <c r="B213" s="98" t="s">
        <v>1367</v>
      </c>
      <c r="C213" s="44"/>
      <c r="D213" s="44" t="s">
        <v>1213</v>
      </c>
      <c r="E213" s="43">
        <v>96</v>
      </c>
      <c r="F213" s="44"/>
      <c r="G213" s="44"/>
      <c r="H213" s="44"/>
      <c r="I213" s="107">
        <v>1.1520000000000001E-2</v>
      </c>
      <c r="J213" s="146"/>
    </row>
    <row r="214" spans="1:10" s="135" customFormat="1" x14ac:dyDescent="0.25">
      <c r="A214" s="87">
        <v>3</v>
      </c>
      <c r="B214" s="98" t="s">
        <v>1368</v>
      </c>
      <c r="C214" s="44"/>
      <c r="D214" s="44" t="s">
        <v>1352</v>
      </c>
      <c r="E214" s="43">
        <v>12</v>
      </c>
      <c r="F214" s="44"/>
      <c r="G214" s="44"/>
      <c r="H214" s="44"/>
      <c r="I214" s="107">
        <v>4.1999999999999997E-3</v>
      </c>
      <c r="J214" s="146"/>
    </row>
    <row r="215" spans="1:10" s="135" customFormat="1" x14ac:dyDescent="0.25">
      <c r="A215" s="87">
        <v>4</v>
      </c>
      <c r="B215" s="98" t="s">
        <v>1369</v>
      </c>
      <c r="C215" s="44"/>
      <c r="D215" s="44" t="s">
        <v>1338</v>
      </c>
      <c r="E215" s="43">
        <v>300</v>
      </c>
      <c r="F215" s="44"/>
      <c r="G215" s="44"/>
      <c r="H215" s="44"/>
      <c r="I215" s="107">
        <v>0.13500000000000001</v>
      </c>
      <c r="J215" s="146"/>
    </row>
    <row r="216" spans="1:10" s="135" customFormat="1" ht="31.5" x14ac:dyDescent="0.25">
      <c r="A216" s="87">
        <v>5</v>
      </c>
      <c r="B216" s="98" t="s">
        <v>1370</v>
      </c>
      <c r="C216" s="44"/>
      <c r="D216" s="44" t="s">
        <v>1213</v>
      </c>
      <c r="E216" s="43">
        <v>526</v>
      </c>
      <c r="F216" s="44"/>
      <c r="G216" s="44"/>
      <c r="H216" s="44"/>
      <c r="I216" s="107">
        <v>7.8899999999999998E-2</v>
      </c>
      <c r="J216" s="146"/>
    </row>
    <row r="217" spans="1:10" s="134" customFormat="1" x14ac:dyDescent="0.25">
      <c r="A217" s="81"/>
      <c r="B217" s="93" t="s">
        <v>1371</v>
      </c>
      <c r="C217" s="83"/>
      <c r="D217" s="83"/>
      <c r="E217" s="84"/>
      <c r="F217" s="83"/>
      <c r="G217" s="83"/>
      <c r="H217" s="83"/>
      <c r="I217" s="118">
        <v>0.64583999999999997</v>
      </c>
      <c r="J217" s="144"/>
    </row>
    <row r="218" spans="1:10" s="135" customFormat="1" ht="31.5" x14ac:dyDescent="0.25">
      <c r="A218" s="87">
        <v>1</v>
      </c>
      <c r="B218" s="98" t="s">
        <v>1372</v>
      </c>
      <c r="C218" s="44"/>
      <c r="D218" s="44" t="s">
        <v>1213</v>
      </c>
      <c r="E218" s="43">
        <v>249</v>
      </c>
      <c r="F218" s="44"/>
      <c r="G218" s="44"/>
      <c r="H218" s="44"/>
      <c r="I218" s="107">
        <v>2.988E-2</v>
      </c>
      <c r="J218" s="146"/>
    </row>
    <row r="219" spans="1:10" s="135" customFormat="1" ht="31.5" x14ac:dyDescent="0.25">
      <c r="A219" s="87">
        <v>2</v>
      </c>
      <c r="B219" s="98" t="s">
        <v>1373</v>
      </c>
      <c r="C219" s="44"/>
      <c r="D219" s="44" t="s">
        <v>1213</v>
      </c>
      <c r="E219" s="43">
        <v>598</v>
      </c>
      <c r="F219" s="44"/>
      <c r="G219" s="44"/>
      <c r="H219" s="44"/>
      <c r="I219" s="107">
        <v>7.1760000000000004E-2</v>
      </c>
      <c r="J219" s="146"/>
    </row>
    <row r="220" spans="1:10" s="135" customFormat="1" x14ac:dyDescent="0.25">
      <c r="A220" s="87">
        <v>3</v>
      </c>
      <c r="B220" s="98" t="s">
        <v>1374</v>
      </c>
      <c r="C220" s="44"/>
      <c r="D220" s="44" t="s">
        <v>1213</v>
      </c>
      <c r="E220" s="43">
        <v>128</v>
      </c>
      <c r="F220" s="44"/>
      <c r="G220" s="44"/>
      <c r="H220" s="44"/>
      <c r="I220" s="107">
        <v>1.9199999999999998E-2</v>
      </c>
      <c r="J220" s="146"/>
    </row>
    <row r="221" spans="1:10" s="135" customFormat="1" ht="31.5" x14ac:dyDescent="0.25">
      <c r="A221" s="87">
        <v>4</v>
      </c>
      <c r="B221" s="98" t="s">
        <v>1375</v>
      </c>
      <c r="C221" s="44"/>
      <c r="D221" s="44" t="s">
        <v>1338</v>
      </c>
      <c r="E221" s="43">
        <v>1500</v>
      </c>
      <c r="F221" s="44"/>
      <c r="G221" s="44"/>
      <c r="H221" s="44"/>
      <c r="I221" s="107">
        <v>0.52500000000000002</v>
      </c>
      <c r="J221" s="146"/>
    </row>
    <row r="222" spans="1:10" s="97" customFormat="1" x14ac:dyDescent="0.25">
      <c r="A222" s="81"/>
      <c r="B222" s="82" t="s">
        <v>1376</v>
      </c>
      <c r="C222" s="81"/>
      <c r="D222" s="83"/>
      <c r="E222" s="84"/>
      <c r="F222" s="83"/>
      <c r="G222" s="83"/>
      <c r="H222" s="83"/>
      <c r="I222" s="118">
        <v>3.7499999999999999E-2</v>
      </c>
      <c r="J222" s="105"/>
    </row>
    <row r="223" spans="1:10" s="85" customFormat="1" ht="33" x14ac:dyDescent="0.25">
      <c r="A223" s="87">
        <v>1</v>
      </c>
      <c r="B223" s="116" t="s">
        <v>1377</v>
      </c>
      <c r="C223" s="87"/>
      <c r="D223" s="44" t="s">
        <v>1213</v>
      </c>
      <c r="E223" s="43">
        <v>250</v>
      </c>
      <c r="F223" s="44"/>
      <c r="G223" s="44"/>
      <c r="H223" s="44"/>
      <c r="I223" s="107">
        <v>3.7499999999999999E-2</v>
      </c>
      <c r="J223" s="103"/>
    </row>
    <row r="224" spans="1:10" s="148" customFormat="1" x14ac:dyDescent="0.25">
      <c r="A224" s="81" t="s">
        <v>50</v>
      </c>
      <c r="B224" s="82" t="s">
        <v>1378</v>
      </c>
      <c r="C224" s="83"/>
      <c r="D224" s="81"/>
      <c r="E224" s="86"/>
      <c r="F224" s="81"/>
      <c r="G224" s="81"/>
      <c r="H224" s="83"/>
      <c r="I224" s="88">
        <f>+I225+I231+I233</f>
        <v>3.1180000000000003</v>
      </c>
      <c r="J224" s="147" t="e">
        <f>+#REF!+J225+#REF!</f>
        <v>#REF!</v>
      </c>
    </row>
    <row r="225" spans="1:10" s="150" customFormat="1" x14ac:dyDescent="0.25">
      <c r="A225" s="81" t="s">
        <v>159</v>
      </c>
      <c r="B225" s="82" t="s">
        <v>1079</v>
      </c>
      <c r="C225" s="44"/>
      <c r="D225" s="44"/>
      <c r="E225" s="43"/>
      <c r="F225" s="44"/>
      <c r="G225" s="44"/>
      <c r="H225" s="44"/>
      <c r="I225" s="107">
        <f>SUM(I226:I230)</f>
        <v>1.1100000000000001</v>
      </c>
      <c r="J225" s="149">
        <f>+SUM(J226:J231)</f>
        <v>1.1100000000000001</v>
      </c>
    </row>
    <row r="226" spans="1:10" s="85" customFormat="1" ht="31.5" x14ac:dyDescent="0.25">
      <c r="A226" s="44">
        <v>1</v>
      </c>
      <c r="B226" s="98" t="s">
        <v>1379</v>
      </c>
      <c r="C226" s="44" t="s">
        <v>1286</v>
      </c>
      <c r="D226" s="44"/>
      <c r="E226" s="43"/>
      <c r="F226" s="44" t="s">
        <v>1380</v>
      </c>
      <c r="G226" s="44" t="s">
        <v>1381</v>
      </c>
      <c r="H226" s="44" t="s">
        <v>1382</v>
      </c>
      <c r="I226" s="107">
        <v>0.2</v>
      </c>
      <c r="J226" s="141">
        <v>0.2</v>
      </c>
    </row>
    <row r="227" spans="1:10" s="85" customFormat="1" ht="47.25" x14ac:dyDescent="0.25">
      <c r="A227" s="44">
        <v>2</v>
      </c>
      <c r="B227" s="98" t="s">
        <v>1383</v>
      </c>
      <c r="C227" s="44" t="str">
        <f>+C226</f>
        <v>xã Kim Thạch</v>
      </c>
      <c r="D227" s="44"/>
      <c r="E227" s="43"/>
      <c r="F227" s="44" t="s">
        <v>1384</v>
      </c>
      <c r="G227" s="44" t="s">
        <v>1384</v>
      </c>
      <c r="H227" s="44" t="s">
        <v>1385</v>
      </c>
      <c r="I227" s="107">
        <v>0.5</v>
      </c>
      <c r="J227" s="141">
        <v>0.5</v>
      </c>
    </row>
    <row r="228" spans="1:10" s="85" customFormat="1" ht="31.5" x14ac:dyDescent="0.25">
      <c r="A228" s="44">
        <v>3</v>
      </c>
      <c r="B228" s="98" t="s">
        <v>1386</v>
      </c>
      <c r="C228" s="44" t="s">
        <v>1387</v>
      </c>
      <c r="D228" s="44"/>
      <c r="E228" s="43"/>
      <c r="F228" s="44" t="s">
        <v>1384</v>
      </c>
      <c r="G228" s="44" t="s">
        <v>1384</v>
      </c>
      <c r="H228" s="44" t="s">
        <v>1388</v>
      </c>
      <c r="I228" s="107">
        <v>0.25</v>
      </c>
      <c r="J228" s="141">
        <v>0.25</v>
      </c>
    </row>
    <row r="229" spans="1:10" s="85" customFormat="1" ht="31.5" x14ac:dyDescent="0.25">
      <c r="A229" s="44">
        <v>4</v>
      </c>
      <c r="B229" s="98" t="s">
        <v>1389</v>
      </c>
      <c r="C229" s="44" t="s">
        <v>1390</v>
      </c>
      <c r="D229" s="44"/>
      <c r="E229" s="43"/>
      <c r="F229" s="44" t="s">
        <v>1391</v>
      </c>
      <c r="G229" s="44" t="s">
        <v>1391</v>
      </c>
      <c r="H229" s="44" t="s">
        <v>1392</v>
      </c>
      <c r="I229" s="107">
        <v>0.06</v>
      </c>
      <c r="J229" s="141">
        <v>0.06</v>
      </c>
    </row>
    <row r="230" spans="1:10" s="85" customFormat="1" ht="47.25" x14ac:dyDescent="0.25">
      <c r="A230" s="44">
        <v>5</v>
      </c>
      <c r="B230" s="98" t="s">
        <v>1393</v>
      </c>
      <c r="C230" s="44" t="s">
        <v>1394</v>
      </c>
      <c r="D230" s="44"/>
      <c r="E230" s="43"/>
      <c r="F230" s="44" t="s">
        <v>1395</v>
      </c>
      <c r="G230" s="44" t="s">
        <v>1395</v>
      </c>
      <c r="H230" s="44" t="s">
        <v>1396</v>
      </c>
      <c r="I230" s="107">
        <v>0.1</v>
      </c>
      <c r="J230" s="141">
        <v>0.1</v>
      </c>
    </row>
    <row r="231" spans="1:10" s="148" customFormat="1" x14ac:dyDescent="0.25">
      <c r="A231" s="81" t="s">
        <v>1078</v>
      </c>
      <c r="B231" s="93" t="s">
        <v>1192</v>
      </c>
      <c r="C231" s="83"/>
      <c r="D231" s="83"/>
      <c r="E231" s="84"/>
      <c r="F231" s="83"/>
      <c r="G231" s="83"/>
      <c r="H231" s="83"/>
      <c r="I231" s="118">
        <f>+I232</f>
        <v>1.5</v>
      </c>
      <c r="J231" s="151"/>
    </row>
    <row r="232" spans="1:10" s="85" customFormat="1" ht="78.75" x14ac:dyDescent="0.25">
      <c r="A232" s="87">
        <v>1</v>
      </c>
      <c r="B232" s="98" t="s">
        <v>1397</v>
      </c>
      <c r="C232" s="44" t="s">
        <v>1398</v>
      </c>
      <c r="D232" s="44"/>
      <c r="E232" s="43"/>
      <c r="F232" s="44" t="s">
        <v>1399</v>
      </c>
      <c r="G232" s="44" t="s">
        <v>1400</v>
      </c>
      <c r="H232" s="44" t="s">
        <v>1401</v>
      </c>
      <c r="I232" s="107">
        <v>1.5</v>
      </c>
      <c r="J232" s="103"/>
    </row>
    <row r="233" spans="1:10" s="134" customFormat="1" ht="31.5" x14ac:dyDescent="0.25">
      <c r="A233" s="81" t="s">
        <v>1139</v>
      </c>
      <c r="B233" s="93" t="s">
        <v>1402</v>
      </c>
      <c r="C233" s="83"/>
      <c r="D233" s="83"/>
      <c r="E233" s="84"/>
      <c r="F233" s="83"/>
      <c r="G233" s="83"/>
      <c r="H233" s="83"/>
      <c r="I233" s="114">
        <f>+I234</f>
        <v>0.50800000000000001</v>
      </c>
      <c r="J233" s="144"/>
    </row>
    <row r="234" spans="1:10" s="85" customFormat="1" x14ac:dyDescent="0.25">
      <c r="A234" s="87">
        <v>1</v>
      </c>
      <c r="B234" s="98" t="s">
        <v>1403</v>
      </c>
      <c r="C234" s="44"/>
      <c r="D234" s="44"/>
      <c r="E234" s="43"/>
      <c r="F234" s="44"/>
      <c r="G234" s="44"/>
      <c r="H234" s="44"/>
      <c r="I234" s="107">
        <v>0.50800000000000001</v>
      </c>
      <c r="J234" s="103"/>
    </row>
    <row r="235" spans="1:10" s="157" customFormat="1" x14ac:dyDescent="0.25">
      <c r="A235" s="152"/>
      <c r="B235" s="153" t="s">
        <v>1404</v>
      </c>
      <c r="C235" s="152"/>
      <c r="D235" s="152"/>
      <c r="E235" s="154"/>
      <c r="F235" s="152"/>
      <c r="G235" s="152"/>
      <c r="H235" s="152"/>
      <c r="I235" s="155" t="e">
        <f>+I224+I138+I7</f>
        <v>#REF!</v>
      </c>
      <c r="J235" s="156" t="e">
        <f>+J224+J138+J7</f>
        <v>#REF!</v>
      </c>
    </row>
    <row r="236" spans="1:10" s="85" customFormat="1" x14ac:dyDescent="0.25">
      <c r="A236" s="74"/>
      <c r="B236" s="75"/>
      <c r="C236" s="74"/>
      <c r="D236" s="74"/>
      <c r="E236" s="76"/>
      <c r="F236" s="76"/>
      <c r="G236" s="76"/>
      <c r="H236" s="76"/>
      <c r="I236" s="77"/>
      <c r="J236" s="77"/>
    </row>
    <row r="237" spans="1:10" s="85" customFormat="1" x14ac:dyDescent="0.25">
      <c r="A237" s="74"/>
      <c r="B237" s="75"/>
      <c r="C237" s="74"/>
      <c r="D237" s="74"/>
      <c r="E237" s="76"/>
      <c r="F237" s="76"/>
      <c r="G237" s="76"/>
      <c r="H237" s="76"/>
      <c r="I237" s="77"/>
      <c r="J237" s="77"/>
    </row>
    <row r="238" spans="1:10" s="85" customFormat="1" x14ac:dyDescent="0.25">
      <c r="A238" s="74"/>
      <c r="B238" s="75"/>
      <c r="C238" s="74"/>
      <c r="D238" s="74"/>
      <c r="E238" s="76"/>
      <c r="F238" s="76"/>
      <c r="G238" s="76" t="s">
        <v>1405</v>
      </c>
      <c r="H238" s="158" t="e">
        <f>+I7</f>
        <v>#REF!</v>
      </c>
      <c r="I238" s="77"/>
      <c r="J238" s="77"/>
    </row>
    <row r="239" spans="1:10" s="85" customFormat="1" x14ac:dyDescent="0.25">
      <c r="A239" s="74"/>
      <c r="B239" s="75"/>
      <c r="C239" s="74"/>
      <c r="D239" s="74"/>
      <c r="E239" s="76"/>
      <c r="F239" s="76"/>
      <c r="G239" s="76" t="s">
        <v>1406</v>
      </c>
      <c r="H239" s="158">
        <f>+I138</f>
        <v>51.099000000000011</v>
      </c>
      <c r="I239" s="77"/>
      <c r="J239" s="77"/>
    </row>
    <row r="240" spans="1:10" s="85" customFormat="1" x14ac:dyDescent="0.25">
      <c r="A240" s="74"/>
      <c r="B240" s="75"/>
      <c r="C240" s="74"/>
      <c r="D240" s="74"/>
      <c r="E240" s="76"/>
      <c r="F240" s="76"/>
      <c r="G240" s="76" t="s">
        <v>1407</v>
      </c>
      <c r="H240" s="158">
        <f>+I224</f>
        <v>3.1180000000000003</v>
      </c>
      <c r="I240" s="77"/>
      <c r="J240" s="77"/>
    </row>
    <row r="241" spans="1:11" s="85" customFormat="1" x14ac:dyDescent="0.25">
      <c r="A241" s="74"/>
      <c r="B241" s="75"/>
      <c r="C241" s="74"/>
      <c r="D241" s="74"/>
      <c r="E241" s="76"/>
      <c r="F241" s="76"/>
      <c r="G241" s="76"/>
      <c r="H241" s="158" t="e">
        <f>SUM(H238:H240)</f>
        <v>#REF!</v>
      </c>
      <c r="I241" s="77"/>
      <c r="J241" s="77"/>
    </row>
    <row r="242" spans="1:11" s="85" customFormat="1" x14ac:dyDescent="0.25">
      <c r="A242" s="74"/>
      <c r="B242" s="75"/>
      <c r="C242" s="74"/>
      <c r="D242" s="74"/>
      <c r="E242" s="76"/>
      <c r="F242" s="76"/>
      <c r="G242" s="76"/>
      <c r="H242" s="76"/>
      <c r="I242" s="77"/>
      <c r="J242" s="77"/>
    </row>
    <row r="243" spans="1:11" s="85" customFormat="1" x14ac:dyDescent="0.25">
      <c r="A243" s="74"/>
      <c r="B243" s="75"/>
      <c r="C243" s="74"/>
      <c r="D243" s="74"/>
      <c r="E243" s="76"/>
      <c r="F243" s="76"/>
      <c r="G243" s="76"/>
      <c r="H243" s="76"/>
      <c r="I243" s="77"/>
      <c r="J243" s="77"/>
    </row>
    <row r="244" spans="1:11" s="85" customFormat="1" x14ac:dyDescent="0.25">
      <c r="A244" s="74"/>
      <c r="B244" s="75"/>
      <c r="C244" s="74"/>
      <c r="D244" s="74"/>
      <c r="E244" s="76"/>
      <c r="F244" s="76"/>
      <c r="G244" s="76"/>
      <c r="H244" s="76"/>
      <c r="I244" s="77"/>
      <c r="J244" s="77"/>
    </row>
    <row r="245" spans="1:11" s="85" customFormat="1" x14ac:dyDescent="0.25">
      <c r="A245" s="74"/>
      <c r="B245" s="75"/>
      <c r="C245" s="74"/>
      <c r="D245" s="74"/>
      <c r="E245" s="76"/>
      <c r="F245" s="76"/>
      <c r="G245" s="76"/>
      <c r="H245" s="76"/>
      <c r="I245" s="77"/>
      <c r="J245" s="77"/>
    </row>
    <row r="246" spans="1:11" s="85" customFormat="1" x14ac:dyDescent="0.25">
      <c r="A246" s="74"/>
      <c r="B246" s="75"/>
      <c r="C246" s="74"/>
      <c r="D246" s="74"/>
      <c r="E246" s="76"/>
      <c r="F246" s="76"/>
      <c r="G246" s="76"/>
      <c r="H246" s="76"/>
      <c r="I246" s="77"/>
      <c r="J246" s="77"/>
    </row>
    <row r="247" spans="1:11" s="85" customFormat="1" x14ac:dyDescent="0.25">
      <c r="A247" s="74"/>
      <c r="B247" s="75"/>
      <c r="C247" s="74"/>
      <c r="D247" s="74"/>
      <c r="E247" s="76"/>
      <c r="F247" s="76"/>
      <c r="G247" s="76"/>
      <c r="H247" s="76"/>
      <c r="I247" s="77"/>
      <c r="J247" s="77"/>
    </row>
    <row r="248" spans="1:11" s="85" customFormat="1" x14ac:dyDescent="0.25">
      <c r="A248" s="74"/>
      <c r="B248" s="75"/>
      <c r="C248" s="74"/>
      <c r="D248" s="74"/>
      <c r="E248" s="76"/>
      <c r="F248" s="76"/>
      <c r="G248" s="76"/>
      <c r="H248" s="76"/>
      <c r="I248" s="77"/>
      <c r="J248" s="77"/>
    </row>
    <row r="249" spans="1:11" s="85" customFormat="1" x14ac:dyDescent="0.25">
      <c r="A249" s="74"/>
      <c r="B249" s="75"/>
      <c r="C249" s="74"/>
      <c r="D249" s="74"/>
      <c r="E249" s="76"/>
      <c r="F249" s="76"/>
      <c r="G249" s="76"/>
      <c r="H249" s="76"/>
      <c r="I249" s="77"/>
      <c r="J249" s="77"/>
    </row>
    <row r="250" spans="1:11" s="85" customFormat="1" x14ac:dyDescent="0.25">
      <c r="A250" s="74"/>
      <c r="B250" s="75"/>
      <c r="C250" s="74"/>
      <c r="D250" s="74"/>
      <c r="E250" s="76"/>
      <c r="F250" s="76"/>
      <c r="G250" s="76"/>
      <c r="H250" s="76"/>
      <c r="I250" s="77"/>
      <c r="J250" s="77"/>
    </row>
    <row r="251" spans="1:11" s="85" customFormat="1" x14ac:dyDescent="0.25">
      <c r="A251" s="74"/>
      <c r="B251" s="75"/>
      <c r="C251" s="74"/>
      <c r="D251" s="74"/>
      <c r="E251" s="76"/>
      <c r="F251" s="76"/>
      <c r="G251" s="76"/>
      <c r="H251" s="76"/>
      <c r="I251" s="77"/>
      <c r="J251" s="77"/>
      <c r="K251" s="324"/>
    </row>
    <row r="252" spans="1:11" s="85" customFormat="1" x14ac:dyDescent="0.25">
      <c r="A252" s="74"/>
      <c r="B252" s="75"/>
      <c r="C252" s="74"/>
      <c r="D252" s="74"/>
      <c r="E252" s="76"/>
      <c r="F252" s="76"/>
      <c r="G252" s="76"/>
      <c r="H252" s="76"/>
      <c r="I252" s="77"/>
      <c r="J252" s="77"/>
      <c r="K252" s="324"/>
    </row>
    <row r="253" spans="1:11" s="85" customFormat="1" x14ac:dyDescent="0.25">
      <c r="A253" s="74"/>
      <c r="B253" s="75"/>
      <c r="C253" s="74"/>
      <c r="D253" s="74"/>
      <c r="E253" s="76"/>
      <c r="F253" s="76"/>
      <c r="G253" s="76"/>
      <c r="H253" s="76"/>
      <c r="I253" s="77"/>
      <c r="J253" s="77"/>
      <c r="K253" s="324"/>
    </row>
    <row r="254" spans="1:11" s="85" customFormat="1" x14ac:dyDescent="0.25">
      <c r="A254" s="74"/>
      <c r="B254" s="75"/>
      <c r="C254" s="74"/>
      <c r="D254" s="74"/>
      <c r="E254" s="76"/>
      <c r="F254" s="76"/>
      <c r="G254" s="76"/>
      <c r="H254" s="76"/>
      <c r="I254" s="77"/>
      <c r="J254" s="77"/>
      <c r="K254" s="324"/>
    </row>
    <row r="255" spans="1:11" s="85" customFormat="1" x14ac:dyDescent="0.25">
      <c r="A255" s="74"/>
      <c r="B255" s="75"/>
      <c r="C255" s="74"/>
      <c r="D255" s="74"/>
      <c r="E255" s="76"/>
      <c r="F255" s="76"/>
      <c r="G255" s="76"/>
      <c r="H255" s="76"/>
      <c r="I255" s="77"/>
      <c r="J255" s="77"/>
      <c r="K255" s="324"/>
    </row>
    <row r="256" spans="1:11" s="85" customFormat="1" x14ac:dyDescent="0.25">
      <c r="A256" s="74"/>
      <c r="B256" s="75"/>
      <c r="C256" s="74"/>
      <c r="D256" s="74"/>
      <c r="E256" s="76"/>
      <c r="F256" s="76"/>
      <c r="G256" s="76"/>
      <c r="H256" s="76"/>
      <c r="I256" s="77"/>
      <c r="J256" s="77"/>
    </row>
    <row r="257" spans="1:11" s="85" customFormat="1" x14ac:dyDescent="0.25">
      <c r="A257" s="74"/>
      <c r="B257" s="75"/>
      <c r="C257" s="74"/>
      <c r="D257" s="74"/>
      <c r="E257" s="76"/>
      <c r="F257" s="76"/>
      <c r="G257" s="76"/>
      <c r="H257" s="76"/>
      <c r="I257" s="77"/>
      <c r="J257" s="77"/>
    </row>
    <row r="258" spans="1:11" s="85" customFormat="1" x14ac:dyDescent="0.25">
      <c r="A258" s="74"/>
      <c r="B258" s="75"/>
      <c r="C258" s="74"/>
      <c r="D258" s="74"/>
      <c r="E258" s="76"/>
      <c r="F258" s="76"/>
      <c r="G258" s="76"/>
      <c r="H258" s="76"/>
      <c r="I258" s="77"/>
      <c r="J258" s="77"/>
    </row>
    <row r="259" spans="1:11" s="85" customFormat="1" x14ac:dyDescent="0.25">
      <c r="A259" s="74"/>
      <c r="B259" s="75"/>
      <c r="C259" s="74"/>
      <c r="D259" s="74"/>
      <c r="E259" s="76"/>
      <c r="F259" s="76"/>
      <c r="G259" s="76"/>
      <c r="H259" s="76"/>
      <c r="I259" s="77"/>
      <c r="J259" s="77"/>
    </row>
    <row r="260" spans="1:11" s="85" customFormat="1" x14ac:dyDescent="0.25">
      <c r="A260" s="74"/>
      <c r="B260" s="75"/>
      <c r="C260" s="74"/>
      <c r="D260" s="74"/>
      <c r="E260" s="76"/>
      <c r="F260" s="76"/>
      <c r="G260" s="76"/>
      <c r="H260" s="76"/>
      <c r="I260" s="77"/>
      <c r="J260" s="77"/>
    </row>
    <row r="261" spans="1:11" s="85" customFormat="1" x14ac:dyDescent="0.25">
      <c r="A261" s="74"/>
      <c r="B261" s="75"/>
      <c r="C261" s="74"/>
      <c r="D261" s="74"/>
      <c r="E261" s="76"/>
      <c r="F261" s="76"/>
      <c r="G261" s="76"/>
      <c r="H261" s="76"/>
      <c r="I261" s="77"/>
      <c r="J261" s="77"/>
    </row>
    <row r="262" spans="1:11" s="85" customFormat="1" x14ac:dyDescent="0.25">
      <c r="A262" s="74"/>
      <c r="B262" s="75"/>
      <c r="C262" s="74"/>
      <c r="D262" s="74"/>
      <c r="E262" s="76"/>
      <c r="F262" s="76"/>
      <c r="G262" s="76"/>
      <c r="H262" s="76"/>
      <c r="I262" s="77"/>
      <c r="J262" s="77"/>
    </row>
    <row r="263" spans="1:11" s="85" customFormat="1" hidden="1" x14ac:dyDescent="0.25">
      <c r="A263" s="74"/>
      <c r="B263" s="75"/>
      <c r="C263" s="74"/>
      <c r="D263" s="74"/>
      <c r="E263" s="76"/>
      <c r="F263" s="76"/>
      <c r="G263" s="76"/>
      <c r="H263" s="76"/>
      <c r="I263" s="77"/>
      <c r="J263" s="77"/>
    </row>
    <row r="264" spans="1:11" s="85" customFormat="1" hidden="1" x14ac:dyDescent="0.25">
      <c r="A264" s="74"/>
      <c r="B264" s="75"/>
      <c r="C264" s="74"/>
      <c r="D264" s="74"/>
      <c r="E264" s="76"/>
      <c r="F264" s="76"/>
      <c r="G264" s="76"/>
      <c r="H264" s="76"/>
      <c r="I264" s="77"/>
      <c r="J264" s="77"/>
    </row>
    <row r="265" spans="1:11" s="85" customFormat="1" hidden="1" x14ac:dyDescent="0.25">
      <c r="A265" s="74"/>
      <c r="B265" s="75"/>
      <c r="C265" s="74"/>
      <c r="D265" s="74"/>
      <c r="E265" s="76"/>
      <c r="F265" s="76"/>
      <c r="G265" s="76"/>
      <c r="H265" s="76"/>
      <c r="I265" s="77"/>
      <c r="J265" s="77"/>
    </row>
    <row r="266" spans="1:11" s="85" customFormat="1" hidden="1" x14ac:dyDescent="0.25">
      <c r="A266" s="74"/>
      <c r="B266" s="75"/>
      <c r="C266" s="74"/>
      <c r="D266" s="74"/>
      <c r="E266" s="76"/>
      <c r="F266" s="76"/>
      <c r="G266" s="76"/>
      <c r="H266" s="76"/>
      <c r="I266" s="77"/>
      <c r="J266" s="77"/>
    </row>
    <row r="267" spans="1:11" s="85" customFormat="1" hidden="1" x14ac:dyDescent="0.25">
      <c r="A267" s="74"/>
      <c r="B267" s="75"/>
      <c r="C267" s="74"/>
      <c r="D267" s="74"/>
      <c r="E267" s="76"/>
      <c r="F267" s="76"/>
      <c r="G267" s="76"/>
      <c r="H267" s="76"/>
      <c r="I267" s="77"/>
      <c r="J267" s="77"/>
    </row>
    <row r="268" spans="1:11" s="85" customFormat="1" hidden="1" x14ac:dyDescent="0.25">
      <c r="A268" s="74"/>
      <c r="B268" s="75"/>
      <c r="C268" s="74"/>
      <c r="D268" s="74"/>
      <c r="E268" s="76"/>
      <c r="F268" s="76"/>
      <c r="G268" s="76"/>
      <c r="H268" s="76"/>
      <c r="I268" s="77"/>
      <c r="J268" s="77"/>
    </row>
    <row r="269" spans="1:11" s="85" customFormat="1" hidden="1" x14ac:dyDescent="0.25">
      <c r="A269" s="74"/>
      <c r="B269" s="75"/>
      <c r="C269" s="74"/>
      <c r="D269" s="74"/>
      <c r="E269" s="76"/>
      <c r="F269" s="76"/>
      <c r="G269" s="76"/>
      <c r="H269" s="76"/>
      <c r="I269" s="77"/>
      <c r="J269" s="77"/>
    </row>
    <row r="270" spans="1:11" s="85" customFormat="1" hidden="1" x14ac:dyDescent="0.25">
      <c r="A270" s="74"/>
      <c r="B270" s="75"/>
      <c r="C270" s="74"/>
      <c r="D270" s="74"/>
      <c r="E270" s="76"/>
      <c r="F270" s="76"/>
      <c r="G270" s="76"/>
      <c r="H270" s="76"/>
      <c r="I270" s="77"/>
      <c r="J270" s="77"/>
    </row>
    <row r="271" spans="1:11" s="85" customFormat="1" hidden="1" x14ac:dyDescent="0.25">
      <c r="A271" s="74"/>
      <c r="B271" s="75"/>
      <c r="C271" s="74"/>
      <c r="D271" s="74"/>
      <c r="E271" s="76"/>
      <c r="F271" s="76"/>
      <c r="G271" s="76"/>
      <c r="H271" s="76"/>
      <c r="I271" s="77"/>
      <c r="J271" s="77"/>
      <c r="K271" s="78"/>
    </row>
    <row r="272" spans="1:11" s="85" customFormat="1" hidden="1" x14ac:dyDescent="0.25">
      <c r="A272" s="74"/>
      <c r="B272" s="75"/>
      <c r="C272" s="74"/>
      <c r="D272" s="74"/>
      <c r="E272" s="76"/>
      <c r="F272" s="76"/>
      <c r="G272" s="76"/>
      <c r="H272" s="76"/>
      <c r="I272" s="77"/>
      <c r="J272" s="77"/>
      <c r="K272" s="78"/>
    </row>
    <row r="273" spans="1:11" s="85" customFormat="1" hidden="1" x14ac:dyDescent="0.25">
      <c r="A273" s="74"/>
      <c r="B273" s="75"/>
      <c r="C273" s="74"/>
      <c r="D273" s="74"/>
      <c r="E273" s="76"/>
      <c r="F273" s="76"/>
      <c r="G273" s="76"/>
      <c r="H273" s="76"/>
      <c r="I273" s="77"/>
      <c r="J273" s="77"/>
      <c r="K273" s="78"/>
    </row>
    <row r="274" spans="1:11" s="85" customFormat="1" hidden="1" x14ac:dyDescent="0.25">
      <c r="A274" s="74"/>
      <c r="B274" s="75"/>
      <c r="C274" s="74"/>
      <c r="D274" s="74"/>
      <c r="E274" s="76"/>
      <c r="F274" s="76"/>
      <c r="G274" s="76"/>
      <c r="H274" s="76"/>
      <c r="I274" s="77"/>
      <c r="J274" s="77"/>
      <c r="K274" s="78"/>
    </row>
    <row r="275" spans="1:11" s="85" customFormat="1" hidden="1" x14ac:dyDescent="0.25">
      <c r="A275" s="74"/>
      <c r="B275" s="75"/>
      <c r="C275" s="74"/>
      <c r="D275" s="74"/>
      <c r="E275" s="76"/>
      <c r="F275" s="76"/>
      <c r="G275" s="76"/>
      <c r="H275" s="76"/>
      <c r="I275" s="77"/>
      <c r="J275" s="77"/>
      <c r="K275" s="78"/>
    </row>
    <row r="276" spans="1:11" s="85" customFormat="1" hidden="1" x14ac:dyDescent="0.25">
      <c r="A276" s="74"/>
      <c r="B276" s="75"/>
      <c r="C276" s="74"/>
      <c r="D276" s="74"/>
      <c r="E276" s="76"/>
      <c r="F276" s="76"/>
      <c r="G276" s="76"/>
      <c r="H276" s="76"/>
      <c r="I276" s="77"/>
      <c r="J276" s="77"/>
      <c r="K276" s="78"/>
    </row>
    <row r="277" spans="1:11" s="85" customFormat="1" hidden="1" x14ac:dyDescent="0.25">
      <c r="A277" s="74"/>
      <c r="B277" s="75"/>
      <c r="C277" s="74"/>
      <c r="D277" s="74"/>
      <c r="E277" s="76"/>
      <c r="F277" s="76"/>
      <c r="G277" s="76"/>
      <c r="H277" s="76"/>
      <c r="I277" s="77"/>
      <c r="J277" s="77"/>
      <c r="K277" s="78"/>
    </row>
    <row r="278" spans="1:11" s="85" customFormat="1" hidden="1" x14ac:dyDescent="0.25">
      <c r="A278" s="74"/>
      <c r="B278" s="75"/>
      <c r="C278" s="74"/>
      <c r="D278" s="74"/>
      <c r="E278" s="76"/>
      <c r="F278" s="76"/>
      <c r="G278" s="76"/>
      <c r="H278" s="76"/>
      <c r="I278" s="77"/>
      <c r="J278" s="77"/>
      <c r="K278" s="78"/>
    </row>
    <row r="279" spans="1:11" s="85" customFormat="1" hidden="1" x14ac:dyDescent="0.25">
      <c r="A279" s="74"/>
      <c r="B279" s="75"/>
      <c r="C279" s="74"/>
      <c r="D279" s="74"/>
      <c r="E279" s="76"/>
      <c r="F279" s="76"/>
      <c r="G279" s="76"/>
      <c r="H279" s="76"/>
      <c r="I279" s="77"/>
      <c r="J279" s="77"/>
      <c r="K279" s="78"/>
    </row>
    <row r="280" spans="1:11" s="85" customFormat="1" hidden="1" x14ac:dyDescent="0.25">
      <c r="A280" s="74"/>
      <c r="B280" s="75"/>
      <c r="C280" s="74"/>
      <c r="D280" s="74"/>
      <c r="E280" s="76"/>
      <c r="F280" s="76"/>
      <c r="G280" s="76"/>
      <c r="H280" s="76"/>
      <c r="I280" s="77"/>
      <c r="J280" s="77"/>
      <c r="K280" s="78"/>
    </row>
    <row r="281" spans="1:11" s="85" customFormat="1" hidden="1" x14ac:dyDescent="0.25">
      <c r="A281" s="74"/>
      <c r="B281" s="75"/>
      <c r="C281" s="74"/>
      <c r="D281" s="74"/>
      <c r="E281" s="76"/>
      <c r="F281" s="76"/>
      <c r="G281" s="76"/>
      <c r="H281" s="76"/>
      <c r="I281" s="77"/>
      <c r="J281" s="77"/>
      <c r="K281" s="78"/>
    </row>
    <row r="282" spans="1:11" s="85" customFormat="1" hidden="1" x14ac:dyDescent="0.25">
      <c r="A282" s="74"/>
      <c r="B282" s="75"/>
      <c r="C282" s="74"/>
      <c r="D282" s="74"/>
      <c r="E282" s="76"/>
      <c r="F282" s="76"/>
      <c r="G282" s="76"/>
      <c r="H282" s="76"/>
      <c r="I282" s="77"/>
      <c r="J282" s="77"/>
      <c r="K282" s="78"/>
    </row>
    <row r="283" spans="1:11" s="85" customFormat="1" hidden="1" x14ac:dyDescent="0.25">
      <c r="A283" s="74"/>
      <c r="B283" s="75"/>
      <c r="C283" s="74"/>
      <c r="D283" s="74"/>
      <c r="E283" s="76"/>
      <c r="F283" s="76"/>
      <c r="G283" s="76"/>
      <c r="H283" s="76"/>
      <c r="I283" s="77"/>
      <c r="J283" s="77"/>
      <c r="K283" s="78"/>
    </row>
    <row r="284" spans="1:11" s="85" customFormat="1" hidden="1" x14ac:dyDescent="0.25">
      <c r="A284" s="74"/>
      <c r="B284" s="75"/>
      <c r="C284" s="74"/>
      <c r="D284" s="74"/>
      <c r="E284" s="76"/>
      <c r="F284" s="76"/>
      <c r="G284" s="76"/>
      <c r="H284" s="76"/>
      <c r="I284" s="77"/>
      <c r="J284" s="77"/>
      <c r="K284" s="78"/>
    </row>
    <row r="285" spans="1:11" s="85" customFormat="1" x14ac:dyDescent="0.25">
      <c r="A285" s="74"/>
      <c r="B285" s="75"/>
      <c r="C285" s="74"/>
      <c r="D285" s="74"/>
      <c r="E285" s="76"/>
      <c r="F285" s="76"/>
      <c r="G285" s="76"/>
      <c r="H285" s="76"/>
      <c r="I285" s="77"/>
      <c r="J285" s="77"/>
      <c r="K285" s="78"/>
    </row>
    <row r="286" spans="1:11" s="85" customFormat="1" x14ac:dyDescent="0.25">
      <c r="A286" s="74"/>
      <c r="B286" s="75"/>
      <c r="C286" s="74"/>
      <c r="D286" s="74"/>
      <c r="E286" s="76"/>
      <c r="F286" s="76"/>
      <c r="G286" s="76"/>
      <c r="H286" s="76"/>
      <c r="I286" s="77"/>
      <c r="J286" s="77"/>
      <c r="K286" s="78"/>
    </row>
    <row r="287" spans="1:11" s="85" customFormat="1" x14ac:dyDescent="0.25">
      <c r="A287" s="74"/>
      <c r="B287" s="75"/>
      <c r="C287" s="74"/>
      <c r="D287" s="74"/>
      <c r="E287" s="76"/>
      <c r="F287" s="76"/>
      <c r="G287" s="76"/>
      <c r="H287" s="76"/>
      <c r="I287" s="77"/>
      <c r="J287" s="77"/>
      <c r="K287" s="78"/>
    </row>
    <row r="288" spans="1:11" s="85" customFormat="1" x14ac:dyDescent="0.25">
      <c r="A288" s="74"/>
      <c r="B288" s="75"/>
      <c r="C288" s="74"/>
      <c r="D288" s="74"/>
      <c r="E288" s="76"/>
      <c r="F288" s="76"/>
      <c r="G288" s="76"/>
      <c r="H288" s="76"/>
      <c r="I288" s="77"/>
      <c r="J288" s="77"/>
      <c r="K288" s="78"/>
    </row>
    <row r="289" spans="1:11" s="85" customFormat="1" x14ac:dyDescent="0.25">
      <c r="A289" s="74"/>
      <c r="B289" s="75"/>
      <c r="C289" s="74"/>
      <c r="D289" s="74"/>
      <c r="E289" s="76"/>
      <c r="F289" s="76"/>
      <c r="G289" s="76"/>
      <c r="H289" s="76"/>
      <c r="I289" s="77"/>
      <c r="J289" s="77"/>
      <c r="K289" s="78"/>
    </row>
    <row r="290" spans="1:11" s="85" customFormat="1" x14ac:dyDescent="0.25">
      <c r="A290" s="74"/>
      <c r="B290" s="75"/>
      <c r="C290" s="74"/>
      <c r="D290" s="74"/>
      <c r="E290" s="76"/>
      <c r="F290" s="76"/>
      <c r="G290" s="76"/>
      <c r="H290" s="76"/>
      <c r="I290" s="77"/>
      <c r="J290" s="77"/>
      <c r="K290" s="78"/>
    </row>
    <row r="291" spans="1:11" s="85" customFormat="1" x14ac:dyDescent="0.25">
      <c r="A291" s="74"/>
      <c r="B291" s="75"/>
      <c r="C291" s="74"/>
      <c r="D291" s="74"/>
      <c r="E291" s="76"/>
      <c r="F291" s="76"/>
      <c r="G291" s="76"/>
      <c r="H291" s="76"/>
      <c r="I291" s="77"/>
      <c r="J291" s="77"/>
      <c r="K291" s="78"/>
    </row>
    <row r="292" spans="1:11" s="85" customFormat="1" x14ac:dyDescent="0.25">
      <c r="A292" s="74"/>
      <c r="B292" s="75"/>
      <c r="C292" s="74"/>
      <c r="D292" s="74"/>
      <c r="E292" s="76"/>
      <c r="F292" s="76"/>
      <c r="G292" s="76"/>
      <c r="H292" s="76"/>
      <c r="I292" s="77"/>
      <c r="J292" s="77"/>
      <c r="K292" s="78"/>
    </row>
    <row r="293" spans="1:11" s="85" customFormat="1" x14ac:dyDescent="0.25">
      <c r="A293" s="74"/>
      <c r="B293" s="75"/>
      <c r="C293" s="74"/>
      <c r="D293" s="74"/>
      <c r="E293" s="76"/>
      <c r="F293" s="76"/>
      <c r="G293" s="76"/>
      <c r="H293" s="76"/>
      <c r="I293" s="77"/>
      <c r="J293" s="77"/>
      <c r="K293" s="78"/>
    </row>
    <row r="294" spans="1:11" s="85" customFormat="1" x14ac:dyDescent="0.25">
      <c r="A294" s="74"/>
      <c r="B294" s="75"/>
      <c r="C294" s="74"/>
      <c r="D294" s="74"/>
      <c r="E294" s="76"/>
      <c r="F294" s="76"/>
      <c r="G294" s="76"/>
      <c r="H294" s="76"/>
      <c r="I294" s="77"/>
      <c r="J294" s="77"/>
      <c r="K294" s="78"/>
    </row>
    <row r="295" spans="1:11" s="85" customFormat="1" x14ac:dyDescent="0.25">
      <c r="A295" s="74"/>
      <c r="B295" s="75"/>
      <c r="C295" s="74"/>
      <c r="D295" s="74"/>
      <c r="E295" s="76"/>
      <c r="F295" s="76"/>
      <c r="G295" s="76"/>
      <c r="H295" s="76"/>
      <c r="I295" s="77"/>
      <c r="J295" s="77"/>
      <c r="K295" s="78"/>
    </row>
    <row r="296" spans="1:11" s="85" customFormat="1" x14ac:dyDescent="0.25">
      <c r="A296" s="74"/>
      <c r="B296" s="75"/>
      <c r="C296" s="74"/>
      <c r="D296" s="74"/>
      <c r="E296" s="76"/>
      <c r="F296" s="76"/>
      <c r="G296" s="76"/>
      <c r="H296" s="76"/>
      <c r="I296" s="77"/>
      <c r="J296" s="77"/>
      <c r="K296" s="78"/>
    </row>
    <row r="297" spans="1:11" s="85" customFormat="1" x14ac:dyDescent="0.25">
      <c r="A297" s="74"/>
      <c r="B297" s="75"/>
      <c r="C297" s="74"/>
      <c r="D297" s="74"/>
      <c r="E297" s="76"/>
      <c r="F297" s="76"/>
      <c r="G297" s="76"/>
      <c r="H297" s="76"/>
      <c r="I297" s="77"/>
      <c r="J297" s="77"/>
      <c r="K297" s="78"/>
    </row>
    <row r="298" spans="1:11" s="85" customFormat="1" x14ac:dyDescent="0.25">
      <c r="A298" s="74"/>
      <c r="B298" s="75"/>
      <c r="C298" s="74"/>
      <c r="D298" s="74"/>
      <c r="E298" s="76"/>
      <c r="F298" s="76"/>
      <c r="G298" s="76"/>
      <c r="H298" s="76"/>
      <c r="I298" s="77"/>
      <c r="J298" s="77"/>
      <c r="K298" s="78"/>
    </row>
    <row r="299" spans="1:11" s="85" customFormat="1" x14ac:dyDescent="0.25">
      <c r="A299" s="74"/>
      <c r="B299" s="75"/>
      <c r="C299" s="74"/>
      <c r="D299" s="74"/>
      <c r="E299" s="76"/>
      <c r="F299" s="76"/>
      <c r="G299" s="76"/>
      <c r="H299" s="76"/>
      <c r="I299" s="77"/>
      <c r="J299" s="77"/>
      <c r="K299" s="78"/>
    </row>
    <row r="300" spans="1:11" s="85" customFormat="1" x14ac:dyDescent="0.25">
      <c r="A300" s="74"/>
      <c r="B300" s="75"/>
      <c r="C300" s="74"/>
      <c r="D300" s="74"/>
      <c r="E300" s="76"/>
      <c r="F300" s="76"/>
      <c r="G300" s="76"/>
      <c r="H300" s="76"/>
      <c r="I300" s="77"/>
      <c r="J300" s="77"/>
      <c r="K300" s="78"/>
    </row>
    <row r="301" spans="1:11" s="85" customFormat="1" x14ac:dyDescent="0.25">
      <c r="A301" s="74"/>
      <c r="B301" s="75"/>
      <c r="C301" s="74"/>
      <c r="D301" s="74"/>
      <c r="E301" s="76"/>
      <c r="F301" s="76"/>
      <c r="G301" s="76"/>
      <c r="H301" s="76"/>
      <c r="I301" s="77"/>
      <c r="J301" s="77"/>
      <c r="K301" s="78"/>
    </row>
    <row r="302" spans="1:11" s="85" customFormat="1" x14ac:dyDescent="0.25">
      <c r="A302" s="74"/>
      <c r="B302" s="75"/>
      <c r="C302" s="74"/>
      <c r="D302" s="74"/>
      <c r="E302" s="76"/>
      <c r="F302" s="76"/>
      <c r="G302" s="76"/>
      <c r="H302" s="76"/>
      <c r="I302" s="77"/>
      <c r="J302" s="77"/>
      <c r="K302" s="78"/>
    </row>
    <row r="303" spans="1:11" s="85" customFormat="1" x14ac:dyDescent="0.25">
      <c r="A303" s="74"/>
      <c r="B303" s="75"/>
      <c r="C303" s="74"/>
      <c r="D303" s="74"/>
      <c r="E303" s="76"/>
      <c r="F303" s="76"/>
      <c r="G303" s="76"/>
      <c r="H303" s="76"/>
      <c r="I303" s="77"/>
      <c r="J303" s="77"/>
      <c r="K303" s="78"/>
    </row>
    <row r="304" spans="1:11" s="85" customFormat="1" x14ac:dyDescent="0.25">
      <c r="A304" s="74"/>
      <c r="B304" s="75"/>
      <c r="C304" s="74"/>
      <c r="D304" s="74"/>
      <c r="E304" s="76"/>
      <c r="F304" s="76"/>
      <c r="G304" s="76"/>
      <c r="H304" s="76"/>
      <c r="I304" s="77"/>
      <c r="J304" s="77"/>
      <c r="K304" s="78"/>
    </row>
  </sheetData>
  <mergeCells count="5">
    <mergeCell ref="A2:I2"/>
    <mergeCell ref="A3:I3"/>
    <mergeCell ref="A4:I4"/>
    <mergeCell ref="B7:C7"/>
    <mergeCell ref="K251:K255"/>
  </mergeCells>
  <pageMargins left="0.7" right="0.7" top="0.75" bottom="0.75" header="0.511811023622047" footer="0.511811023622047"/>
  <pageSetup paperSize="9" scale="42"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view="pageBreakPreview" zoomScaleNormal="70" workbookViewId="0">
      <selection activeCell="E3" sqref="E3"/>
    </sheetView>
  </sheetViews>
  <sheetFormatPr defaultColWidth="22" defaultRowHeight="14.25" customHeight="1" x14ac:dyDescent="0.25"/>
  <cols>
    <col min="2" max="2" width="41.28515625" customWidth="1"/>
  </cols>
  <sheetData>
    <row r="1" spans="1:7" ht="47.25" x14ac:dyDescent="0.25">
      <c r="A1" s="159" t="s">
        <v>6</v>
      </c>
      <c r="B1" s="160" t="s">
        <v>1408</v>
      </c>
      <c r="C1" s="160" t="s">
        <v>1409</v>
      </c>
      <c r="D1" s="160" t="s">
        <v>1410</v>
      </c>
      <c r="E1" s="160" t="s">
        <v>1411</v>
      </c>
      <c r="F1" s="160" t="s">
        <v>1412</v>
      </c>
      <c r="G1" s="160" t="s">
        <v>989</v>
      </c>
    </row>
    <row r="2" spans="1:7" ht="15" customHeight="1" x14ac:dyDescent="0.25">
      <c r="A2" s="161" t="s">
        <v>159</v>
      </c>
      <c r="B2" s="325" t="s">
        <v>1413</v>
      </c>
      <c r="C2" s="325"/>
      <c r="D2" s="325"/>
      <c r="E2" s="325"/>
      <c r="F2" s="325"/>
      <c r="G2" s="162">
        <v>29</v>
      </c>
    </row>
    <row r="3" spans="1:7" ht="94.5" x14ac:dyDescent="0.25">
      <c r="A3" s="163">
        <v>1</v>
      </c>
      <c r="B3" s="164" t="s">
        <v>1414</v>
      </c>
      <c r="C3" s="165" t="s">
        <v>1415</v>
      </c>
      <c r="D3" s="165" t="s">
        <v>1416</v>
      </c>
      <c r="E3" s="165" t="s">
        <v>1417</v>
      </c>
      <c r="F3" s="165" t="s">
        <v>1418</v>
      </c>
      <c r="G3" s="165">
        <v>5</v>
      </c>
    </row>
    <row r="4" spans="1:7" ht="126" x14ac:dyDescent="0.25">
      <c r="A4" s="163">
        <f t="shared" ref="A4:A23" si="0">+A3+1</f>
        <v>2</v>
      </c>
      <c r="B4" s="166" t="s">
        <v>1419</v>
      </c>
      <c r="C4" s="165" t="s">
        <v>1420</v>
      </c>
      <c r="D4" s="165" t="s">
        <v>1421</v>
      </c>
      <c r="E4" s="164" t="s">
        <v>1422</v>
      </c>
      <c r="F4" s="164" t="s">
        <v>1423</v>
      </c>
      <c r="G4" s="165">
        <v>2</v>
      </c>
    </row>
    <row r="5" spans="1:7" ht="189" x14ac:dyDescent="0.25">
      <c r="A5" s="163">
        <f t="shared" si="0"/>
        <v>3</v>
      </c>
      <c r="B5" s="166" t="s">
        <v>1424</v>
      </c>
      <c r="C5" s="165" t="s">
        <v>1425</v>
      </c>
      <c r="D5" s="165" t="s">
        <v>1426</v>
      </c>
      <c r="E5" s="165" t="s">
        <v>1174</v>
      </c>
      <c r="F5" s="164" t="s">
        <v>1427</v>
      </c>
      <c r="G5" s="165">
        <v>3.6</v>
      </c>
    </row>
    <row r="6" spans="1:7" ht="94.5" x14ac:dyDescent="0.25">
      <c r="A6" s="163">
        <f t="shared" si="0"/>
        <v>4</v>
      </c>
      <c r="B6" s="164" t="s">
        <v>1428</v>
      </c>
      <c r="C6" s="165" t="s">
        <v>1415</v>
      </c>
      <c r="D6" s="165" t="s">
        <v>1429</v>
      </c>
      <c r="E6" s="165" t="s">
        <v>1174</v>
      </c>
      <c r="F6" s="164" t="s">
        <v>1430</v>
      </c>
      <c r="G6" s="165">
        <v>7.8</v>
      </c>
    </row>
    <row r="7" spans="1:7" ht="66" x14ac:dyDescent="0.25">
      <c r="A7" s="163">
        <f t="shared" si="0"/>
        <v>5</v>
      </c>
      <c r="B7" s="167" t="s">
        <v>1431</v>
      </c>
      <c r="C7" s="165" t="s">
        <v>1432</v>
      </c>
      <c r="D7" s="168" t="s">
        <v>1433</v>
      </c>
      <c r="E7" s="165" t="s">
        <v>1174</v>
      </c>
      <c r="F7" s="164" t="s">
        <v>1430</v>
      </c>
      <c r="G7" s="165">
        <v>3.6</v>
      </c>
    </row>
    <row r="8" spans="1:7" ht="78.75" x14ac:dyDescent="0.25">
      <c r="A8" s="163">
        <f t="shared" si="0"/>
        <v>6</v>
      </c>
      <c r="B8" s="164" t="s">
        <v>1434</v>
      </c>
      <c r="C8" s="165" t="s">
        <v>1435</v>
      </c>
      <c r="D8" s="166" t="s">
        <v>1436</v>
      </c>
      <c r="E8" s="168" t="s">
        <v>1437</v>
      </c>
      <c r="F8" s="165" t="s">
        <v>1438</v>
      </c>
      <c r="G8" s="165">
        <v>5</v>
      </c>
    </row>
    <row r="9" spans="1:7" ht="31.5" x14ac:dyDescent="0.25">
      <c r="A9" s="163">
        <f t="shared" si="0"/>
        <v>7</v>
      </c>
      <c r="B9" s="164" t="s">
        <v>1439</v>
      </c>
      <c r="C9" s="165" t="s">
        <v>1435</v>
      </c>
      <c r="D9" s="166" t="s">
        <v>1440</v>
      </c>
      <c r="E9" s="165" t="s">
        <v>1441</v>
      </c>
      <c r="F9" s="165" t="s">
        <v>1442</v>
      </c>
      <c r="G9" s="165">
        <v>2</v>
      </c>
    </row>
    <row r="10" spans="1:7" ht="63" x14ac:dyDescent="0.25">
      <c r="A10" s="163">
        <f t="shared" si="0"/>
        <v>8</v>
      </c>
      <c r="B10" s="164" t="s">
        <v>1443</v>
      </c>
      <c r="C10" s="164" t="s">
        <v>1444</v>
      </c>
      <c r="D10" s="166" t="s">
        <v>1445</v>
      </c>
      <c r="E10" s="166" t="s">
        <v>1446</v>
      </c>
      <c r="F10" s="166" t="s">
        <v>1447</v>
      </c>
      <c r="G10" s="165">
        <v>1</v>
      </c>
    </row>
    <row r="11" spans="1:7" ht="78.75" x14ac:dyDescent="0.25">
      <c r="A11" s="163">
        <f t="shared" si="0"/>
        <v>9</v>
      </c>
      <c r="B11" s="164" t="s">
        <v>1448</v>
      </c>
      <c r="C11" s="164" t="s">
        <v>1449</v>
      </c>
      <c r="D11" s="166" t="s">
        <v>1450</v>
      </c>
      <c r="E11" s="166" t="s">
        <v>1451</v>
      </c>
      <c r="F11" s="166" t="s">
        <v>1452</v>
      </c>
      <c r="G11" s="165">
        <v>0.8</v>
      </c>
    </row>
    <row r="12" spans="1:7" ht="78.75" x14ac:dyDescent="0.25">
      <c r="A12" s="163">
        <f t="shared" si="0"/>
        <v>10</v>
      </c>
      <c r="B12" s="164" t="s">
        <v>1453</v>
      </c>
      <c r="C12" s="164" t="s">
        <v>1454</v>
      </c>
      <c r="D12" s="166" t="s">
        <v>1455</v>
      </c>
      <c r="E12" s="166" t="s">
        <v>1456</v>
      </c>
      <c r="F12" s="166" t="s">
        <v>1457</v>
      </c>
      <c r="G12" s="165">
        <v>1.1000000000000001</v>
      </c>
    </row>
    <row r="13" spans="1:7" ht="78.75" x14ac:dyDescent="0.25">
      <c r="A13" s="163">
        <f t="shared" si="0"/>
        <v>11</v>
      </c>
      <c r="B13" s="164" t="s">
        <v>1458</v>
      </c>
      <c r="C13" s="164" t="s">
        <v>1459</v>
      </c>
      <c r="D13" s="166" t="s">
        <v>1460</v>
      </c>
      <c r="E13" s="166" t="s">
        <v>1461</v>
      </c>
      <c r="F13" s="166" t="s">
        <v>1462</v>
      </c>
      <c r="G13" s="165">
        <v>1.1000000000000001</v>
      </c>
    </row>
    <row r="14" spans="1:7" ht="94.5" x14ac:dyDescent="0.25">
      <c r="A14" s="163">
        <f t="shared" si="0"/>
        <v>12</v>
      </c>
      <c r="B14" s="164" t="s">
        <v>1463</v>
      </c>
      <c r="C14" s="164" t="s">
        <v>1464</v>
      </c>
      <c r="D14" s="166" t="s">
        <v>1465</v>
      </c>
      <c r="E14" s="166" t="s">
        <v>1466</v>
      </c>
      <c r="F14" s="166" t="s">
        <v>1467</v>
      </c>
      <c r="G14" s="165">
        <v>1.2</v>
      </c>
    </row>
    <row r="15" spans="1:7" ht="63" x14ac:dyDescent="0.25">
      <c r="A15" s="163">
        <f t="shared" si="0"/>
        <v>13</v>
      </c>
      <c r="B15" s="164" t="s">
        <v>1468</v>
      </c>
      <c r="C15" s="164" t="s">
        <v>1469</v>
      </c>
      <c r="D15" s="166" t="s">
        <v>1470</v>
      </c>
      <c r="E15" s="166" t="s">
        <v>1471</v>
      </c>
      <c r="F15" s="166" t="s">
        <v>1472</v>
      </c>
      <c r="G15" s="165">
        <v>3</v>
      </c>
    </row>
    <row r="16" spans="1:7" ht="63" x14ac:dyDescent="0.25">
      <c r="A16" s="163">
        <f t="shared" si="0"/>
        <v>14</v>
      </c>
      <c r="B16" s="169" t="s">
        <v>1473</v>
      </c>
      <c r="C16" s="169" t="s">
        <v>1474</v>
      </c>
      <c r="D16" s="170" t="s">
        <v>1470</v>
      </c>
      <c r="E16" s="170" t="s">
        <v>1475</v>
      </c>
      <c r="F16" s="170" t="s">
        <v>1476</v>
      </c>
      <c r="G16" s="171">
        <v>0.5</v>
      </c>
    </row>
    <row r="17" spans="1:7" ht="63" x14ac:dyDescent="0.25">
      <c r="A17" s="163">
        <f t="shared" si="0"/>
        <v>15</v>
      </c>
      <c r="B17" s="164" t="s">
        <v>1477</v>
      </c>
      <c r="C17" s="164" t="s">
        <v>1478</v>
      </c>
      <c r="D17" s="166" t="s">
        <v>1479</v>
      </c>
      <c r="E17" s="166" t="s">
        <v>1480</v>
      </c>
      <c r="F17" s="166" t="s">
        <v>1481</v>
      </c>
      <c r="G17" s="165">
        <v>1</v>
      </c>
    </row>
    <row r="18" spans="1:7" ht="94.5" x14ac:dyDescent="0.25">
      <c r="A18" s="163">
        <f t="shared" si="0"/>
        <v>16</v>
      </c>
      <c r="B18" s="164" t="s">
        <v>1482</v>
      </c>
      <c r="C18" s="164" t="s">
        <v>1483</v>
      </c>
      <c r="D18" s="166" t="s">
        <v>1479</v>
      </c>
      <c r="E18" s="166" t="s">
        <v>1484</v>
      </c>
      <c r="F18" s="166" t="s">
        <v>1485</v>
      </c>
      <c r="G18" s="165">
        <v>15</v>
      </c>
    </row>
    <row r="19" spans="1:7" ht="47.25" x14ac:dyDescent="0.25">
      <c r="A19" s="163">
        <f t="shared" si="0"/>
        <v>17</v>
      </c>
      <c r="B19" s="164" t="s">
        <v>1486</v>
      </c>
      <c r="C19" s="164" t="s">
        <v>1487</v>
      </c>
      <c r="D19" s="166" t="s">
        <v>1488</v>
      </c>
      <c r="E19" s="166" t="s">
        <v>1489</v>
      </c>
      <c r="F19" s="166" t="s">
        <v>1490</v>
      </c>
      <c r="G19" s="165">
        <v>18</v>
      </c>
    </row>
    <row r="20" spans="1:7" ht="63" x14ac:dyDescent="0.25">
      <c r="A20" s="163">
        <f t="shared" si="0"/>
        <v>18</v>
      </c>
      <c r="B20" s="164" t="s">
        <v>1491</v>
      </c>
      <c r="C20" s="164" t="s">
        <v>1492</v>
      </c>
      <c r="D20" s="166" t="s">
        <v>1479</v>
      </c>
      <c r="E20" s="166" t="s">
        <v>1493</v>
      </c>
      <c r="F20" s="166" t="s">
        <v>1481</v>
      </c>
      <c r="G20" s="165">
        <v>5</v>
      </c>
    </row>
    <row r="21" spans="1:7" ht="47.25" x14ac:dyDescent="0.25">
      <c r="A21" s="163">
        <f t="shared" si="0"/>
        <v>19</v>
      </c>
      <c r="B21" s="164" t="s">
        <v>1494</v>
      </c>
      <c r="C21" s="164" t="s">
        <v>1495</v>
      </c>
      <c r="D21" s="166" t="s">
        <v>1496</v>
      </c>
      <c r="E21" s="166" t="s">
        <v>1497</v>
      </c>
      <c r="F21" s="166" t="s">
        <v>1498</v>
      </c>
      <c r="G21" s="165">
        <v>0.5</v>
      </c>
    </row>
    <row r="22" spans="1:7" ht="47.25" x14ac:dyDescent="0.25">
      <c r="A22" s="163">
        <f t="shared" si="0"/>
        <v>20</v>
      </c>
      <c r="B22" s="164" t="s">
        <v>1499</v>
      </c>
      <c r="C22" s="164" t="s">
        <v>1435</v>
      </c>
      <c r="D22" s="166" t="s">
        <v>1500</v>
      </c>
      <c r="E22" s="166" t="s">
        <v>1501</v>
      </c>
      <c r="F22" s="166" t="s">
        <v>1502</v>
      </c>
      <c r="G22" s="165">
        <v>1</v>
      </c>
    </row>
    <row r="23" spans="1:7" ht="63" x14ac:dyDescent="0.25">
      <c r="A23" s="163">
        <f t="shared" si="0"/>
        <v>21</v>
      </c>
      <c r="B23" s="164" t="s">
        <v>1503</v>
      </c>
      <c r="C23" s="164" t="s">
        <v>1504</v>
      </c>
      <c r="D23" s="166" t="s">
        <v>1505</v>
      </c>
      <c r="E23" s="166" t="s">
        <v>1506</v>
      </c>
      <c r="F23" s="166" t="s">
        <v>1507</v>
      </c>
      <c r="G23" s="165">
        <v>3.1</v>
      </c>
    </row>
    <row r="24" spans="1:7" ht="15.75" x14ac:dyDescent="0.25">
      <c r="A24" s="163"/>
      <c r="B24" s="172" t="s">
        <v>1508</v>
      </c>
      <c r="C24" s="172"/>
      <c r="D24" s="173"/>
      <c r="E24" s="173"/>
      <c r="F24" s="173"/>
      <c r="G24" s="162">
        <v>81.3</v>
      </c>
    </row>
  </sheetData>
  <mergeCells count="1">
    <mergeCell ref="B2:F2"/>
  </mergeCells>
  <pageMargins left="0.7" right="0.7" top="0.75" bottom="0.75" header="0.511811023622047" footer="0.511811023622047"/>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31"/>
  <sheetViews>
    <sheetView view="pageBreakPreview" topLeftCell="A264" zoomScaleNormal="85" workbookViewId="0">
      <selection activeCell="H144" sqref="H144"/>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6" width="14" style="175" customWidth="1"/>
    <col min="7" max="7" width="12.140625" style="175" customWidth="1"/>
    <col min="8" max="8" width="13" style="176" customWidth="1"/>
    <col min="9" max="9" width="13.7109375" style="174" customWidth="1"/>
    <col min="10" max="10" width="8.28515625" style="174" customWidth="1"/>
    <col min="11" max="12" width="9.140625" style="174"/>
    <col min="13" max="13" width="16" style="174" customWidth="1"/>
    <col min="14" max="16384" width="9.140625" style="174"/>
  </cols>
  <sheetData>
    <row r="2" spans="1:10" ht="17.45" customHeight="1" x14ac:dyDescent="0.25">
      <c r="A2" s="328" t="s">
        <v>0</v>
      </c>
      <c r="B2" s="328"/>
      <c r="C2" s="328"/>
      <c r="D2" s="328"/>
      <c r="E2" s="328"/>
      <c r="F2" s="328"/>
      <c r="G2" s="328"/>
      <c r="H2" s="328"/>
      <c r="I2" s="328"/>
      <c r="J2" s="328"/>
    </row>
    <row r="3" spans="1:10" ht="17.45" customHeight="1" x14ac:dyDescent="0.25">
      <c r="A3" s="328" t="s">
        <v>1509</v>
      </c>
      <c r="B3" s="328"/>
      <c r="C3" s="328"/>
      <c r="D3" s="328"/>
      <c r="E3" s="328"/>
      <c r="F3" s="328"/>
      <c r="G3" s="328"/>
      <c r="H3" s="328"/>
      <c r="I3" s="328"/>
      <c r="J3" s="328"/>
    </row>
    <row r="4" spans="1:10" ht="17.45" customHeight="1" x14ac:dyDescent="0.25">
      <c r="A4" s="329" t="s">
        <v>1510</v>
      </c>
      <c r="B4" s="329"/>
      <c r="C4" s="329"/>
      <c r="D4" s="329"/>
      <c r="E4" s="329"/>
      <c r="F4" s="329"/>
      <c r="G4" s="329"/>
      <c r="H4" s="329"/>
      <c r="I4" s="329"/>
      <c r="J4" s="329"/>
    </row>
    <row r="5" spans="1:10" ht="31.5" customHeight="1" x14ac:dyDescent="0.3">
      <c r="A5" s="177"/>
      <c r="B5" s="326" t="s">
        <v>1511</v>
      </c>
      <c r="C5" s="326"/>
      <c r="D5" s="326"/>
      <c r="E5" s="326"/>
      <c r="F5" s="326"/>
      <c r="G5" s="326"/>
      <c r="H5" s="326"/>
      <c r="I5" s="326"/>
      <c r="J5" s="326"/>
    </row>
    <row r="6" spans="1:10" ht="17.45" customHeight="1" x14ac:dyDescent="0.3">
      <c r="A6" s="177"/>
      <c r="B6" s="326" t="s">
        <v>1512</v>
      </c>
      <c r="C6" s="326"/>
      <c r="D6" s="326"/>
      <c r="E6" s="326"/>
      <c r="F6" s="326"/>
      <c r="G6" s="326"/>
      <c r="H6" s="326"/>
      <c r="I6" s="326"/>
      <c r="J6" s="326"/>
    </row>
    <row r="7" spans="1:10" ht="17.45" customHeight="1" x14ac:dyDescent="0.3">
      <c r="A7" s="177"/>
      <c r="B7" s="326" t="s">
        <v>1513</v>
      </c>
      <c r="C7" s="326"/>
      <c r="D7" s="326"/>
      <c r="E7" s="326"/>
      <c r="F7" s="326"/>
      <c r="G7" s="326"/>
      <c r="H7" s="326"/>
      <c r="I7" s="326"/>
      <c r="J7" s="326"/>
    </row>
    <row r="8" spans="1:10" ht="18.75" x14ac:dyDescent="0.3">
      <c r="A8" s="177"/>
      <c r="B8" s="178"/>
      <c r="C8" s="178"/>
      <c r="D8" s="178"/>
      <c r="E8" s="178"/>
      <c r="F8" s="179"/>
      <c r="G8" s="179"/>
      <c r="H8" s="180"/>
      <c r="I8" s="178"/>
      <c r="J8" s="178"/>
    </row>
    <row r="9" spans="1:10" ht="47.25" customHeight="1" x14ac:dyDescent="0.25">
      <c r="A9" s="181" t="s">
        <v>6</v>
      </c>
      <c r="B9" s="181" t="s">
        <v>7</v>
      </c>
      <c r="C9" s="181" t="s">
        <v>969</v>
      </c>
      <c r="D9" s="181" t="s">
        <v>9</v>
      </c>
      <c r="E9" s="181" t="s">
        <v>10</v>
      </c>
      <c r="F9" s="182" t="s">
        <v>17</v>
      </c>
      <c r="G9" s="183"/>
      <c r="H9" s="184" t="s">
        <v>26</v>
      </c>
      <c r="I9" s="185" t="s">
        <v>27</v>
      </c>
      <c r="J9" s="181" t="s">
        <v>28</v>
      </c>
    </row>
    <row r="10" spans="1:10" ht="15.75" x14ac:dyDescent="0.25">
      <c r="A10" s="186">
        <v>1</v>
      </c>
      <c r="B10" s="186" t="s">
        <v>30</v>
      </c>
      <c r="C10" s="187" t="s">
        <v>31</v>
      </c>
      <c r="D10" s="186"/>
      <c r="E10" s="186"/>
      <c r="F10" s="188"/>
      <c r="G10" s="188"/>
      <c r="H10" s="189"/>
      <c r="I10" s="186"/>
      <c r="J10" s="186"/>
    </row>
    <row r="11" spans="1:10" ht="15.75" x14ac:dyDescent="0.25">
      <c r="A11" s="190" t="s">
        <v>1011</v>
      </c>
      <c r="B11" s="190" t="s">
        <v>33</v>
      </c>
      <c r="C11" s="191" t="s">
        <v>34</v>
      </c>
      <c r="D11" s="190" t="s">
        <v>35</v>
      </c>
      <c r="E11" s="192">
        <f>+SUM(E12:E15)</f>
        <v>0</v>
      </c>
      <c r="F11" s="193">
        <f>+SUM(F12:F15)</f>
        <v>0</v>
      </c>
      <c r="G11" s="193">
        <f>+SUM(G12:G15)</f>
        <v>0</v>
      </c>
      <c r="H11" s="194"/>
      <c r="I11" s="195" t="s">
        <v>178</v>
      </c>
      <c r="J11" s="190"/>
    </row>
    <row r="12" spans="1:10" ht="15.75" x14ac:dyDescent="0.25">
      <c r="A12" s="196" t="s">
        <v>179</v>
      </c>
      <c r="B12" s="197" t="s">
        <v>180</v>
      </c>
      <c r="C12" s="198" t="s">
        <v>181</v>
      </c>
      <c r="D12" s="196" t="s">
        <v>35</v>
      </c>
      <c r="E12" s="199"/>
      <c r="F12" s="200">
        <v>0</v>
      </c>
      <c r="G12" s="200"/>
      <c r="H12" s="201"/>
      <c r="I12" s="202" t="s">
        <v>178</v>
      </c>
      <c r="J12" s="196"/>
    </row>
    <row r="13" spans="1:10" ht="15.75" x14ac:dyDescent="0.25">
      <c r="A13" s="196" t="s">
        <v>182</v>
      </c>
      <c r="B13" s="197" t="s">
        <v>183</v>
      </c>
      <c r="C13" s="198" t="s">
        <v>184</v>
      </c>
      <c r="D13" s="196" t="s">
        <v>35</v>
      </c>
      <c r="E13" s="199">
        <f>+SUM(F13:G13)</f>
        <v>0</v>
      </c>
      <c r="F13" s="200"/>
      <c r="G13" s="200"/>
      <c r="H13" s="201"/>
      <c r="I13" s="202" t="s">
        <v>178</v>
      </c>
      <c r="J13" s="196"/>
    </row>
    <row r="14" spans="1:10" ht="15.75" x14ac:dyDescent="0.25">
      <c r="A14" s="196" t="s">
        <v>185</v>
      </c>
      <c r="B14" s="197" t="s">
        <v>186</v>
      </c>
      <c r="C14" s="198" t="s">
        <v>187</v>
      </c>
      <c r="D14" s="196" t="s">
        <v>35</v>
      </c>
      <c r="E14" s="199"/>
      <c r="F14" s="200"/>
      <c r="G14" s="200"/>
      <c r="H14" s="201"/>
      <c r="I14" s="202" t="s">
        <v>178</v>
      </c>
      <c r="J14" s="196"/>
    </row>
    <row r="15" spans="1:10" ht="15.75" x14ac:dyDescent="0.25">
      <c r="A15" s="196" t="s">
        <v>188</v>
      </c>
      <c r="B15" s="197" t="s">
        <v>189</v>
      </c>
      <c r="C15" s="198" t="s">
        <v>190</v>
      </c>
      <c r="D15" s="196" t="s">
        <v>35</v>
      </c>
      <c r="E15" s="199">
        <f>+SUM(F15:G15)</f>
        <v>0</v>
      </c>
      <c r="F15" s="200"/>
      <c r="G15" s="200"/>
      <c r="H15" s="201"/>
      <c r="I15" s="202" t="s">
        <v>178</v>
      </c>
      <c r="J15" s="196"/>
    </row>
    <row r="16" spans="1:10" ht="15.75" x14ac:dyDescent="0.25">
      <c r="A16" s="190" t="s">
        <v>1514</v>
      </c>
      <c r="B16" s="190" t="s">
        <v>36</v>
      </c>
      <c r="C16" s="191" t="s">
        <v>37</v>
      </c>
      <c r="D16" s="190" t="s">
        <v>35</v>
      </c>
      <c r="E16" s="192"/>
      <c r="F16" s="193"/>
      <c r="G16" s="193"/>
      <c r="H16" s="194"/>
      <c r="I16" s="195" t="s">
        <v>178</v>
      </c>
      <c r="J16" s="190"/>
    </row>
    <row r="17" spans="1:10" ht="15.75" x14ac:dyDescent="0.25">
      <c r="A17" s="196" t="s">
        <v>191</v>
      </c>
      <c r="B17" s="197" t="s">
        <v>192</v>
      </c>
      <c r="C17" s="198" t="s">
        <v>181</v>
      </c>
      <c r="D17" s="196" t="s">
        <v>35</v>
      </c>
      <c r="E17" s="199"/>
      <c r="F17" s="200"/>
      <c r="G17" s="200"/>
      <c r="H17" s="201"/>
      <c r="I17" s="202" t="s">
        <v>178</v>
      </c>
      <c r="J17" s="196"/>
    </row>
    <row r="18" spans="1:10" ht="15.75" x14ac:dyDescent="0.25">
      <c r="A18" s="196" t="s">
        <v>193</v>
      </c>
      <c r="B18" s="197" t="s">
        <v>194</v>
      </c>
      <c r="C18" s="198" t="s">
        <v>184</v>
      </c>
      <c r="D18" s="196" t="s">
        <v>35</v>
      </c>
      <c r="E18" s="199"/>
      <c r="F18" s="200"/>
      <c r="G18" s="200"/>
      <c r="H18" s="201"/>
      <c r="I18" s="202" t="s">
        <v>178</v>
      </c>
      <c r="J18" s="196"/>
    </row>
    <row r="19" spans="1:10" ht="15.75" x14ac:dyDescent="0.25">
      <c r="A19" s="196" t="s">
        <v>195</v>
      </c>
      <c r="B19" s="197" t="s">
        <v>196</v>
      </c>
      <c r="C19" s="198" t="s">
        <v>187</v>
      </c>
      <c r="D19" s="196" t="s">
        <v>35</v>
      </c>
      <c r="E19" s="199"/>
      <c r="F19" s="200"/>
      <c r="G19" s="200"/>
      <c r="H19" s="201"/>
      <c r="I19" s="202" t="s">
        <v>178</v>
      </c>
      <c r="J19" s="196"/>
    </row>
    <row r="20" spans="1:10" ht="15.75" x14ac:dyDescent="0.25">
      <c r="A20" s="196" t="s">
        <v>197</v>
      </c>
      <c r="B20" s="197" t="s">
        <v>198</v>
      </c>
      <c r="C20" s="198" t="s">
        <v>190</v>
      </c>
      <c r="D20" s="196" t="s">
        <v>35</v>
      </c>
      <c r="E20" s="199"/>
      <c r="F20" s="200"/>
      <c r="G20" s="200"/>
      <c r="H20" s="201"/>
      <c r="I20" s="202" t="s">
        <v>178</v>
      </c>
      <c r="J20" s="196"/>
    </row>
    <row r="21" spans="1:10" ht="15.75" x14ac:dyDescent="0.25">
      <c r="A21" s="190" t="s">
        <v>1515</v>
      </c>
      <c r="B21" s="190" t="s">
        <v>38</v>
      </c>
      <c r="C21" s="191" t="s">
        <v>39</v>
      </c>
      <c r="D21" s="196" t="s">
        <v>35</v>
      </c>
      <c r="E21" s="192">
        <f>+SUM(E22:E25)</f>
        <v>0</v>
      </c>
      <c r="F21" s="193"/>
      <c r="G21" s="193"/>
      <c r="H21" s="194"/>
      <c r="I21" s="195" t="s">
        <v>178</v>
      </c>
      <c r="J21" s="190"/>
    </row>
    <row r="22" spans="1:10" ht="15.75" x14ac:dyDescent="0.25">
      <c r="A22" s="196" t="s">
        <v>199</v>
      </c>
      <c r="B22" s="197" t="s">
        <v>200</v>
      </c>
      <c r="C22" s="198" t="s">
        <v>181</v>
      </c>
      <c r="D22" s="196" t="s">
        <v>35</v>
      </c>
      <c r="E22" s="199">
        <f>+SUM(F22:G22)</f>
        <v>0</v>
      </c>
      <c r="F22" s="200"/>
      <c r="G22" s="200"/>
      <c r="H22" s="201"/>
      <c r="I22" s="202" t="s">
        <v>178</v>
      </c>
      <c r="J22" s="196"/>
    </row>
    <row r="23" spans="1:10" ht="15.75" x14ac:dyDescent="0.25">
      <c r="A23" s="196" t="s">
        <v>201</v>
      </c>
      <c r="B23" s="197" t="s">
        <v>202</v>
      </c>
      <c r="C23" s="198" t="s">
        <v>184</v>
      </c>
      <c r="D23" s="196" t="s">
        <v>35</v>
      </c>
      <c r="E23" s="199">
        <f>+SUM(F23:G23)</f>
        <v>0</v>
      </c>
      <c r="F23" s="200"/>
      <c r="G23" s="200"/>
      <c r="H23" s="201"/>
      <c r="I23" s="202" t="s">
        <v>178</v>
      </c>
      <c r="J23" s="196"/>
    </row>
    <row r="24" spans="1:10" ht="15.75" x14ac:dyDescent="0.25">
      <c r="A24" s="196" t="s">
        <v>203</v>
      </c>
      <c r="B24" s="197" t="s">
        <v>204</v>
      </c>
      <c r="C24" s="198" t="s">
        <v>187</v>
      </c>
      <c r="D24" s="196" t="s">
        <v>35</v>
      </c>
      <c r="E24" s="199"/>
      <c r="F24" s="200"/>
      <c r="G24" s="200"/>
      <c r="H24" s="201"/>
      <c r="I24" s="202" t="s">
        <v>178</v>
      </c>
      <c r="J24" s="196"/>
    </row>
    <row r="25" spans="1:10" ht="15.75" x14ac:dyDescent="0.25">
      <c r="A25" s="196" t="s">
        <v>205</v>
      </c>
      <c r="B25" s="197" t="s">
        <v>206</v>
      </c>
      <c r="C25" s="198" t="s">
        <v>190</v>
      </c>
      <c r="D25" s="196" t="s">
        <v>35</v>
      </c>
      <c r="E25" s="199"/>
      <c r="F25" s="200"/>
      <c r="G25" s="200"/>
      <c r="H25" s="201"/>
      <c r="I25" s="202" t="s">
        <v>178</v>
      </c>
      <c r="J25" s="196"/>
    </row>
    <row r="26" spans="1:10" ht="15.75" x14ac:dyDescent="0.25">
      <c r="A26" s="190" t="s">
        <v>1516</v>
      </c>
      <c r="B26" s="190" t="s">
        <v>207</v>
      </c>
      <c r="C26" s="191" t="s">
        <v>208</v>
      </c>
      <c r="D26" s="190" t="s">
        <v>1517</v>
      </c>
      <c r="E26" s="192"/>
      <c r="F26" s="193"/>
      <c r="G26" s="193"/>
      <c r="H26" s="194"/>
      <c r="I26" s="195" t="s">
        <v>178</v>
      </c>
      <c r="J26" s="190"/>
    </row>
    <row r="27" spans="1:10" ht="15.75" x14ac:dyDescent="0.25">
      <c r="A27" s="190" t="s">
        <v>1518</v>
      </c>
      <c r="B27" s="190" t="s">
        <v>210</v>
      </c>
      <c r="C27" s="191" t="s">
        <v>211</v>
      </c>
      <c r="D27" s="190" t="s">
        <v>35</v>
      </c>
      <c r="E27" s="192"/>
      <c r="F27" s="193"/>
      <c r="G27" s="193"/>
      <c r="H27" s="194"/>
      <c r="I27" s="195" t="s">
        <v>178</v>
      </c>
      <c r="J27" s="190"/>
    </row>
    <row r="28" spans="1:10" ht="15.75" x14ac:dyDescent="0.25">
      <c r="A28" s="186">
        <v>2</v>
      </c>
      <c r="B28" s="186" t="s">
        <v>41</v>
      </c>
      <c r="C28" s="187" t="s">
        <v>42</v>
      </c>
      <c r="D28" s="186" t="s">
        <v>212</v>
      </c>
      <c r="E28" s="203" t="s">
        <v>178</v>
      </c>
      <c r="F28" s="193">
        <f>+F29+F34+F39+F44</f>
        <v>0</v>
      </c>
      <c r="G28" s="193"/>
      <c r="H28" s="194"/>
      <c r="I28" s="204">
        <f>+I29+I34+I39+I44+I49+I53+I54</f>
        <v>0</v>
      </c>
      <c r="J28" s="186"/>
    </row>
    <row r="29" spans="1:10" ht="15.75" x14ac:dyDescent="0.25">
      <c r="A29" s="190" t="s">
        <v>1015</v>
      </c>
      <c r="B29" s="190" t="s">
        <v>213</v>
      </c>
      <c r="C29" s="191" t="s">
        <v>126</v>
      </c>
      <c r="D29" s="190" t="s">
        <v>47</v>
      </c>
      <c r="E29" s="192">
        <f>+SUM(E30:E33)</f>
        <v>0</v>
      </c>
      <c r="F29" s="193">
        <f>+SUM(F30:F33)</f>
        <v>0</v>
      </c>
      <c r="G29" s="193">
        <f>+SUM(G30:G33)</f>
        <v>0</v>
      </c>
      <c r="H29" s="194"/>
      <c r="I29" s="192">
        <f>+SUM(I30:I33)</f>
        <v>0</v>
      </c>
      <c r="J29" s="205"/>
    </row>
    <row r="30" spans="1:10" ht="15.75" x14ac:dyDescent="0.25">
      <c r="A30" s="196" t="s">
        <v>214</v>
      </c>
      <c r="B30" s="197" t="s">
        <v>215</v>
      </c>
      <c r="C30" s="198" t="s">
        <v>216</v>
      </c>
      <c r="D30" s="196" t="s">
        <v>47</v>
      </c>
      <c r="E30" s="199">
        <f>+SUM(F30:G30)</f>
        <v>0</v>
      </c>
      <c r="F30" s="200"/>
      <c r="G30" s="200"/>
      <c r="H30" s="206">
        <v>20</v>
      </c>
      <c r="I30" s="199">
        <f>+H30*E30</f>
        <v>0</v>
      </c>
      <c r="J30" s="205"/>
    </row>
    <row r="31" spans="1:10" ht="15.75" x14ac:dyDescent="0.25">
      <c r="A31" s="196" t="s">
        <v>217</v>
      </c>
      <c r="B31" s="197" t="s">
        <v>218</v>
      </c>
      <c r="C31" s="198" t="s">
        <v>219</v>
      </c>
      <c r="D31" s="196" t="s">
        <v>47</v>
      </c>
      <c r="E31" s="199">
        <f>+SUM(F31:G31)</f>
        <v>0</v>
      </c>
      <c r="F31" s="200"/>
      <c r="G31" s="200"/>
      <c r="H31" s="206">
        <f>+H30*0.75</f>
        <v>15</v>
      </c>
      <c r="I31" s="199">
        <f>+H31*E31</f>
        <v>0</v>
      </c>
      <c r="J31" s="205"/>
    </row>
    <row r="32" spans="1:10" ht="15.75" x14ac:dyDescent="0.25">
      <c r="A32" s="196" t="s">
        <v>220</v>
      </c>
      <c r="B32" s="197" t="s">
        <v>221</v>
      </c>
      <c r="C32" s="198" t="s">
        <v>222</v>
      </c>
      <c r="D32" s="196" t="s">
        <v>47</v>
      </c>
      <c r="E32" s="199">
        <f>+SUM(F32:G32)</f>
        <v>0</v>
      </c>
      <c r="F32" s="200"/>
      <c r="G32" s="200"/>
      <c r="H32" s="206">
        <f>+H30*0.5</f>
        <v>10</v>
      </c>
      <c r="I32" s="199">
        <f>+H32*E32</f>
        <v>0</v>
      </c>
      <c r="J32" s="205"/>
    </row>
    <row r="33" spans="1:10" ht="15.75" x14ac:dyDescent="0.25">
      <c r="A33" s="196" t="s">
        <v>223</v>
      </c>
      <c r="B33" s="197" t="s">
        <v>224</v>
      </c>
      <c r="C33" s="198" t="s">
        <v>225</v>
      </c>
      <c r="D33" s="196" t="s">
        <v>47</v>
      </c>
      <c r="E33" s="199">
        <f>+SUM(F33:G33)</f>
        <v>0</v>
      </c>
      <c r="F33" s="200"/>
      <c r="G33" s="200"/>
      <c r="H33" s="206">
        <f>+H30*0.25</f>
        <v>5</v>
      </c>
      <c r="I33" s="199">
        <f>+H33*E33</f>
        <v>0</v>
      </c>
      <c r="J33" s="205"/>
    </row>
    <row r="34" spans="1:10" ht="15.75" x14ac:dyDescent="0.25">
      <c r="A34" s="190" t="s">
        <v>1018</v>
      </c>
      <c r="B34" s="190" t="s">
        <v>226</v>
      </c>
      <c r="C34" s="191" t="s">
        <v>348</v>
      </c>
      <c r="D34" s="190" t="s">
        <v>47</v>
      </c>
      <c r="E34" s="207">
        <f>+SUM(E35:E38)</f>
        <v>0</v>
      </c>
      <c r="F34" s="193">
        <f>+SUM(F35:F38)</f>
        <v>0</v>
      </c>
      <c r="G34" s="193"/>
      <c r="H34" s="208"/>
      <c r="I34" s="192">
        <f>+SUM(I35:I38)</f>
        <v>0</v>
      </c>
      <c r="J34" s="205"/>
    </row>
    <row r="35" spans="1:10" ht="15.75" x14ac:dyDescent="0.25">
      <c r="A35" s="196" t="s">
        <v>228</v>
      </c>
      <c r="B35" s="197" t="s">
        <v>229</v>
      </c>
      <c r="C35" s="198" t="s">
        <v>216</v>
      </c>
      <c r="D35" s="196" t="s">
        <v>47</v>
      </c>
      <c r="E35" s="199">
        <f>+SUM(F35:G35)</f>
        <v>0</v>
      </c>
      <c r="F35" s="200"/>
      <c r="G35" s="200"/>
      <c r="H35" s="206">
        <f>+H30*0.6</f>
        <v>12</v>
      </c>
      <c r="I35" s="199">
        <f>+H35*E35</f>
        <v>0</v>
      </c>
      <c r="J35" s="205"/>
    </row>
    <row r="36" spans="1:10" ht="15.75" x14ac:dyDescent="0.25">
      <c r="A36" s="196" t="s">
        <v>230</v>
      </c>
      <c r="B36" s="197" t="s">
        <v>231</v>
      </c>
      <c r="C36" s="198" t="s">
        <v>219</v>
      </c>
      <c r="D36" s="196" t="s">
        <v>47</v>
      </c>
      <c r="E36" s="199">
        <f>+SUM(F36:G36)</f>
        <v>0</v>
      </c>
      <c r="F36" s="200"/>
      <c r="G36" s="200"/>
      <c r="H36" s="206">
        <f>+H35*0.75</f>
        <v>9</v>
      </c>
      <c r="I36" s="199">
        <f>+H36*E36</f>
        <v>0</v>
      </c>
      <c r="J36" s="205"/>
    </row>
    <row r="37" spans="1:10" ht="15.75" x14ac:dyDescent="0.25">
      <c r="A37" s="196" t="s">
        <v>232</v>
      </c>
      <c r="B37" s="197" t="s">
        <v>233</v>
      </c>
      <c r="C37" s="198" t="s">
        <v>222</v>
      </c>
      <c r="D37" s="196" t="s">
        <v>47</v>
      </c>
      <c r="E37" s="199">
        <f>+SUM(F37:G37)</f>
        <v>0</v>
      </c>
      <c r="F37" s="200"/>
      <c r="G37" s="200"/>
      <c r="H37" s="206">
        <f>+H35*0.5</f>
        <v>6</v>
      </c>
      <c r="I37" s="199">
        <f>+H37*E37</f>
        <v>0</v>
      </c>
      <c r="J37" s="205"/>
    </row>
    <row r="38" spans="1:10" ht="15.75" x14ac:dyDescent="0.25">
      <c r="A38" s="196" t="s">
        <v>234</v>
      </c>
      <c r="B38" s="197" t="s">
        <v>235</v>
      </c>
      <c r="C38" s="198" t="s">
        <v>225</v>
      </c>
      <c r="D38" s="196" t="s">
        <v>47</v>
      </c>
      <c r="E38" s="199">
        <f>+SUM(F38:G38)</f>
        <v>0</v>
      </c>
      <c r="F38" s="200"/>
      <c r="G38" s="200"/>
      <c r="H38" s="206">
        <f>+H35*0.25</f>
        <v>3</v>
      </c>
      <c r="I38" s="199">
        <f>+H38*E38</f>
        <v>0</v>
      </c>
      <c r="J38" s="205"/>
    </row>
    <row r="39" spans="1:10" ht="15.75" x14ac:dyDescent="0.25">
      <c r="A39" s="190" t="s">
        <v>1020</v>
      </c>
      <c r="B39" s="190" t="s">
        <v>236</v>
      </c>
      <c r="C39" s="191" t="s">
        <v>130</v>
      </c>
      <c r="D39" s="190" t="s">
        <v>47</v>
      </c>
      <c r="E39" s="192">
        <f>+SUM(E40:E43)</f>
        <v>0</v>
      </c>
      <c r="F39" s="193">
        <f>+SUM(F40:F43)</f>
        <v>0</v>
      </c>
      <c r="G39" s="193">
        <f>+SUM(G40:G43)</f>
        <v>0</v>
      </c>
      <c r="H39" s="208"/>
      <c r="I39" s="192">
        <f>+SUM(I40:I43)</f>
        <v>0</v>
      </c>
      <c r="J39" s="205"/>
    </row>
    <row r="40" spans="1:10" ht="15.75" x14ac:dyDescent="0.25">
      <c r="A40" s="196" t="s">
        <v>238</v>
      </c>
      <c r="B40" s="197" t="s">
        <v>239</v>
      </c>
      <c r="C40" s="198" t="s">
        <v>216</v>
      </c>
      <c r="D40" s="196" t="s">
        <v>47</v>
      </c>
      <c r="E40" s="199">
        <f>+SUM(F40:G40)</f>
        <v>0</v>
      </c>
      <c r="F40" s="200"/>
      <c r="G40" s="200"/>
      <c r="H40" s="209">
        <f>+H30*0.4</f>
        <v>8</v>
      </c>
      <c r="I40" s="199">
        <f>+H40*E40</f>
        <v>0</v>
      </c>
      <c r="J40" s="205"/>
    </row>
    <row r="41" spans="1:10" ht="15.75" x14ac:dyDescent="0.25">
      <c r="A41" s="196" t="s">
        <v>240</v>
      </c>
      <c r="B41" s="197" t="s">
        <v>241</v>
      </c>
      <c r="C41" s="198" t="s">
        <v>219</v>
      </c>
      <c r="D41" s="196" t="s">
        <v>47</v>
      </c>
      <c r="E41" s="199">
        <f>+SUM(F41:G41)</f>
        <v>0</v>
      </c>
      <c r="F41" s="200"/>
      <c r="G41" s="200"/>
      <c r="H41" s="206">
        <f>+H40*0.75</f>
        <v>6</v>
      </c>
      <c r="I41" s="199">
        <f>+H41*E41</f>
        <v>0</v>
      </c>
      <c r="J41" s="205"/>
    </row>
    <row r="42" spans="1:10" ht="15.75" x14ac:dyDescent="0.25">
      <c r="A42" s="196" t="s">
        <v>242</v>
      </c>
      <c r="B42" s="197" t="s">
        <v>243</v>
      </c>
      <c r="C42" s="198" t="s">
        <v>222</v>
      </c>
      <c r="D42" s="196" t="s">
        <v>47</v>
      </c>
      <c r="E42" s="199">
        <f>+SUM(F42:G42)</f>
        <v>0</v>
      </c>
      <c r="F42" s="200"/>
      <c r="G42" s="200"/>
      <c r="H42" s="206">
        <f>+H40*0.5</f>
        <v>4</v>
      </c>
      <c r="I42" s="199">
        <f>+H42*E42</f>
        <v>0</v>
      </c>
      <c r="J42" s="205"/>
    </row>
    <row r="43" spans="1:10" ht="15.75" x14ac:dyDescent="0.25">
      <c r="A43" s="196" t="s">
        <v>244</v>
      </c>
      <c r="B43" s="197" t="s">
        <v>245</v>
      </c>
      <c r="C43" s="198" t="s">
        <v>225</v>
      </c>
      <c r="D43" s="196" t="s">
        <v>47</v>
      </c>
      <c r="E43" s="199">
        <f>+SUM(F43:G43)</f>
        <v>0</v>
      </c>
      <c r="F43" s="200"/>
      <c r="G43" s="200"/>
      <c r="H43" s="206">
        <f>+H40*0.25</f>
        <v>2</v>
      </c>
      <c r="I43" s="199">
        <f>+H43*E43</f>
        <v>0</v>
      </c>
      <c r="J43" s="205"/>
    </row>
    <row r="44" spans="1:10" ht="15.75" x14ac:dyDescent="0.25">
      <c r="A44" s="190" t="s">
        <v>1022</v>
      </c>
      <c r="B44" s="190" t="s">
        <v>246</v>
      </c>
      <c r="C44" s="191" t="s">
        <v>132</v>
      </c>
      <c r="D44" s="196"/>
      <c r="E44" s="192">
        <f>+SUM(E45:E48)</f>
        <v>0</v>
      </c>
      <c r="F44" s="193">
        <f>+SUM(F45:F48)</f>
        <v>0</v>
      </c>
      <c r="G44" s="193">
        <f>+SUM(G45:G48)</f>
        <v>0</v>
      </c>
      <c r="H44" s="208"/>
      <c r="I44" s="192">
        <f>+SUM(I45:I48)</f>
        <v>0</v>
      </c>
      <c r="J44" s="205"/>
    </row>
    <row r="45" spans="1:10" ht="15.75" x14ac:dyDescent="0.25">
      <c r="A45" s="196" t="s">
        <v>247</v>
      </c>
      <c r="B45" s="197" t="s">
        <v>248</v>
      </c>
      <c r="C45" s="198" t="s">
        <v>216</v>
      </c>
      <c r="D45" s="196" t="s">
        <v>47</v>
      </c>
      <c r="E45" s="199">
        <f>+SUM(F45:G45)</f>
        <v>0</v>
      </c>
      <c r="F45" s="200"/>
      <c r="G45" s="200"/>
      <c r="H45" s="206">
        <f>+H30*0.2</f>
        <v>4</v>
      </c>
      <c r="I45" s="199">
        <f>+H45*E45</f>
        <v>0</v>
      </c>
      <c r="J45" s="205"/>
    </row>
    <row r="46" spans="1:10" ht="15.75" x14ac:dyDescent="0.25">
      <c r="A46" s="196" t="s">
        <v>249</v>
      </c>
      <c r="B46" s="197" t="s">
        <v>250</v>
      </c>
      <c r="C46" s="198" t="s">
        <v>219</v>
      </c>
      <c r="D46" s="196" t="s">
        <v>47</v>
      </c>
      <c r="E46" s="199">
        <f>+SUM(F46:G46)</f>
        <v>0</v>
      </c>
      <c r="F46" s="200"/>
      <c r="G46" s="200"/>
      <c r="H46" s="206">
        <f>+H45*0.75</f>
        <v>3</v>
      </c>
      <c r="I46" s="199">
        <f>+H46*E46</f>
        <v>0</v>
      </c>
      <c r="J46" s="205"/>
    </row>
    <row r="47" spans="1:10" ht="15.75" x14ac:dyDescent="0.25">
      <c r="A47" s="196" t="s">
        <v>251</v>
      </c>
      <c r="B47" s="197" t="s">
        <v>252</v>
      </c>
      <c r="C47" s="198" t="s">
        <v>222</v>
      </c>
      <c r="D47" s="196" t="s">
        <v>47</v>
      </c>
      <c r="E47" s="199">
        <f>+SUM(F47:G47)</f>
        <v>0</v>
      </c>
      <c r="F47" s="200"/>
      <c r="G47" s="200"/>
      <c r="H47" s="206">
        <f>+H45*0.5</f>
        <v>2</v>
      </c>
      <c r="I47" s="199">
        <f>+H47*E47</f>
        <v>0</v>
      </c>
      <c r="J47" s="205"/>
    </row>
    <row r="48" spans="1:10" ht="15.75" x14ac:dyDescent="0.25">
      <c r="A48" s="196" t="s">
        <v>253</v>
      </c>
      <c r="B48" s="197" t="s">
        <v>254</v>
      </c>
      <c r="C48" s="198" t="s">
        <v>225</v>
      </c>
      <c r="D48" s="196" t="s">
        <v>47</v>
      </c>
      <c r="E48" s="199">
        <f>+SUM(F48:G48)</f>
        <v>0</v>
      </c>
      <c r="F48" s="200"/>
      <c r="G48" s="200"/>
      <c r="H48" s="206">
        <f>+H45*0.25</f>
        <v>1</v>
      </c>
      <c r="I48" s="199">
        <f>+H48*E48</f>
        <v>0</v>
      </c>
      <c r="J48" s="205"/>
    </row>
    <row r="49" spans="1:10" ht="15.75" x14ac:dyDescent="0.25">
      <c r="A49" s="190" t="s">
        <v>1024</v>
      </c>
      <c r="B49" s="190" t="s">
        <v>43</v>
      </c>
      <c r="C49" s="191" t="s">
        <v>44</v>
      </c>
      <c r="D49" s="190" t="s">
        <v>255</v>
      </c>
      <c r="E49" s="192">
        <f>+SUM(E50:E52)</f>
        <v>0</v>
      </c>
      <c r="F49" s="193"/>
      <c r="G49" s="193">
        <f>+SUM(G50:G52)</f>
        <v>0</v>
      </c>
      <c r="H49" s="210"/>
      <c r="I49" s="192"/>
      <c r="J49" s="205"/>
    </row>
    <row r="50" spans="1:10" ht="15.75" x14ac:dyDescent="0.25">
      <c r="A50" s="197" t="s">
        <v>256</v>
      </c>
      <c r="B50" s="197" t="s">
        <v>257</v>
      </c>
      <c r="C50" s="198" t="s">
        <v>258</v>
      </c>
      <c r="D50" s="197" t="s">
        <v>255</v>
      </c>
      <c r="E50" s="199">
        <f>+SUM(F50:G50)</f>
        <v>0</v>
      </c>
      <c r="F50" s="200"/>
      <c r="G50" s="200"/>
      <c r="H50" s="201"/>
      <c r="I50" s="192"/>
      <c r="J50" s="205"/>
    </row>
    <row r="51" spans="1:10" ht="15.75" x14ac:dyDescent="0.25">
      <c r="A51" s="197" t="s">
        <v>259</v>
      </c>
      <c r="B51" s="197" t="s">
        <v>260</v>
      </c>
      <c r="C51" s="198" t="s">
        <v>261</v>
      </c>
      <c r="D51" s="197" t="s">
        <v>255</v>
      </c>
      <c r="E51" s="199">
        <f>+SUM(F51:G51)</f>
        <v>0</v>
      </c>
      <c r="F51" s="200"/>
      <c r="G51" s="200"/>
      <c r="H51" s="201"/>
      <c r="I51" s="192"/>
      <c r="J51" s="205"/>
    </row>
    <row r="52" spans="1:10" ht="15.75" x14ac:dyDescent="0.25">
      <c r="A52" s="197" t="s">
        <v>262</v>
      </c>
      <c r="B52" s="197" t="s">
        <v>263</v>
      </c>
      <c r="C52" s="198" t="s">
        <v>264</v>
      </c>
      <c r="D52" s="197" t="s">
        <v>255</v>
      </c>
      <c r="E52" s="199"/>
      <c r="F52" s="200"/>
      <c r="G52" s="200"/>
      <c r="H52" s="201"/>
      <c r="I52" s="192"/>
      <c r="J52" s="205"/>
    </row>
    <row r="53" spans="1:10" ht="15.75" x14ac:dyDescent="0.25">
      <c r="A53" s="190" t="s">
        <v>1027</v>
      </c>
      <c r="B53" s="190" t="s">
        <v>45</v>
      </c>
      <c r="C53" s="191" t="s">
        <v>46</v>
      </c>
      <c r="D53" s="190" t="s">
        <v>47</v>
      </c>
      <c r="E53" s="192">
        <f>+SUM(F53:G53)</f>
        <v>0</v>
      </c>
      <c r="F53" s="200"/>
      <c r="G53" s="193"/>
      <c r="H53" s="201"/>
      <c r="I53" s="192"/>
      <c r="J53" s="205"/>
    </row>
    <row r="54" spans="1:10" ht="15.75" x14ac:dyDescent="0.25">
      <c r="A54" s="190" t="s">
        <v>1030</v>
      </c>
      <c r="B54" s="190" t="s">
        <v>48</v>
      </c>
      <c r="C54" s="191" t="s">
        <v>49</v>
      </c>
      <c r="D54" s="190" t="s">
        <v>212</v>
      </c>
      <c r="E54" s="195" t="s">
        <v>178</v>
      </c>
      <c r="F54" s="193">
        <f>+F55</f>
        <v>0</v>
      </c>
      <c r="G54" s="193"/>
      <c r="H54" s="194"/>
      <c r="I54" s="192">
        <f>+I55</f>
        <v>0</v>
      </c>
      <c r="J54" s="205"/>
    </row>
    <row r="55" spans="1:10" ht="15.75" x14ac:dyDescent="0.25">
      <c r="A55" s="190"/>
      <c r="B55" s="190"/>
      <c r="C55" s="198" t="s">
        <v>1519</v>
      </c>
      <c r="D55" s="197" t="s">
        <v>212</v>
      </c>
      <c r="E55" s="202" t="s">
        <v>178</v>
      </c>
      <c r="F55" s="200"/>
      <c r="G55" s="193"/>
      <c r="H55" s="194"/>
      <c r="I55" s="199">
        <f>+SUM(F55:G55)</f>
        <v>0</v>
      </c>
      <c r="J55" s="205"/>
    </row>
    <row r="56" spans="1:10" ht="15.75" x14ac:dyDescent="0.25">
      <c r="A56" s="186">
        <v>3</v>
      </c>
      <c r="B56" s="186" t="s">
        <v>265</v>
      </c>
      <c r="C56" s="187" t="s">
        <v>266</v>
      </c>
      <c r="D56" s="186" t="s">
        <v>212</v>
      </c>
      <c r="E56" s="203" t="s">
        <v>178</v>
      </c>
      <c r="F56" s="193"/>
      <c r="G56" s="193"/>
      <c r="H56" s="194"/>
      <c r="I56" s="204">
        <f>+I58+I63+I67+I68</f>
        <v>0</v>
      </c>
      <c r="J56" s="186"/>
    </row>
    <row r="57" spans="1:10" ht="15.75" x14ac:dyDescent="0.25">
      <c r="A57" s="190" t="s">
        <v>1050</v>
      </c>
      <c r="B57" s="190" t="s">
        <v>267</v>
      </c>
      <c r="C57" s="191" t="s">
        <v>268</v>
      </c>
      <c r="D57" s="190" t="s">
        <v>269</v>
      </c>
      <c r="E57" s="211">
        <f>+SUM(F57:G57)</f>
        <v>0</v>
      </c>
      <c r="F57" s="212"/>
      <c r="G57" s="213"/>
      <c r="H57" s="194"/>
      <c r="I57" s="195" t="s">
        <v>178</v>
      </c>
      <c r="J57" s="190"/>
    </row>
    <row r="58" spans="1:10" ht="31.5" x14ac:dyDescent="0.25">
      <c r="A58" s="190" t="s">
        <v>1052</v>
      </c>
      <c r="B58" s="214" t="s">
        <v>270</v>
      </c>
      <c r="C58" s="191" t="s">
        <v>271</v>
      </c>
      <c r="D58" s="190" t="s">
        <v>47</v>
      </c>
      <c r="E58" s="192">
        <f>+SUM(E59:E62)</f>
        <v>0</v>
      </c>
      <c r="F58" s="215">
        <f>+SUM(F59:F62)</f>
        <v>0</v>
      </c>
      <c r="G58" s="215">
        <f>+SUM(G59:G62)</f>
        <v>0</v>
      </c>
      <c r="H58" s="206"/>
      <c r="I58" s="192"/>
      <c r="J58" s="196"/>
    </row>
    <row r="59" spans="1:10" ht="15.75" x14ac:dyDescent="0.25">
      <c r="A59" s="196" t="s">
        <v>272</v>
      </c>
      <c r="B59" s="197" t="s">
        <v>273</v>
      </c>
      <c r="C59" s="198" t="s">
        <v>126</v>
      </c>
      <c r="D59" s="196" t="s">
        <v>47</v>
      </c>
      <c r="E59" s="199">
        <f>+SUM(F59:G59)</f>
        <v>0</v>
      </c>
      <c r="F59" s="200"/>
      <c r="G59" s="200"/>
      <c r="H59" s="206"/>
      <c r="I59" s="199"/>
      <c r="J59" s="196"/>
    </row>
    <row r="60" spans="1:10" ht="15.75" x14ac:dyDescent="0.25">
      <c r="A60" s="196" t="s">
        <v>274</v>
      </c>
      <c r="B60" s="197" t="s">
        <v>275</v>
      </c>
      <c r="C60" s="198" t="s">
        <v>128</v>
      </c>
      <c r="D60" s="196" t="s">
        <v>47</v>
      </c>
      <c r="E60" s="199">
        <f>+SUM(F60:G60)</f>
        <v>0</v>
      </c>
      <c r="F60" s="200"/>
      <c r="G60" s="200"/>
      <c r="H60" s="206"/>
      <c r="I60" s="199"/>
      <c r="J60" s="196"/>
    </row>
    <row r="61" spans="1:10" ht="15.75" x14ac:dyDescent="0.25">
      <c r="A61" s="196" t="s">
        <v>1520</v>
      </c>
      <c r="B61" s="197" t="s">
        <v>277</v>
      </c>
      <c r="C61" s="198" t="s">
        <v>130</v>
      </c>
      <c r="D61" s="196" t="s">
        <v>47</v>
      </c>
      <c r="E61" s="199">
        <f>+SUM(F61:G61)</f>
        <v>0</v>
      </c>
      <c r="F61" s="200"/>
      <c r="G61" s="200"/>
      <c r="H61" s="206"/>
      <c r="I61" s="199"/>
      <c r="J61" s="196"/>
    </row>
    <row r="62" spans="1:10" ht="15.75" x14ac:dyDescent="0.25">
      <c r="A62" s="196" t="s">
        <v>278</v>
      </c>
      <c r="B62" s="197" t="s">
        <v>279</v>
      </c>
      <c r="C62" s="198" t="s">
        <v>132</v>
      </c>
      <c r="D62" s="196" t="s">
        <v>47</v>
      </c>
      <c r="E62" s="199">
        <f>+SUM(F62:G62)</f>
        <v>0</v>
      </c>
      <c r="F62" s="200"/>
      <c r="G62" s="200"/>
      <c r="H62" s="216"/>
      <c r="I62" s="199"/>
      <c r="J62" s="196"/>
    </row>
    <row r="63" spans="1:10" ht="31.5" x14ac:dyDescent="0.25">
      <c r="A63" s="190" t="s">
        <v>1055</v>
      </c>
      <c r="B63" s="190" t="s">
        <v>280</v>
      </c>
      <c r="C63" s="191" t="s">
        <v>281</v>
      </c>
      <c r="D63" s="190" t="s">
        <v>47</v>
      </c>
      <c r="E63" s="192">
        <f>+SUM(E64:E66)</f>
        <v>0</v>
      </c>
      <c r="F63" s="200"/>
      <c r="G63" s="215">
        <f>+SUM(G64:G66)</f>
        <v>0</v>
      </c>
      <c r="H63" s="206"/>
      <c r="I63" s="192"/>
      <c r="J63" s="196"/>
    </row>
    <row r="64" spans="1:10" ht="15.75" x14ac:dyDescent="0.25">
      <c r="A64" s="196" t="s">
        <v>282</v>
      </c>
      <c r="B64" s="197" t="s">
        <v>283</v>
      </c>
      <c r="C64" s="198" t="s">
        <v>258</v>
      </c>
      <c r="D64" s="197" t="s">
        <v>47</v>
      </c>
      <c r="E64" s="199">
        <f>+SUM(F64:G64)</f>
        <v>0</v>
      </c>
      <c r="F64" s="200"/>
      <c r="G64" s="200"/>
      <c r="H64" s="206"/>
      <c r="I64" s="199"/>
      <c r="J64" s="196"/>
    </row>
    <row r="65" spans="1:10" ht="15.75" x14ac:dyDescent="0.25">
      <c r="A65" s="196" t="s">
        <v>284</v>
      </c>
      <c r="B65" s="197" t="s">
        <v>285</v>
      </c>
      <c r="C65" s="198" t="s">
        <v>261</v>
      </c>
      <c r="D65" s="197" t="s">
        <v>47</v>
      </c>
      <c r="E65" s="199"/>
      <c r="F65" s="200"/>
      <c r="G65" s="200"/>
      <c r="H65" s="206"/>
      <c r="I65" s="199"/>
      <c r="J65" s="196"/>
    </row>
    <row r="66" spans="1:10" ht="15.75" x14ac:dyDescent="0.25">
      <c r="A66" s="196" t="s">
        <v>286</v>
      </c>
      <c r="B66" s="197" t="s">
        <v>287</v>
      </c>
      <c r="C66" s="198" t="s">
        <v>264</v>
      </c>
      <c r="D66" s="197" t="s">
        <v>47</v>
      </c>
      <c r="E66" s="199"/>
      <c r="F66" s="200"/>
      <c r="G66" s="200"/>
      <c r="H66" s="206"/>
      <c r="I66" s="199"/>
      <c r="J66" s="196"/>
    </row>
    <row r="67" spans="1:10" ht="15.75" x14ac:dyDescent="0.25">
      <c r="A67" s="190" t="s">
        <v>1057</v>
      </c>
      <c r="B67" s="190" t="s">
        <v>288</v>
      </c>
      <c r="C67" s="191" t="s">
        <v>289</v>
      </c>
      <c r="D67" s="190" t="s">
        <v>212</v>
      </c>
      <c r="E67" s="195" t="s">
        <v>178</v>
      </c>
      <c r="F67" s="200"/>
      <c r="G67" s="200"/>
      <c r="H67" s="217"/>
      <c r="I67" s="192">
        <f>+SUM(F67:G67)</f>
        <v>0</v>
      </c>
      <c r="J67" s="190"/>
    </row>
    <row r="68" spans="1:10" ht="15.75" x14ac:dyDescent="0.25">
      <c r="A68" s="190" t="s">
        <v>1059</v>
      </c>
      <c r="B68" s="190" t="s">
        <v>290</v>
      </c>
      <c r="C68" s="191" t="s">
        <v>1521</v>
      </c>
      <c r="D68" s="190" t="s">
        <v>212</v>
      </c>
      <c r="E68" s="195" t="s">
        <v>178</v>
      </c>
      <c r="F68" s="200"/>
      <c r="G68" s="200"/>
      <c r="H68" s="194"/>
      <c r="I68" s="192"/>
      <c r="J68" s="190"/>
    </row>
    <row r="69" spans="1:10" ht="15.75" x14ac:dyDescent="0.25">
      <c r="A69" s="186">
        <v>4</v>
      </c>
      <c r="B69" s="186" t="s">
        <v>292</v>
      </c>
      <c r="C69" s="187" t="s">
        <v>293</v>
      </c>
      <c r="D69" s="186" t="s">
        <v>212</v>
      </c>
      <c r="E69" s="203" t="s">
        <v>178</v>
      </c>
      <c r="F69" s="193"/>
      <c r="G69" s="193"/>
      <c r="H69" s="194"/>
      <c r="I69" s="204">
        <f>+I70+I75+I79+I80+I81</f>
        <v>0</v>
      </c>
      <c r="J69" s="186"/>
    </row>
    <row r="70" spans="1:10" ht="15.75" x14ac:dyDescent="0.25">
      <c r="A70" s="190" t="s">
        <v>1522</v>
      </c>
      <c r="B70" s="190" t="s">
        <v>294</v>
      </c>
      <c r="C70" s="191" t="s">
        <v>295</v>
      </c>
      <c r="D70" s="190" t="s">
        <v>47</v>
      </c>
      <c r="E70" s="192"/>
      <c r="F70" s="193"/>
      <c r="G70" s="193"/>
      <c r="H70" s="194"/>
      <c r="I70" s="192"/>
      <c r="J70" s="190"/>
    </row>
    <row r="71" spans="1:10" ht="15.75" x14ac:dyDescent="0.25">
      <c r="A71" s="196" t="s">
        <v>296</v>
      </c>
      <c r="B71" s="197" t="s">
        <v>297</v>
      </c>
      <c r="C71" s="198" t="s">
        <v>126</v>
      </c>
      <c r="D71" s="196" t="s">
        <v>47</v>
      </c>
      <c r="E71" s="199"/>
      <c r="F71" s="200"/>
      <c r="G71" s="200"/>
      <c r="H71" s="201"/>
      <c r="I71" s="199"/>
      <c r="J71" s="196"/>
    </row>
    <row r="72" spans="1:10" ht="15.75" x14ac:dyDescent="0.25">
      <c r="A72" s="196" t="s">
        <v>298</v>
      </c>
      <c r="B72" s="197" t="s">
        <v>299</v>
      </c>
      <c r="C72" s="198" t="s">
        <v>324</v>
      </c>
      <c r="D72" s="196" t="s">
        <v>47</v>
      </c>
      <c r="E72" s="199"/>
      <c r="F72" s="200"/>
      <c r="G72" s="200"/>
      <c r="H72" s="201"/>
      <c r="I72" s="199"/>
      <c r="J72" s="196"/>
    </row>
    <row r="73" spans="1:10" ht="15.75" x14ac:dyDescent="0.25">
      <c r="A73" s="196" t="s">
        <v>300</v>
      </c>
      <c r="B73" s="197" t="s">
        <v>301</v>
      </c>
      <c r="C73" s="198" t="s">
        <v>130</v>
      </c>
      <c r="D73" s="196" t="s">
        <v>47</v>
      </c>
      <c r="E73" s="199"/>
      <c r="F73" s="200"/>
      <c r="G73" s="200"/>
      <c r="H73" s="201"/>
      <c r="I73" s="199"/>
      <c r="J73" s="196"/>
    </row>
    <row r="74" spans="1:10" ht="15.75" x14ac:dyDescent="0.25">
      <c r="A74" s="196" t="s">
        <v>302</v>
      </c>
      <c r="B74" s="197" t="s">
        <v>303</v>
      </c>
      <c r="C74" s="198" t="s">
        <v>132</v>
      </c>
      <c r="D74" s="196" t="s">
        <v>47</v>
      </c>
      <c r="E74" s="199"/>
      <c r="F74" s="200"/>
      <c r="G74" s="200"/>
      <c r="H74" s="206"/>
      <c r="I74" s="199"/>
      <c r="J74" s="196"/>
    </row>
    <row r="75" spans="1:10" ht="31.5" x14ac:dyDescent="0.25">
      <c r="A75" s="190" t="s">
        <v>1523</v>
      </c>
      <c r="B75" s="190" t="s">
        <v>299</v>
      </c>
      <c r="C75" s="191" t="s">
        <v>304</v>
      </c>
      <c r="D75" s="190" t="s">
        <v>47</v>
      </c>
      <c r="E75" s="199"/>
      <c r="F75" s="200"/>
      <c r="G75" s="200"/>
      <c r="H75" s="217"/>
      <c r="I75" s="199"/>
      <c r="J75" s="196"/>
    </row>
    <row r="76" spans="1:10" ht="15.75" x14ac:dyDescent="0.25">
      <c r="A76" s="196" t="s">
        <v>305</v>
      </c>
      <c r="B76" s="197" t="s">
        <v>306</v>
      </c>
      <c r="C76" s="198" t="s">
        <v>258</v>
      </c>
      <c r="D76" s="197" t="s">
        <v>47</v>
      </c>
      <c r="E76" s="199"/>
      <c r="F76" s="200"/>
      <c r="G76" s="200"/>
      <c r="H76" s="206"/>
      <c r="I76" s="199"/>
      <c r="J76" s="196"/>
    </row>
    <row r="77" spans="1:10" ht="15.75" x14ac:dyDescent="0.25">
      <c r="A77" s="196" t="s">
        <v>307</v>
      </c>
      <c r="B77" s="197" t="s">
        <v>308</v>
      </c>
      <c r="C77" s="198" t="s">
        <v>261</v>
      </c>
      <c r="D77" s="197" t="s">
        <v>47</v>
      </c>
      <c r="E77" s="199"/>
      <c r="F77" s="200"/>
      <c r="G77" s="200"/>
      <c r="H77" s="206"/>
      <c r="I77" s="199"/>
      <c r="J77" s="196"/>
    </row>
    <row r="78" spans="1:10" ht="15.75" x14ac:dyDescent="0.25">
      <c r="A78" s="196" t="s">
        <v>309</v>
      </c>
      <c r="B78" s="197" t="s">
        <v>310</v>
      </c>
      <c r="C78" s="198" t="s">
        <v>264</v>
      </c>
      <c r="D78" s="197" t="s">
        <v>47</v>
      </c>
      <c r="E78" s="199"/>
      <c r="F78" s="200"/>
      <c r="G78" s="200"/>
      <c r="H78" s="206"/>
      <c r="I78" s="199"/>
      <c r="J78" s="196"/>
    </row>
    <row r="79" spans="1:10" ht="15.75" x14ac:dyDescent="0.25">
      <c r="A79" s="190" t="s">
        <v>1524</v>
      </c>
      <c r="B79" s="190" t="s">
        <v>311</v>
      </c>
      <c r="C79" s="191" t="s">
        <v>312</v>
      </c>
      <c r="D79" s="190" t="s">
        <v>212</v>
      </c>
      <c r="E79" s="195" t="s">
        <v>178</v>
      </c>
      <c r="F79" s="193"/>
      <c r="G79" s="193"/>
      <c r="H79" s="217"/>
      <c r="I79" s="192"/>
      <c r="J79" s="190"/>
    </row>
    <row r="80" spans="1:10" ht="15.75" x14ac:dyDescent="0.25">
      <c r="A80" s="190" t="s">
        <v>1525</v>
      </c>
      <c r="B80" s="190" t="s">
        <v>313</v>
      </c>
      <c r="C80" s="191" t="s">
        <v>314</v>
      </c>
      <c r="D80" s="190" t="s">
        <v>212</v>
      </c>
      <c r="E80" s="195" t="s">
        <v>178</v>
      </c>
      <c r="F80" s="193"/>
      <c r="G80" s="193"/>
      <c r="H80" s="217"/>
      <c r="I80" s="192"/>
      <c r="J80" s="190"/>
    </row>
    <row r="81" spans="1:10" ht="15.75" x14ac:dyDescent="0.25">
      <c r="A81" s="190" t="s">
        <v>1526</v>
      </c>
      <c r="B81" s="190" t="s">
        <v>315</v>
      </c>
      <c r="C81" s="191" t="s">
        <v>967</v>
      </c>
      <c r="D81" s="190" t="s">
        <v>212</v>
      </c>
      <c r="E81" s="195" t="s">
        <v>178</v>
      </c>
      <c r="F81" s="193"/>
      <c r="G81" s="193"/>
      <c r="H81" s="194"/>
      <c r="I81" s="192"/>
      <c r="J81" s="190"/>
    </row>
    <row r="82" spans="1:10" ht="15.75" x14ac:dyDescent="0.25">
      <c r="A82" s="186">
        <v>5</v>
      </c>
      <c r="B82" s="186" t="s">
        <v>317</v>
      </c>
      <c r="C82" s="187" t="s">
        <v>318</v>
      </c>
      <c r="D82" s="186" t="s">
        <v>212</v>
      </c>
      <c r="E82" s="203" t="s">
        <v>178</v>
      </c>
      <c r="F82" s="193"/>
      <c r="G82" s="193"/>
      <c r="H82" s="194"/>
      <c r="I82" s="204">
        <f>+I83+I88+I93+I94</f>
        <v>0</v>
      </c>
      <c r="J82" s="186"/>
    </row>
    <row r="83" spans="1:10" ht="15.75" x14ac:dyDescent="0.25">
      <c r="A83" s="190" t="s">
        <v>1527</v>
      </c>
      <c r="B83" s="190" t="s">
        <v>319</v>
      </c>
      <c r="C83" s="191" t="s">
        <v>320</v>
      </c>
      <c r="D83" s="190" t="s">
        <v>47</v>
      </c>
      <c r="E83" s="192">
        <f>+SUM(E84:E87)</f>
        <v>0</v>
      </c>
      <c r="F83" s="215">
        <f>+SUM(F84:F87)</f>
        <v>0</v>
      </c>
      <c r="G83" s="200"/>
      <c r="H83" s="216"/>
      <c r="I83" s="192"/>
      <c r="J83" s="196"/>
    </row>
    <row r="84" spans="1:10" ht="15.75" x14ac:dyDescent="0.25">
      <c r="A84" s="196" t="s">
        <v>321</v>
      </c>
      <c r="B84" s="196" t="s">
        <v>319</v>
      </c>
      <c r="C84" s="198" t="s">
        <v>126</v>
      </c>
      <c r="D84" s="196" t="s">
        <v>47</v>
      </c>
      <c r="E84" s="199">
        <f>+SUM(F84:G84)</f>
        <v>0</v>
      </c>
      <c r="F84" s="200"/>
      <c r="G84" s="200"/>
      <c r="H84" s="206"/>
      <c r="I84" s="199"/>
      <c r="J84" s="196"/>
    </row>
    <row r="85" spans="1:10" ht="15.75" x14ac:dyDescent="0.25">
      <c r="A85" s="196" t="s">
        <v>322</v>
      </c>
      <c r="B85" s="196" t="s">
        <v>323</v>
      </c>
      <c r="C85" s="198" t="s">
        <v>128</v>
      </c>
      <c r="D85" s="196" t="s">
        <v>47</v>
      </c>
      <c r="E85" s="199">
        <f>+SUM(F85:G85)</f>
        <v>0</v>
      </c>
      <c r="F85" s="200"/>
      <c r="G85" s="200"/>
      <c r="H85" s="206"/>
      <c r="I85" s="199"/>
      <c r="J85" s="196"/>
    </row>
    <row r="86" spans="1:10" ht="15.75" x14ac:dyDescent="0.25">
      <c r="A86" s="196" t="s">
        <v>325</v>
      </c>
      <c r="B86" s="196" t="s">
        <v>326</v>
      </c>
      <c r="C86" s="198" t="s">
        <v>130</v>
      </c>
      <c r="D86" s="196" t="s">
        <v>47</v>
      </c>
      <c r="E86" s="199">
        <f>+SUM(F86:G86)</f>
        <v>0</v>
      </c>
      <c r="F86" s="200"/>
      <c r="G86" s="200"/>
      <c r="H86" s="206"/>
      <c r="I86" s="199"/>
      <c r="J86" s="196"/>
    </row>
    <row r="87" spans="1:10" ht="15.75" x14ac:dyDescent="0.25">
      <c r="A87" s="196" t="s">
        <v>327</v>
      </c>
      <c r="B87" s="196" t="s">
        <v>328</v>
      </c>
      <c r="C87" s="198" t="s">
        <v>132</v>
      </c>
      <c r="D87" s="196" t="s">
        <v>47</v>
      </c>
      <c r="E87" s="199">
        <f>+SUM(F87:G87)</f>
        <v>0</v>
      </c>
      <c r="F87" s="200"/>
      <c r="G87" s="200"/>
      <c r="H87" s="206"/>
      <c r="I87" s="199"/>
      <c r="J87" s="196"/>
    </row>
    <row r="88" spans="1:10" ht="15.75" x14ac:dyDescent="0.25">
      <c r="A88" s="190" t="s">
        <v>1528</v>
      </c>
      <c r="B88" s="190" t="s">
        <v>323</v>
      </c>
      <c r="C88" s="191" t="s">
        <v>329</v>
      </c>
      <c r="D88" s="196"/>
      <c r="E88" s="199"/>
      <c r="F88" s="200"/>
      <c r="G88" s="200"/>
      <c r="H88" s="201"/>
      <c r="I88" s="199"/>
      <c r="J88" s="196"/>
    </row>
    <row r="89" spans="1:10" ht="15.75" x14ac:dyDescent="0.25">
      <c r="A89" s="196" t="s">
        <v>330</v>
      </c>
      <c r="B89" s="196" t="s">
        <v>331</v>
      </c>
      <c r="C89" s="198" t="s">
        <v>126</v>
      </c>
      <c r="D89" s="196" t="s">
        <v>47</v>
      </c>
      <c r="E89" s="199">
        <f>+SUM(F89:G89)</f>
        <v>0</v>
      </c>
      <c r="F89" s="200"/>
      <c r="G89" s="200"/>
      <c r="H89" s="201"/>
      <c r="I89" s="199"/>
      <c r="J89" s="196"/>
    </row>
    <row r="90" spans="1:10" ht="15.75" x14ac:dyDescent="0.25">
      <c r="A90" s="196" t="s">
        <v>332</v>
      </c>
      <c r="B90" s="196" t="s">
        <v>333</v>
      </c>
      <c r="C90" s="198" t="s">
        <v>128</v>
      </c>
      <c r="D90" s="196" t="s">
        <v>47</v>
      </c>
      <c r="E90" s="199">
        <f>+SUM(F90:G90)</f>
        <v>0</v>
      </c>
      <c r="F90" s="200"/>
      <c r="G90" s="200"/>
      <c r="H90" s="201"/>
      <c r="I90" s="199"/>
      <c r="J90" s="196"/>
    </row>
    <row r="91" spans="1:10" ht="15.75" x14ac:dyDescent="0.25">
      <c r="A91" s="196" t="s">
        <v>334</v>
      </c>
      <c r="B91" s="196" t="s">
        <v>335</v>
      </c>
      <c r="C91" s="198" t="s">
        <v>130</v>
      </c>
      <c r="D91" s="196" t="s">
        <v>47</v>
      </c>
      <c r="E91" s="199">
        <f>+SUM(F91:G91)</f>
        <v>0</v>
      </c>
      <c r="F91" s="200"/>
      <c r="G91" s="200"/>
      <c r="H91" s="201"/>
      <c r="I91" s="199"/>
      <c r="J91" s="196"/>
    </row>
    <row r="92" spans="1:10" ht="15.75" x14ac:dyDescent="0.25">
      <c r="A92" s="196" t="s">
        <v>337</v>
      </c>
      <c r="B92" s="196" t="s">
        <v>338</v>
      </c>
      <c r="C92" s="198" t="s">
        <v>132</v>
      </c>
      <c r="D92" s="196" t="s">
        <v>47</v>
      </c>
      <c r="E92" s="199">
        <f>+SUM(F92:G92)</f>
        <v>0</v>
      </c>
      <c r="F92" s="200"/>
      <c r="G92" s="200"/>
      <c r="H92" s="201"/>
      <c r="I92" s="199"/>
      <c r="J92" s="196"/>
    </row>
    <row r="93" spans="1:10" ht="15.75" x14ac:dyDescent="0.25">
      <c r="A93" s="190" t="s">
        <v>1529</v>
      </c>
      <c r="B93" s="190" t="s">
        <v>326</v>
      </c>
      <c r="C93" s="191" t="s">
        <v>970</v>
      </c>
      <c r="D93" s="190" t="s">
        <v>212</v>
      </c>
      <c r="E93" s="195" t="s">
        <v>178</v>
      </c>
      <c r="F93" s="200"/>
      <c r="G93" s="200"/>
      <c r="H93" s="201"/>
      <c r="I93" s="199"/>
      <c r="J93" s="196"/>
    </row>
    <row r="94" spans="1:10" ht="15.75" x14ac:dyDescent="0.25">
      <c r="A94" s="190" t="s">
        <v>1530</v>
      </c>
      <c r="B94" s="190" t="s">
        <v>328</v>
      </c>
      <c r="C94" s="191" t="s">
        <v>340</v>
      </c>
      <c r="D94" s="190" t="s">
        <v>212</v>
      </c>
      <c r="E94" s="195" t="s">
        <v>178</v>
      </c>
      <c r="F94" s="200"/>
      <c r="G94" s="200"/>
      <c r="H94" s="201"/>
      <c r="I94" s="192"/>
      <c r="J94" s="196"/>
    </row>
    <row r="95" spans="1:10" ht="15.75" x14ac:dyDescent="0.25">
      <c r="A95" s="186">
        <v>6</v>
      </c>
      <c r="B95" s="186" t="s">
        <v>51</v>
      </c>
      <c r="C95" s="187" t="s">
        <v>1531</v>
      </c>
      <c r="D95" s="186" t="s">
        <v>212</v>
      </c>
      <c r="E95" s="203" t="s">
        <v>178</v>
      </c>
      <c r="F95" s="200"/>
      <c r="G95" s="200"/>
      <c r="H95" s="201"/>
      <c r="I95" s="204">
        <f>+I97+I102+I118+I123+I128+I133+I138+I143+I148+I149+I150+I151+I152+I153+I154+I155+I156</f>
        <v>3558.5499999999997</v>
      </c>
      <c r="J95" s="218"/>
    </row>
    <row r="96" spans="1:10" ht="15.75" x14ac:dyDescent="0.25">
      <c r="A96" s="190" t="s">
        <v>1532</v>
      </c>
      <c r="B96" s="190" t="s">
        <v>53</v>
      </c>
      <c r="C96" s="191" t="s">
        <v>54</v>
      </c>
      <c r="D96" s="190" t="s">
        <v>55</v>
      </c>
      <c r="E96" s="199"/>
      <c r="F96" s="200"/>
      <c r="G96" s="200"/>
      <c r="H96" s="201"/>
      <c r="I96" s="199"/>
      <c r="J96" s="196"/>
    </row>
    <row r="97" spans="1:10" ht="15.75" x14ac:dyDescent="0.25">
      <c r="A97" s="214" t="s">
        <v>341</v>
      </c>
      <c r="B97" s="214" t="s">
        <v>342</v>
      </c>
      <c r="C97" s="219" t="s">
        <v>343</v>
      </c>
      <c r="D97" s="214" t="s">
        <v>55</v>
      </c>
      <c r="E97" s="192">
        <f>+SUM(E98:E101)</f>
        <v>134.59</v>
      </c>
      <c r="F97" s="193">
        <f>+SUM(F98:F101)</f>
        <v>134.59</v>
      </c>
      <c r="G97" s="193">
        <f>+SUM(G98:G101)</f>
        <v>0</v>
      </c>
      <c r="H97" s="194"/>
      <c r="I97" s="192">
        <f>+SUM(I98:I101)</f>
        <v>3558.5499999999997</v>
      </c>
      <c r="J97" s="190"/>
    </row>
    <row r="98" spans="1:10" ht="15.75" x14ac:dyDescent="0.25">
      <c r="A98" s="197" t="s">
        <v>344</v>
      </c>
      <c r="B98" s="197" t="s">
        <v>345</v>
      </c>
      <c r="C98" s="198" t="s">
        <v>126</v>
      </c>
      <c r="D98" s="197" t="s">
        <v>55</v>
      </c>
      <c r="E98" s="199">
        <f>+SUM(F98:G98)</f>
        <v>126.19</v>
      </c>
      <c r="F98" s="200">
        <v>126.19</v>
      </c>
      <c r="G98" s="200"/>
      <c r="H98" s="206">
        <v>30</v>
      </c>
      <c r="I98" s="199">
        <v>3533.35</v>
      </c>
      <c r="J98" s="196"/>
    </row>
    <row r="99" spans="1:10" ht="15.75" x14ac:dyDescent="0.25">
      <c r="A99" s="197" t="s">
        <v>346</v>
      </c>
      <c r="B99" s="197" t="s">
        <v>347</v>
      </c>
      <c r="C99" s="198" t="s">
        <v>348</v>
      </c>
      <c r="D99" s="197" t="s">
        <v>55</v>
      </c>
      <c r="E99" s="199">
        <f>+SUM(F99:G99)</f>
        <v>0</v>
      </c>
      <c r="F99" s="200"/>
      <c r="G99" s="200"/>
      <c r="H99" s="206">
        <f>+H98*0.6</f>
        <v>18</v>
      </c>
      <c r="I99" s="199"/>
      <c r="J99" s="196"/>
    </row>
    <row r="100" spans="1:10" ht="15.75" x14ac:dyDescent="0.25">
      <c r="A100" s="197" t="s">
        <v>349</v>
      </c>
      <c r="B100" s="197" t="s">
        <v>350</v>
      </c>
      <c r="C100" s="198" t="s">
        <v>336</v>
      </c>
      <c r="D100" s="197" t="s">
        <v>55</v>
      </c>
      <c r="E100" s="199">
        <f>+SUM(F100:G100)</f>
        <v>0</v>
      </c>
      <c r="F100" s="200"/>
      <c r="G100" s="200"/>
      <c r="H100" s="206">
        <f>+H98*0.4</f>
        <v>12</v>
      </c>
      <c r="I100" s="199">
        <f>+H100*E100</f>
        <v>0</v>
      </c>
      <c r="J100" s="196"/>
    </row>
    <row r="101" spans="1:10" ht="15.75" x14ac:dyDescent="0.25">
      <c r="A101" s="197" t="s">
        <v>351</v>
      </c>
      <c r="B101" s="197" t="s">
        <v>352</v>
      </c>
      <c r="C101" s="198" t="s">
        <v>132</v>
      </c>
      <c r="D101" s="197" t="s">
        <v>55</v>
      </c>
      <c r="E101" s="199">
        <f>+SUM(F101:G101)</f>
        <v>8.4</v>
      </c>
      <c r="F101" s="200">
        <v>8.4</v>
      </c>
      <c r="G101" s="200"/>
      <c r="H101" s="206">
        <v>3</v>
      </c>
      <c r="I101" s="199">
        <f>+H101*E101</f>
        <v>25.200000000000003</v>
      </c>
      <c r="J101" s="196"/>
    </row>
    <row r="102" spans="1:10" ht="15.75" x14ac:dyDescent="0.25">
      <c r="A102" s="214" t="s">
        <v>353</v>
      </c>
      <c r="B102" s="214" t="s">
        <v>354</v>
      </c>
      <c r="C102" s="219" t="s">
        <v>355</v>
      </c>
      <c r="D102" s="214" t="s">
        <v>55</v>
      </c>
      <c r="E102" s="192"/>
      <c r="F102" s="193"/>
      <c r="G102" s="193"/>
      <c r="H102" s="194"/>
      <c r="I102" s="192"/>
      <c r="J102" s="190"/>
    </row>
    <row r="103" spans="1:10" ht="15.75" x14ac:dyDescent="0.25">
      <c r="A103" s="197" t="s">
        <v>356</v>
      </c>
      <c r="B103" s="197" t="s">
        <v>357</v>
      </c>
      <c r="C103" s="198" t="s">
        <v>126</v>
      </c>
      <c r="D103" s="197" t="s">
        <v>55</v>
      </c>
      <c r="E103" s="199"/>
      <c r="F103" s="200"/>
      <c r="G103" s="200"/>
      <c r="H103" s="201"/>
      <c r="I103" s="199"/>
      <c r="J103" s="196"/>
    </row>
    <row r="104" spans="1:10" ht="15.75" x14ac:dyDescent="0.25">
      <c r="A104" s="197" t="s">
        <v>358</v>
      </c>
      <c r="B104" s="197" t="s">
        <v>359</v>
      </c>
      <c r="C104" s="198" t="s">
        <v>128</v>
      </c>
      <c r="D104" s="197" t="s">
        <v>55</v>
      </c>
      <c r="E104" s="199"/>
      <c r="F104" s="200"/>
      <c r="G104" s="200"/>
      <c r="H104" s="201"/>
      <c r="I104" s="199"/>
      <c r="J104" s="196"/>
    </row>
    <row r="105" spans="1:10" ht="15.75" x14ac:dyDescent="0.25">
      <c r="A105" s="197" t="s">
        <v>360</v>
      </c>
      <c r="B105" s="197" t="s">
        <v>361</v>
      </c>
      <c r="C105" s="198" t="s">
        <v>336</v>
      </c>
      <c r="D105" s="197" t="s">
        <v>55</v>
      </c>
      <c r="E105" s="199"/>
      <c r="F105" s="200"/>
      <c r="G105" s="200"/>
      <c r="H105" s="201"/>
      <c r="I105" s="199"/>
      <c r="J105" s="196"/>
    </row>
    <row r="106" spans="1:10" ht="15.75" x14ac:dyDescent="0.25">
      <c r="A106" s="197" t="s">
        <v>362</v>
      </c>
      <c r="B106" s="197" t="s">
        <v>363</v>
      </c>
      <c r="C106" s="198" t="s">
        <v>132</v>
      </c>
      <c r="D106" s="197" t="s">
        <v>55</v>
      </c>
      <c r="E106" s="199"/>
      <c r="F106" s="200"/>
      <c r="G106" s="200"/>
      <c r="H106" s="201"/>
      <c r="I106" s="199"/>
      <c r="J106" s="196"/>
    </row>
    <row r="107" spans="1:10" ht="15.75" x14ac:dyDescent="0.25">
      <c r="A107" s="190" t="s">
        <v>1533</v>
      </c>
      <c r="B107" s="190" t="s">
        <v>364</v>
      </c>
      <c r="C107" s="191" t="s">
        <v>365</v>
      </c>
      <c r="D107" s="197" t="s">
        <v>55</v>
      </c>
      <c r="E107" s="199"/>
      <c r="F107" s="200"/>
      <c r="G107" s="200"/>
      <c r="H107" s="201"/>
      <c r="I107" s="199"/>
      <c r="J107" s="196"/>
    </row>
    <row r="108" spans="1:10" ht="15.75" x14ac:dyDescent="0.25">
      <c r="A108" s="214" t="s">
        <v>366</v>
      </c>
      <c r="B108" s="214" t="s">
        <v>367</v>
      </c>
      <c r="C108" s="219" t="s">
        <v>368</v>
      </c>
      <c r="D108" s="214" t="s">
        <v>55</v>
      </c>
      <c r="E108" s="199"/>
      <c r="F108" s="200"/>
      <c r="G108" s="200"/>
      <c r="H108" s="201"/>
      <c r="I108" s="199"/>
      <c r="J108" s="196"/>
    </row>
    <row r="109" spans="1:10" ht="15.75" x14ac:dyDescent="0.25">
      <c r="A109" s="197" t="s">
        <v>369</v>
      </c>
      <c r="B109" s="197" t="s">
        <v>370</v>
      </c>
      <c r="C109" s="198" t="s">
        <v>126</v>
      </c>
      <c r="D109" s="197" t="s">
        <v>55</v>
      </c>
      <c r="E109" s="220"/>
      <c r="F109" s="200"/>
      <c r="G109" s="200"/>
      <c r="H109" s="221"/>
      <c r="I109" s="220"/>
      <c r="J109" s="197"/>
    </row>
    <row r="110" spans="1:10" ht="15.75" x14ac:dyDescent="0.25">
      <c r="A110" s="197" t="s">
        <v>371</v>
      </c>
      <c r="B110" s="197" t="s">
        <v>372</v>
      </c>
      <c r="C110" s="198" t="s">
        <v>128</v>
      </c>
      <c r="D110" s="197" t="s">
        <v>55</v>
      </c>
      <c r="E110" s="220"/>
      <c r="F110" s="200"/>
      <c r="G110" s="200"/>
      <c r="H110" s="221"/>
      <c r="I110" s="220"/>
      <c r="J110" s="197"/>
    </row>
    <row r="111" spans="1:10" ht="15.75" x14ac:dyDescent="0.25">
      <c r="A111" s="197" t="s">
        <v>349</v>
      </c>
      <c r="B111" s="197" t="s">
        <v>374</v>
      </c>
      <c r="C111" s="198" t="s">
        <v>130</v>
      </c>
      <c r="D111" s="197" t="s">
        <v>55</v>
      </c>
      <c r="E111" s="220"/>
      <c r="F111" s="200"/>
      <c r="G111" s="200"/>
      <c r="H111" s="221"/>
      <c r="I111" s="220"/>
      <c r="J111" s="197"/>
    </row>
    <row r="112" spans="1:10" ht="15.75" x14ac:dyDescent="0.25">
      <c r="A112" s="197" t="s">
        <v>351</v>
      </c>
      <c r="B112" s="197" t="s">
        <v>376</v>
      </c>
      <c r="C112" s="198" t="s">
        <v>132</v>
      </c>
      <c r="D112" s="197" t="s">
        <v>55</v>
      </c>
      <c r="E112" s="220"/>
      <c r="F112" s="200"/>
      <c r="G112" s="200"/>
      <c r="H112" s="221"/>
      <c r="I112" s="220"/>
      <c r="J112" s="197"/>
    </row>
    <row r="113" spans="1:12" ht="15.75" x14ac:dyDescent="0.25">
      <c r="A113" s="214" t="s">
        <v>377</v>
      </c>
      <c r="B113" s="214" t="s">
        <v>378</v>
      </c>
      <c r="C113" s="219" t="s">
        <v>379</v>
      </c>
      <c r="D113" s="214" t="s">
        <v>55</v>
      </c>
      <c r="E113" s="199"/>
      <c r="F113" s="200"/>
      <c r="G113" s="200"/>
      <c r="H113" s="201"/>
      <c r="I113" s="199"/>
      <c r="J113" s="196"/>
    </row>
    <row r="114" spans="1:12" ht="15.75" x14ac:dyDescent="0.25">
      <c r="A114" s="197" t="s">
        <v>380</v>
      </c>
      <c r="B114" s="197" t="s">
        <v>381</v>
      </c>
      <c r="C114" s="198" t="s">
        <v>126</v>
      </c>
      <c r="D114" s="197" t="s">
        <v>55</v>
      </c>
      <c r="E114" s="199"/>
      <c r="F114" s="200"/>
      <c r="G114" s="200"/>
      <c r="H114" s="201"/>
      <c r="I114" s="199"/>
      <c r="J114" s="196"/>
    </row>
    <row r="115" spans="1:12" ht="15.75" x14ac:dyDescent="0.25">
      <c r="A115" s="197" t="s">
        <v>382</v>
      </c>
      <c r="B115" s="197" t="s">
        <v>383</v>
      </c>
      <c r="C115" s="198" t="s">
        <v>128</v>
      </c>
      <c r="D115" s="197" t="s">
        <v>55</v>
      </c>
      <c r="E115" s="199"/>
      <c r="F115" s="200"/>
      <c r="G115" s="200"/>
      <c r="H115" s="201"/>
      <c r="I115" s="199"/>
      <c r="J115" s="196"/>
    </row>
    <row r="116" spans="1:12" ht="15.75" x14ac:dyDescent="0.25">
      <c r="A116" s="197" t="s">
        <v>384</v>
      </c>
      <c r="B116" s="197" t="s">
        <v>385</v>
      </c>
      <c r="C116" s="198" t="s">
        <v>130</v>
      </c>
      <c r="D116" s="197" t="s">
        <v>55</v>
      </c>
      <c r="E116" s="199"/>
      <c r="F116" s="200"/>
      <c r="G116" s="200"/>
      <c r="H116" s="201"/>
      <c r="I116" s="199"/>
      <c r="J116" s="196"/>
    </row>
    <row r="117" spans="1:12" ht="15.75" x14ac:dyDescent="0.25">
      <c r="A117" s="197" t="s">
        <v>386</v>
      </c>
      <c r="B117" s="197" t="s">
        <v>387</v>
      </c>
      <c r="C117" s="198" t="s">
        <v>132</v>
      </c>
      <c r="D117" s="197" t="s">
        <v>55</v>
      </c>
      <c r="E117" s="199"/>
      <c r="F117" s="200"/>
      <c r="G117" s="200"/>
      <c r="H117" s="201"/>
      <c r="I117" s="199"/>
      <c r="J117" s="196"/>
    </row>
    <row r="118" spans="1:12" ht="15.75" x14ac:dyDescent="0.25">
      <c r="A118" s="190" t="s">
        <v>1534</v>
      </c>
      <c r="B118" s="190" t="s">
        <v>56</v>
      </c>
      <c r="C118" s="191" t="s">
        <v>57</v>
      </c>
      <c r="D118" s="190" t="s">
        <v>55</v>
      </c>
      <c r="E118" s="192">
        <f>+SUM(E119:E122)</f>
        <v>0</v>
      </c>
      <c r="F118" s="215">
        <f>+SUM(F119:F122)</f>
        <v>0</v>
      </c>
      <c r="G118" s="215">
        <f>+SUM(G119:G122)</f>
        <v>0</v>
      </c>
      <c r="I118" s="192">
        <f>+SUM(I119:I122)</f>
        <v>0</v>
      </c>
      <c r="J118" s="196"/>
    </row>
    <row r="119" spans="1:12" ht="15.75" x14ac:dyDescent="0.25">
      <c r="A119" s="196" t="s">
        <v>388</v>
      </c>
      <c r="B119" s="197" t="s">
        <v>389</v>
      </c>
      <c r="C119" s="198" t="s">
        <v>126</v>
      </c>
      <c r="D119" s="197" t="s">
        <v>55</v>
      </c>
      <c r="E119" s="199">
        <f>+SUM(F119:G119)</f>
        <v>0</v>
      </c>
      <c r="F119" s="200"/>
      <c r="G119" s="200"/>
      <c r="H119" s="206">
        <v>30</v>
      </c>
      <c r="I119" s="199">
        <f>+H119*E119</f>
        <v>0</v>
      </c>
      <c r="J119" s="222"/>
    </row>
    <row r="120" spans="1:12" ht="15.75" x14ac:dyDescent="0.25">
      <c r="A120" s="196" t="s">
        <v>390</v>
      </c>
      <c r="B120" s="197" t="s">
        <v>391</v>
      </c>
      <c r="C120" s="198" t="s">
        <v>128</v>
      </c>
      <c r="D120" s="197" t="s">
        <v>55</v>
      </c>
      <c r="E120" s="199">
        <f>+SUM(F120:G120)</f>
        <v>0</v>
      </c>
      <c r="F120" s="200"/>
      <c r="G120" s="200"/>
      <c r="H120" s="206">
        <f>+H119*0.6</f>
        <v>18</v>
      </c>
      <c r="I120" s="199">
        <f>+H120*E120</f>
        <v>0</v>
      </c>
      <c r="J120" s="222"/>
      <c r="L120" s="223"/>
    </row>
    <row r="121" spans="1:12" ht="15.75" x14ac:dyDescent="0.25">
      <c r="A121" s="196" t="s">
        <v>392</v>
      </c>
      <c r="B121" s="197" t="s">
        <v>393</v>
      </c>
      <c r="C121" s="198" t="s">
        <v>130</v>
      </c>
      <c r="D121" s="197" t="s">
        <v>55</v>
      </c>
      <c r="E121" s="199">
        <f>+SUM(F121:G121)</f>
        <v>0</v>
      </c>
      <c r="F121" s="200"/>
      <c r="G121" s="200"/>
      <c r="H121" s="206">
        <f>+H119*0.4</f>
        <v>12</v>
      </c>
      <c r="I121" s="199">
        <f>+H121*E121</f>
        <v>0</v>
      </c>
      <c r="J121" s="222"/>
    </row>
    <row r="122" spans="1:12" ht="15.75" x14ac:dyDescent="0.25">
      <c r="A122" s="196" t="s">
        <v>394</v>
      </c>
      <c r="B122" s="197" t="s">
        <v>395</v>
      </c>
      <c r="C122" s="198" t="s">
        <v>132</v>
      </c>
      <c r="D122" s="197" t="s">
        <v>55</v>
      </c>
      <c r="E122" s="199">
        <f>+SUM(F122:G122)</f>
        <v>0</v>
      </c>
      <c r="F122" s="200"/>
      <c r="G122" s="200"/>
      <c r="H122" s="206"/>
      <c r="I122" s="199">
        <f>+H122*E122</f>
        <v>0</v>
      </c>
      <c r="J122" s="222"/>
    </row>
    <row r="123" spans="1:12" ht="15.75" x14ac:dyDescent="0.25">
      <c r="A123" s="190" t="s">
        <v>1535</v>
      </c>
      <c r="B123" s="214" t="s">
        <v>396</v>
      </c>
      <c r="C123" s="191" t="s">
        <v>397</v>
      </c>
      <c r="D123" s="190" t="s">
        <v>398</v>
      </c>
      <c r="E123" s="192">
        <f>+SUM(E124:E127)</f>
        <v>0</v>
      </c>
      <c r="F123" s="200"/>
      <c r="G123" s="215"/>
      <c r="H123" s="217"/>
      <c r="I123" s="192"/>
      <c r="J123" s="196"/>
    </row>
    <row r="124" spans="1:12" ht="15.75" x14ac:dyDescent="0.25">
      <c r="A124" s="196" t="s">
        <v>399</v>
      </c>
      <c r="B124" s="197" t="s">
        <v>400</v>
      </c>
      <c r="C124" s="198" t="s">
        <v>126</v>
      </c>
      <c r="D124" s="197" t="s">
        <v>398</v>
      </c>
      <c r="E124" s="199">
        <f>+SUM(F124:G124)</f>
        <v>0</v>
      </c>
      <c r="F124" s="200"/>
      <c r="G124" s="200"/>
      <c r="H124" s="206"/>
      <c r="I124" s="199"/>
      <c r="J124" s="196"/>
    </row>
    <row r="125" spans="1:12" ht="15.75" x14ac:dyDescent="0.25">
      <c r="A125" s="196" t="s">
        <v>401</v>
      </c>
      <c r="B125" s="197" t="s">
        <v>402</v>
      </c>
      <c r="C125" s="198" t="s">
        <v>128</v>
      </c>
      <c r="D125" s="197" t="s">
        <v>398</v>
      </c>
      <c r="E125" s="199">
        <f>+SUM(F125:G125)</f>
        <v>0</v>
      </c>
      <c r="F125" s="200"/>
      <c r="G125" s="200"/>
      <c r="H125" s="201"/>
      <c r="I125" s="199"/>
      <c r="J125" s="196"/>
    </row>
    <row r="126" spans="1:12" ht="15.75" x14ac:dyDescent="0.25">
      <c r="A126" s="196" t="s">
        <v>403</v>
      </c>
      <c r="B126" s="197" t="s">
        <v>404</v>
      </c>
      <c r="C126" s="198" t="s">
        <v>336</v>
      </c>
      <c r="D126" s="197" t="s">
        <v>398</v>
      </c>
      <c r="E126" s="199">
        <f>+SUM(F126:G126)</f>
        <v>0</v>
      </c>
      <c r="F126" s="200"/>
      <c r="G126" s="200"/>
      <c r="H126" s="201"/>
      <c r="I126" s="199"/>
      <c r="J126" s="196"/>
    </row>
    <row r="127" spans="1:12" ht="15.75" x14ac:dyDescent="0.25">
      <c r="A127" s="196" t="s">
        <v>405</v>
      </c>
      <c r="B127" s="197" t="s">
        <v>406</v>
      </c>
      <c r="C127" s="198" t="s">
        <v>132</v>
      </c>
      <c r="D127" s="197" t="s">
        <v>398</v>
      </c>
      <c r="E127" s="199">
        <f>+SUM(F127:G127)</f>
        <v>0</v>
      </c>
      <c r="F127" s="200"/>
      <c r="G127" s="200"/>
      <c r="H127" s="201"/>
      <c r="I127" s="199"/>
      <c r="J127" s="196"/>
    </row>
    <row r="128" spans="1:12" ht="15.75" x14ac:dyDescent="0.25">
      <c r="A128" s="190" t="s">
        <v>1536</v>
      </c>
      <c r="B128" s="190" t="s">
        <v>58</v>
      </c>
      <c r="C128" s="191" t="s">
        <v>59</v>
      </c>
      <c r="D128" s="190" t="s">
        <v>55</v>
      </c>
      <c r="E128" s="192">
        <f>+SUM(E129:E132)</f>
        <v>0</v>
      </c>
      <c r="F128" s="215">
        <f>+SUM(F129:F132)</f>
        <v>0</v>
      </c>
      <c r="G128" s="215">
        <f>+SUM(G129:G132)</f>
        <v>0</v>
      </c>
      <c r="H128" s="201"/>
      <c r="I128" s="192">
        <f>+SUM(I129:I132)</f>
        <v>0</v>
      </c>
      <c r="J128" s="196"/>
    </row>
    <row r="129" spans="1:10" ht="15.75" x14ac:dyDescent="0.25">
      <c r="A129" s="196" t="s">
        <v>407</v>
      </c>
      <c r="B129" s="197" t="s">
        <v>408</v>
      </c>
      <c r="C129" s="198" t="s">
        <v>126</v>
      </c>
      <c r="D129" s="197" t="s">
        <v>55</v>
      </c>
      <c r="E129" s="199">
        <f>+SUM(F129:G129)</f>
        <v>0</v>
      </c>
      <c r="F129" s="200"/>
      <c r="G129" s="200"/>
      <c r="H129" s="206"/>
      <c r="I129" s="199">
        <f>+H129*E129</f>
        <v>0</v>
      </c>
      <c r="J129" s="196"/>
    </row>
    <row r="130" spans="1:10" ht="15.75" x14ac:dyDescent="0.25">
      <c r="A130" s="196" t="s">
        <v>409</v>
      </c>
      <c r="B130" s="197" t="s">
        <v>410</v>
      </c>
      <c r="C130" s="198" t="s">
        <v>128</v>
      </c>
      <c r="D130" s="197" t="s">
        <v>55</v>
      </c>
      <c r="E130" s="199">
        <f>+SUM(F130:G130)</f>
        <v>0</v>
      </c>
      <c r="F130" s="200"/>
      <c r="G130" s="200"/>
      <c r="H130" s="206">
        <f>+H129*0.6</f>
        <v>0</v>
      </c>
      <c r="I130" s="199">
        <f>+H130*E130</f>
        <v>0</v>
      </c>
      <c r="J130" s="196"/>
    </row>
    <row r="131" spans="1:10" ht="15.75" x14ac:dyDescent="0.25">
      <c r="A131" s="196" t="s">
        <v>411</v>
      </c>
      <c r="B131" s="197" t="s">
        <v>412</v>
      </c>
      <c r="C131" s="198" t="s">
        <v>130</v>
      </c>
      <c r="D131" s="197" t="s">
        <v>55</v>
      </c>
      <c r="E131" s="199">
        <f>+SUM(F131:G131)</f>
        <v>0</v>
      </c>
      <c r="F131" s="200"/>
      <c r="G131" s="200"/>
      <c r="H131" s="206">
        <v>2</v>
      </c>
      <c r="I131" s="199">
        <f>+H131*E131</f>
        <v>0</v>
      </c>
      <c r="J131" s="196"/>
    </row>
    <row r="132" spans="1:10" ht="15.75" x14ac:dyDescent="0.25">
      <c r="A132" s="196" t="s">
        <v>413</v>
      </c>
      <c r="B132" s="197" t="s">
        <v>414</v>
      </c>
      <c r="C132" s="198" t="s">
        <v>132</v>
      </c>
      <c r="D132" s="197" t="s">
        <v>55</v>
      </c>
      <c r="E132" s="199">
        <f>+SUM(F132:G132)</f>
        <v>0</v>
      </c>
      <c r="F132" s="200"/>
      <c r="G132" s="200"/>
      <c r="H132" s="206"/>
      <c r="I132" s="199">
        <f>+H132*E132</f>
        <v>0</v>
      </c>
      <c r="J132" s="196"/>
    </row>
    <row r="133" spans="1:10" ht="15.75" x14ac:dyDescent="0.25">
      <c r="A133" s="190" t="s">
        <v>1537</v>
      </c>
      <c r="B133" s="190" t="s">
        <v>60</v>
      </c>
      <c r="C133" s="191" t="s">
        <v>61</v>
      </c>
      <c r="D133" s="190" t="s">
        <v>55</v>
      </c>
      <c r="E133" s="192">
        <f>+SUM(E134:E137)</f>
        <v>0</v>
      </c>
      <c r="F133" s="215">
        <f>+SUM(F134:F137)</f>
        <v>0</v>
      </c>
      <c r="G133" s="200"/>
      <c r="H133" s="217"/>
      <c r="I133" s="192"/>
      <c r="J133" s="196"/>
    </row>
    <row r="134" spans="1:10" ht="15.75" x14ac:dyDescent="0.25">
      <c r="A134" s="196" t="s">
        <v>415</v>
      </c>
      <c r="B134" s="197" t="s">
        <v>416</v>
      </c>
      <c r="C134" s="198" t="s">
        <v>126</v>
      </c>
      <c r="D134" s="197" t="s">
        <v>55</v>
      </c>
      <c r="E134" s="199">
        <f>+SUM(F134:G134)</f>
        <v>0</v>
      </c>
      <c r="F134" s="200"/>
      <c r="G134" s="200"/>
      <c r="H134" s="206"/>
      <c r="I134" s="199"/>
      <c r="J134" s="196"/>
    </row>
    <row r="135" spans="1:10" ht="15.75" x14ac:dyDescent="0.25">
      <c r="A135" s="196" t="s">
        <v>417</v>
      </c>
      <c r="B135" s="197" t="s">
        <v>418</v>
      </c>
      <c r="C135" s="198" t="s">
        <v>324</v>
      </c>
      <c r="D135" s="197" t="s">
        <v>55</v>
      </c>
      <c r="E135" s="199">
        <f>+SUM(F135:G135)</f>
        <v>0</v>
      </c>
      <c r="F135" s="200"/>
      <c r="G135" s="200"/>
      <c r="H135" s="206"/>
      <c r="I135" s="199"/>
      <c r="J135" s="196"/>
    </row>
    <row r="136" spans="1:10" ht="15.75" x14ac:dyDescent="0.25">
      <c r="A136" s="196" t="s">
        <v>419</v>
      </c>
      <c r="B136" s="197" t="s">
        <v>420</v>
      </c>
      <c r="C136" s="198" t="s">
        <v>130</v>
      </c>
      <c r="D136" s="197" t="s">
        <v>55</v>
      </c>
      <c r="E136" s="199">
        <f>+SUM(F136:G136)</f>
        <v>0</v>
      </c>
      <c r="F136" s="200"/>
      <c r="G136" s="200"/>
      <c r="H136" s="206"/>
      <c r="I136" s="199"/>
      <c r="J136" s="196"/>
    </row>
    <row r="137" spans="1:10" ht="15.75" x14ac:dyDescent="0.25">
      <c r="A137" s="196" t="s">
        <v>1538</v>
      </c>
      <c r="B137" s="197" t="s">
        <v>422</v>
      </c>
      <c r="C137" s="198" t="s">
        <v>132</v>
      </c>
      <c r="D137" s="197" t="s">
        <v>55</v>
      </c>
      <c r="E137" s="199">
        <f>+SUM(F137:G137)</f>
        <v>0</v>
      </c>
      <c r="F137" s="200"/>
      <c r="G137" s="200"/>
      <c r="H137" s="206"/>
      <c r="I137" s="199"/>
      <c r="J137" s="196"/>
    </row>
    <row r="138" spans="1:10" ht="15.75" x14ac:dyDescent="0.25">
      <c r="A138" s="190" t="s">
        <v>1539</v>
      </c>
      <c r="B138" s="190" t="s">
        <v>62</v>
      </c>
      <c r="C138" s="191" t="s">
        <v>63</v>
      </c>
      <c r="D138" s="190" t="s">
        <v>55</v>
      </c>
      <c r="E138" s="192">
        <f>+SUM(E139:E142)</f>
        <v>0</v>
      </c>
      <c r="F138" s="215">
        <f>+SUM(F139:F142)</f>
        <v>0</v>
      </c>
      <c r="G138" s="215">
        <f>+SUM(G139:G142)</f>
        <v>0</v>
      </c>
      <c r="H138" s="217"/>
      <c r="I138" s="192">
        <f>+SUM(I139:I142)</f>
        <v>0</v>
      </c>
      <c r="J138" s="196"/>
    </row>
    <row r="139" spans="1:10" ht="15.75" x14ac:dyDescent="0.25">
      <c r="A139" s="196" t="s">
        <v>423</v>
      </c>
      <c r="B139" s="197" t="s">
        <v>424</v>
      </c>
      <c r="C139" s="198" t="s">
        <v>126</v>
      </c>
      <c r="D139" s="196" t="s">
        <v>55</v>
      </c>
      <c r="E139" s="199">
        <f>+SUM(F139:G139)</f>
        <v>0</v>
      </c>
      <c r="F139" s="200"/>
      <c r="G139" s="200"/>
      <c r="H139" s="206"/>
      <c r="I139" s="199">
        <f>+H139*E139</f>
        <v>0</v>
      </c>
      <c r="J139" s="196"/>
    </row>
    <row r="140" spans="1:10" ht="15.75" x14ac:dyDescent="0.25">
      <c r="A140" s="196" t="s">
        <v>425</v>
      </c>
      <c r="B140" s="197" t="s">
        <v>426</v>
      </c>
      <c r="C140" s="198" t="s">
        <v>128</v>
      </c>
      <c r="D140" s="196" t="s">
        <v>55</v>
      </c>
      <c r="E140" s="199">
        <f>+SUM(F140:G140)</f>
        <v>0</v>
      </c>
      <c r="F140" s="200"/>
      <c r="G140" s="200"/>
      <c r="H140" s="206"/>
      <c r="I140" s="199">
        <f>+H140*E140</f>
        <v>0</v>
      </c>
      <c r="J140" s="196"/>
    </row>
    <row r="141" spans="1:10" ht="15.75" x14ac:dyDescent="0.25">
      <c r="A141" s="196" t="s">
        <v>427</v>
      </c>
      <c r="B141" s="197" t="s">
        <v>428</v>
      </c>
      <c r="C141" s="198" t="s">
        <v>130</v>
      </c>
      <c r="D141" s="196" t="s">
        <v>55</v>
      </c>
      <c r="E141" s="199">
        <f>+SUM(F141:G141)</f>
        <v>0</v>
      </c>
      <c r="F141" s="200"/>
      <c r="G141" s="200"/>
      <c r="H141" s="206">
        <v>2</v>
      </c>
      <c r="I141" s="199">
        <f>+H141*E141</f>
        <v>0</v>
      </c>
      <c r="J141" s="196"/>
    </row>
    <row r="142" spans="1:10" ht="15.75" x14ac:dyDescent="0.25">
      <c r="A142" s="196" t="s">
        <v>429</v>
      </c>
      <c r="B142" s="197" t="s">
        <v>430</v>
      </c>
      <c r="C142" s="198" t="s">
        <v>132</v>
      </c>
      <c r="D142" s="196" t="s">
        <v>55</v>
      </c>
      <c r="E142" s="199">
        <f>+SUM(F142:G142)</f>
        <v>0</v>
      </c>
      <c r="F142" s="200"/>
      <c r="G142" s="200"/>
      <c r="H142" s="206"/>
      <c r="I142" s="199">
        <f>+H142*E142</f>
        <v>0</v>
      </c>
      <c r="J142" s="196"/>
    </row>
    <row r="143" spans="1:10" ht="15.75" x14ac:dyDescent="0.25">
      <c r="A143" s="190" t="s">
        <v>1540</v>
      </c>
      <c r="B143" s="190" t="s">
        <v>64</v>
      </c>
      <c r="C143" s="191" t="s">
        <v>65</v>
      </c>
      <c r="D143" s="190" t="s">
        <v>55</v>
      </c>
      <c r="E143" s="192">
        <f>+SUM(E144:E147)</f>
        <v>0</v>
      </c>
      <c r="F143" s="215">
        <f>+SUM(F144:F147)</f>
        <v>0</v>
      </c>
      <c r="G143" s="200"/>
      <c r="H143" s="217"/>
      <c r="I143" s="192">
        <f>+SUM(I144:I147)</f>
        <v>0</v>
      </c>
      <c r="J143" s="196"/>
    </row>
    <row r="144" spans="1:10" ht="15.75" x14ac:dyDescent="0.25">
      <c r="A144" s="196" t="s">
        <v>431</v>
      </c>
      <c r="B144" s="197" t="s">
        <v>432</v>
      </c>
      <c r="C144" s="198" t="s">
        <v>126</v>
      </c>
      <c r="D144" s="197" t="s">
        <v>55</v>
      </c>
      <c r="E144" s="199">
        <f t="shared" ref="E144:E149" si="0">+SUM(F144:G144)</f>
        <v>0</v>
      </c>
      <c r="F144" s="200"/>
      <c r="G144" s="200"/>
      <c r="H144" s="206">
        <v>100</v>
      </c>
      <c r="I144" s="199">
        <f>+H144*E144</f>
        <v>0</v>
      </c>
      <c r="J144" s="196"/>
    </row>
    <row r="145" spans="1:10" ht="15.75" x14ac:dyDescent="0.25">
      <c r="A145" s="196" t="s">
        <v>433</v>
      </c>
      <c r="B145" s="197" t="s">
        <v>434</v>
      </c>
      <c r="C145" s="198" t="s">
        <v>128</v>
      </c>
      <c r="D145" s="197" t="s">
        <v>55</v>
      </c>
      <c r="E145" s="199">
        <f t="shared" si="0"/>
        <v>0</v>
      </c>
      <c r="F145" s="200"/>
      <c r="G145" s="200"/>
      <c r="H145" s="206"/>
      <c r="I145" s="199"/>
      <c r="J145" s="196"/>
    </row>
    <row r="146" spans="1:10" ht="15.75" x14ac:dyDescent="0.25">
      <c r="A146" s="196" t="s">
        <v>435</v>
      </c>
      <c r="B146" s="197" t="s">
        <v>436</v>
      </c>
      <c r="C146" s="198" t="s">
        <v>130</v>
      </c>
      <c r="D146" s="197" t="s">
        <v>55</v>
      </c>
      <c r="E146" s="199">
        <f t="shared" si="0"/>
        <v>0</v>
      </c>
      <c r="F146" s="200"/>
      <c r="G146" s="200"/>
      <c r="H146" s="206"/>
      <c r="I146" s="199"/>
      <c r="J146" s="196"/>
    </row>
    <row r="147" spans="1:10" ht="15.75" x14ac:dyDescent="0.25">
      <c r="A147" s="196" t="s">
        <v>437</v>
      </c>
      <c r="B147" s="197" t="s">
        <v>438</v>
      </c>
      <c r="C147" s="198" t="s">
        <v>132</v>
      </c>
      <c r="D147" s="197" t="s">
        <v>55</v>
      </c>
      <c r="E147" s="199">
        <f t="shared" si="0"/>
        <v>0</v>
      </c>
      <c r="F147" s="200"/>
      <c r="G147" s="200"/>
      <c r="H147" s="206">
        <v>30</v>
      </c>
      <c r="I147" s="199"/>
      <c r="J147" s="196"/>
    </row>
    <row r="148" spans="1:10" ht="15.75" x14ac:dyDescent="0.25">
      <c r="A148" s="190" t="s">
        <v>1541</v>
      </c>
      <c r="B148" s="190" t="s">
        <v>66</v>
      </c>
      <c r="C148" s="191" t="s">
        <v>67</v>
      </c>
      <c r="D148" s="190" t="s">
        <v>68</v>
      </c>
      <c r="E148" s="192">
        <f t="shared" si="0"/>
        <v>0</v>
      </c>
      <c r="F148" s="193"/>
      <c r="G148" s="200"/>
      <c r="H148" s="206">
        <v>1.3</v>
      </c>
      <c r="I148" s="192">
        <f>+H148*E148</f>
        <v>0</v>
      </c>
      <c r="J148" s="196"/>
    </row>
    <row r="149" spans="1:10" ht="15.75" x14ac:dyDescent="0.25">
      <c r="A149" s="190" t="s">
        <v>1542</v>
      </c>
      <c r="B149" s="190" t="s">
        <v>69</v>
      </c>
      <c r="C149" s="191" t="s">
        <v>70</v>
      </c>
      <c r="D149" s="190" t="s">
        <v>55</v>
      </c>
      <c r="E149" s="192">
        <f t="shared" si="0"/>
        <v>0</v>
      </c>
      <c r="F149" s="193"/>
      <c r="G149" s="193"/>
      <c r="H149" s="206"/>
      <c r="I149" s="192"/>
      <c r="J149" s="196"/>
    </row>
    <row r="150" spans="1:10" ht="15.75" x14ac:dyDescent="0.25">
      <c r="A150" s="190" t="s">
        <v>1543</v>
      </c>
      <c r="B150" s="190" t="s">
        <v>71</v>
      </c>
      <c r="C150" s="191" t="s">
        <v>72</v>
      </c>
      <c r="D150" s="190" t="s">
        <v>73</v>
      </c>
      <c r="E150" s="199"/>
      <c r="F150" s="200"/>
      <c r="G150" s="200"/>
      <c r="H150" s="206"/>
      <c r="I150" s="199"/>
      <c r="J150" s="196"/>
    </row>
    <row r="151" spans="1:10" ht="15.75" x14ac:dyDescent="0.25">
      <c r="A151" s="190" t="s">
        <v>1544</v>
      </c>
      <c r="B151" s="190" t="s">
        <v>74</v>
      </c>
      <c r="C151" s="191" t="s">
        <v>75</v>
      </c>
      <c r="D151" s="190" t="s">
        <v>73</v>
      </c>
      <c r="E151" s="192">
        <f>+SUM(F151:G151)</f>
        <v>0</v>
      </c>
      <c r="F151" s="193"/>
      <c r="G151" s="193"/>
      <c r="H151" s="206"/>
      <c r="I151" s="192"/>
      <c r="J151" s="196"/>
    </row>
    <row r="152" spans="1:10" ht="15.75" x14ac:dyDescent="0.25">
      <c r="A152" s="190" t="s">
        <v>1545</v>
      </c>
      <c r="B152" s="190" t="s">
        <v>76</v>
      </c>
      <c r="C152" s="191" t="s">
        <v>77</v>
      </c>
      <c r="D152" s="190" t="s">
        <v>55</v>
      </c>
      <c r="E152" s="199"/>
      <c r="F152" s="200"/>
      <c r="G152" s="200"/>
      <c r="H152" s="206"/>
      <c r="I152" s="199"/>
      <c r="J152" s="196"/>
    </row>
    <row r="153" spans="1:10" ht="15.75" x14ac:dyDescent="0.25">
      <c r="A153" s="190" t="s">
        <v>1546</v>
      </c>
      <c r="B153" s="190" t="s">
        <v>78</v>
      </c>
      <c r="C153" s="191" t="s">
        <v>440</v>
      </c>
      <c r="D153" s="190" t="s">
        <v>55</v>
      </c>
      <c r="E153" s="199"/>
      <c r="F153" s="200"/>
      <c r="G153" s="200"/>
      <c r="H153" s="206"/>
      <c r="I153" s="199"/>
      <c r="J153" s="196"/>
    </row>
    <row r="154" spans="1:10" ht="15.75" x14ac:dyDescent="0.25">
      <c r="A154" s="190" t="s">
        <v>1547</v>
      </c>
      <c r="B154" s="190" t="s">
        <v>441</v>
      </c>
      <c r="C154" s="191" t="s">
        <v>442</v>
      </c>
      <c r="D154" s="190" t="s">
        <v>73</v>
      </c>
      <c r="E154" s="199"/>
      <c r="F154" s="200"/>
      <c r="G154" s="200"/>
      <c r="H154" s="224"/>
      <c r="I154" s="199"/>
      <c r="J154" s="196"/>
    </row>
    <row r="155" spans="1:10" ht="15.75" x14ac:dyDescent="0.25">
      <c r="A155" s="190" t="s">
        <v>1548</v>
      </c>
      <c r="B155" s="190" t="s">
        <v>443</v>
      </c>
      <c r="C155" s="191" t="s">
        <v>444</v>
      </c>
      <c r="D155" s="190" t="s">
        <v>55</v>
      </c>
      <c r="E155" s="199"/>
      <c r="F155" s="200"/>
      <c r="G155" s="200"/>
      <c r="H155" s="206"/>
      <c r="I155" s="199"/>
      <c r="J155" s="196"/>
    </row>
    <row r="156" spans="1:10" ht="15.75" x14ac:dyDescent="0.25">
      <c r="A156" s="190" t="s">
        <v>1549</v>
      </c>
      <c r="B156" s="190" t="s">
        <v>1550</v>
      </c>
      <c r="C156" s="191" t="s">
        <v>446</v>
      </c>
      <c r="D156" s="190" t="s">
        <v>212</v>
      </c>
      <c r="E156" s="195" t="s">
        <v>178</v>
      </c>
      <c r="F156" s="193"/>
      <c r="G156" s="193"/>
      <c r="H156" s="217"/>
      <c r="I156" s="192"/>
      <c r="J156" s="196"/>
    </row>
    <row r="157" spans="1:10" ht="15.75" x14ac:dyDescent="0.25">
      <c r="A157" s="190"/>
      <c r="B157" s="190"/>
      <c r="C157" s="225" t="s">
        <v>1551</v>
      </c>
      <c r="D157" s="196" t="s">
        <v>212</v>
      </c>
      <c r="E157" s="202" t="s">
        <v>178</v>
      </c>
      <c r="F157" s="193"/>
      <c r="G157" s="193"/>
      <c r="H157" s="217"/>
      <c r="I157" s="199"/>
      <c r="J157" s="196"/>
    </row>
    <row r="158" spans="1:10" ht="15.75" x14ac:dyDescent="0.25">
      <c r="A158" s="186">
        <v>7</v>
      </c>
      <c r="B158" s="186" t="s">
        <v>81</v>
      </c>
      <c r="C158" s="187" t="s">
        <v>82</v>
      </c>
      <c r="D158" s="186" t="s">
        <v>212</v>
      </c>
      <c r="E158" s="203" t="s">
        <v>178</v>
      </c>
      <c r="F158" s="193"/>
      <c r="G158" s="193"/>
      <c r="H158" s="217"/>
      <c r="I158" s="204">
        <f>+I159+I164+I167+I168+I169+I170+I171+I172</f>
        <v>0</v>
      </c>
      <c r="J158" s="186"/>
    </row>
    <row r="159" spans="1:10" ht="15.75" x14ac:dyDescent="0.25">
      <c r="A159" s="190" t="s">
        <v>1552</v>
      </c>
      <c r="B159" s="190" t="s">
        <v>83</v>
      </c>
      <c r="C159" s="191" t="s">
        <v>84</v>
      </c>
      <c r="D159" s="190" t="s">
        <v>85</v>
      </c>
      <c r="E159" s="211">
        <f>+SUM(E160:E163)</f>
        <v>0</v>
      </c>
      <c r="F159" s="226">
        <f>+SUM(F160:F163)</f>
        <v>0</v>
      </c>
      <c r="G159" s="226">
        <f>+SUM(G160:G163)</f>
        <v>0</v>
      </c>
      <c r="H159" s="217"/>
      <c r="I159" s="192">
        <f>+SUM(I160:I163)</f>
        <v>0</v>
      </c>
      <c r="J159" s="190"/>
    </row>
    <row r="160" spans="1:10" ht="15.75" x14ac:dyDescent="0.25">
      <c r="A160" s="197" t="s">
        <v>447</v>
      </c>
      <c r="B160" s="197" t="s">
        <v>448</v>
      </c>
      <c r="C160" s="198" t="s">
        <v>449</v>
      </c>
      <c r="D160" s="197" t="s">
        <v>85</v>
      </c>
      <c r="E160" s="227">
        <f>+SUM(F160:G160)</f>
        <v>0</v>
      </c>
      <c r="F160" s="200"/>
      <c r="G160" s="200"/>
      <c r="H160" s="206"/>
      <c r="I160" s="199">
        <f>+H160*E160</f>
        <v>0</v>
      </c>
      <c r="J160" s="196"/>
    </row>
    <row r="161" spans="1:10" ht="15.75" x14ac:dyDescent="0.25">
      <c r="A161" s="197" t="s">
        <v>450</v>
      </c>
      <c r="B161" s="197" t="s">
        <v>86</v>
      </c>
      <c r="C161" s="198" t="s">
        <v>451</v>
      </c>
      <c r="D161" s="197" t="s">
        <v>85</v>
      </c>
      <c r="E161" s="227">
        <f>+SUM(F161:G161)</f>
        <v>0</v>
      </c>
      <c r="F161" s="200"/>
      <c r="G161" s="200"/>
      <c r="H161" s="206">
        <v>10</v>
      </c>
      <c r="I161" s="199">
        <f>+H161*E161</f>
        <v>0</v>
      </c>
      <c r="J161" s="196"/>
    </row>
    <row r="162" spans="1:10" ht="15.75" x14ac:dyDescent="0.25">
      <c r="A162" s="197" t="s">
        <v>452</v>
      </c>
      <c r="B162" s="197" t="s">
        <v>88</v>
      </c>
      <c r="C162" s="198" t="s">
        <v>453</v>
      </c>
      <c r="D162" s="197" t="s">
        <v>85</v>
      </c>
      <c r="E162" s="227">
        <f>+SUM(F162:G162)</f>
        <v>0</v>
      </c>
      <c r="F162" s="200"/>
      <c r="G162" s="200"/>
      <c r="H162" s="206"/>
      <c r="I162" s="199">
        <f>+H162*E162</f>
        <v>0</v>
      </c>
      <c r="J162" s="196"/>
    </row>
    <row r="163" spans="1:10" ht="15.75" x14ac:dyDescent="0.25">
      <c r="A163" s="197" t="s">
        <v>454</v>
      </c>
      <c r="B163" s="197" t="s">
        <v>90</v>
      </c>
      <c r="C163" s="198" t="s">
        <v>455</v>
      </c>
      <c r="D163" s="197" t="s">
        <v>85</v>
      </c>
      <c r="E163" s="227">
        <f>+SUM(F163:G163)</f>
        <v>0</v>
      </c>
      <c r="F163" s="200"/>
      <c r="G163" s="200"/>
      <c r="H163" s="206"/>
      <c r="I163" s="199">
        <f>+H163*E163</f>
        <v>0</v>
      </c>
      <c r="J163" s="196"/>
    </row>
    <row r="164" spans="1:10" ht="15.75" x14ac:dyDescent="0.25">
      <c r="A164" s="190" t="s">
        <v>1553</v>
      </c>
      <c r="B164" s="190" t="s">
        <v>86</v>
      </c>
      <c r="C164" s="191" t="s">
        <v>87</v>
      </c>
      <c r="D164" s="190" t="s">
        <v>85</v>
      </c>
      <c r="E164" s="211">
        <f>+SUM(E165:E166)</f>
        <v>0</v>
      </c>
      <c r="F164" s="226">
        <f>+SUM(F165:F166)</f>
        <v>0</v>
      </c>
      <c r="G164" s="226">
        <f>+SUM(G165:G166)</f>
        <v>0</v>
      </c>
      <c r="H164" s="217"/>
      <c r="I164" s="192">
        <f>+SUM(I165:I166)</f>
        <v>0</v>
      </c>
      <c r="J164" s="196"/>
    </row>
    <row r="165" spans="1:10" ht="15.75" x14ac:dyDescent="0.25">
      <c r="A165" s="197" t="s">
        <v>456</v>
      </c>
      <c r="B165" s="197" t="s">
        <v>457</v>
      </c>
      <c r="C165" s="198" t="s">
        <v>458</v>
      </c>
      <c r="D165" s="197" t="s">
        <v>85</v>
      </c>
      <c r="E165" s="227">
        <f>+SUM(F165:G165)</f>
        <v>0</v>
      </c>
      <c r="F165" s="200"/>
      <c r="G165" s="200"/>
      <c r="H165" s="206">
        <v>0.1</v>
      </c>
      <c r="I165" s="199">
        <f>+H165*E165</f>
        <v>0</v>
      </c>
      <c r="J165" s="196"/>
    </row>
    <row r="166" spans="1:10" ht="15.75" x14ac:dyDescent="0.25">
      <c r="A166" s="197" t="s">
        <v>459</v>
      </c>
      <c r="B166" s="197" t="s">
        <v>460</v>
      </c>
      <c r="C166" s="198" t="s">
        <v>461</v>
      </c>
      <c r="D166" s="197" t="s">
        <v>85</v>
      </c>
      <c r="E166" s="227">
        <f>+SUM(F166:G166)</f>
        <v>0</v>
      </c>
      <c r="F166" s="200"/>
      <c r="G166" s="200"/>
      <c r="H166" s="206"/>
      <c r="I166" s="199">
        <f>+H166*E166</f>
        <v>0</v>
      </c>
      <c r="J166" s="196"/>
    </row>
    <row r="167" spans="1:10" ht="15.75" x14ac:dyDescent="0.25">
      <c r="A167" s="190" t="s">
        <v>1554</v>
      </c>
      <c r="B167" s="190" t="s">
        <v>88</v>
      </c>
      <c r="C167" s="191" t="s">
        <v>89</v>
      </c>
      <c r="D167" s="190" t="s">
        <v>85</v>
      </c>
      <c r="E167" s="199"/>
      <c r="F167" s="200"/>
      <c r="G167" s="200"/>
      <c r="H167" s="206"/>
      <c r="I167" s="199"/>
      <c r="J167" s="196"/>
    </row>
    <row r="168" spans="1:10" ht="15.75" x14ac:dyDescent="0.25">
      <c r="A168" s="190" t="s">
        <v>1555</v>
      </c>
      <c r="B168" s="190" t="s">
        <v>90</v>
      </c>
      <c r="C168" s="191" t="s">
        <v>91</v>
      </c>
      <c r="D168" s="190" t="s">
        <v>73</v>
      </c>
      <c r="E168" s="199"/>
      <c r="F168" s="200"/>
      <c r="G168" s="200"/>
      <c r="H168" s="206"/>
      <c r="I168" s="199"/>
      <c r="J168" s="196"/>
    </row>
    <row r="169" spans="1:10" ht="15.75" x14ac:dyDescent="0.25">
      <c r="A169" s="190" t="s">
        <v>1556</v>
      </c>
      <c r="B169" s="190" t="s">
        <v>463</v>
      </c>
      <c r="C169" s="191" t="s">
        <v>464</v>
      </c>
      <c r="D169" s="190" t="s">
        <v>212</v>
      </c>
      <c r="E169" s="195" t="s">
        <v>178</v>
      </c>
      <c r="F169" s="200"/>
      <c r="G169" s="200"/>
      <c r="H169" s="206"/>
      <c r="I169" s="199"/>
      <c r="J169" s="196"/>
    </row>
    <row r="170" spans="1:10" ht="15.75" x14ac:dyDescent="0.25">
      <c r="A170" s="190" t="s">
        <v>1557</v>
      </c>
      <c r="B170" s="190" t="s">
        <v>465</v>
      </c>
      <c r="C170" s="191" t="s">
        <v>466</v>
      </c>
      <c r="D170" s="190" t="s">
        <v>212</v>
      </c>
      <c r="E170" s="195" t="s">
        <v>178</v>
      </c>
      <c r="F170" s="193"/>
      <c r="G170" s="200"/>
      <c r="H170" s="206"/>
      <c r="I170" s="192">
        <f>+SUM(F170:G170)</f>
        <v>0</v>
      </c>
      <c r="J170" s="196"/>
    </row>
    <row r="171" spans="1:10" ht="15.75" x14ac:dyDescent="0.25">
      <c r="A171" s="190" t="s">
        <v>1558</v>
      </c>
      <c r="B171" s="190" t="s">
        <v>467</v>
      </c>
      <c r="C171" s="191" t="s">
        <v>468</v>
      </c>
      <c r="D171" s="190" t="s">
        <v>1213</v>
      </c>
      <c r="E171" s="195"/>
      <c r="F171" s="200"/>
      <c r="G171" s="200"/>
      <c r="H171" s="217"/>
      <c r="I171" s="199"/>
      <c r="J171" s="196"/>
    </row>
    <row r="172" spans="1:10" ht="15.75" x14ac:dyDescent="0.25">
      <c r="A172" s="190" t="s">
        <v>1559</v>
      </c>
      <c r="B172" s="190" t="s">
        <v>467</v>
      </c>
      <c r="C172" s="191" t="s">
        <v>470</v>
      </c>
      <c r="D172" s="190" t="s">
        <v>212</v>
      </c>
      <c r="E172" s="195" t="s">
        <v>178</v>
      </c>
      <c r="F172" s="200"/>
      <c r="G172" s="200"/>
      <c r="H172" s="201"/>
      <c r="I172" s="199"/>
      <c r="J172" s="196"/>
    </row>
    <row r="173" spans="1:10" ht="15.75" x14ac:dyDescent="0.25">
      <c r="A173" s="186">
        <v>8</v>
      </c>
      <c r="B173" s="186" t="s">
        <v>93</v>
      </c>
      <c r="C173" s="187" t="s">
        <v>94</v>
      </c>
      <c r="D173" s="186" t="s">
        <v>212</v>
      </c>
      <c r="E173" s="203" t="s">
        <v>178</v>
      </c>
      <c r="F173" s="200"/>
      <c r="G173" s="200"/>
      <c r="H173" s="201"/>
      <c r="I173" s="204">
        <f>+I178+I182+I187+I191+I195+I198+I201+I202+I205</f>
        <v>0</v>
      </c>
      <c r="J173" s="218"/>
    </row>
    <row r="174" spans="1:10" ht="15.75" x14ac:dyDescent="0.25">
      <c r="A174" s="190" t="s">
        <v>1560</v>
      </c>
      <c r="B174" s="190" t="s">
        <v>471</v>
      </c>
      <c r="C174" s="191" t="s">
        <v>472</v>
      </c>
      <c r="D174" s="196"/>
      <c r="E174" s="199"/>
      <c r="F174" s="200"/>
      <c r="G174" s="200"/>
      <c r="H174" s="201"/>
      <c r="I174" s="199"/>
      <c r="J174" s="196"/>
    </row>
    <row r="175" spans="1:10" ht="15.75" x14ac:dyDescent="0.25">
      <c r="A175" s="197" t="s">
        <v>473</v>
      </c>
      <c r="B175" s="197" t="s">
        <v>474</v>
      </c>
      <c r="C175" s="198" t="s">
        <v>475</v>
      </c>
      <c r="D175" s="197" t="s">
        <v>97</v>
      </c>
      <c r="E175" s="199"/>
      <c r="F175" s="200"/>
      <c r="G175" s="200"/>
      <c r="H175" s="201"/>
      <c r="I175" s="199"/>
      <c r="J175" s="196"/>
    </row>
    <row r="176" spans="1:10" ht="15.75" x14ac:dyDescent="0.25">
      <c r="A176" s="197" t="s">
        <v>476</v>
      </c>
      <c r="B176" s="197" t="s">
        <v>477</v>
      </c>
      <c r="C176" s="198" t="s">
        <v>478</v>
      </c>
      <c r="D176" s="197" t="s">
        <v>47</v>
      </c>
      <c r="E176" s="199"/>
      <c r="F176" s="200"/>
      <c r="G176" s="200"/>
      <c r="H176" s="201"/>
      <c r="I176" s="199"/>
      <c r="J176" s="196"/>
    </row>
    <row r="177" spans="1:10" ht="15.75" x14ac:dyDescent="0.25">
      <c r="A177" s="197" t="s">
        <v>479</v>
      </c>
      <c r="B177" s="197" t="s">
        <v>480</v>
      </c>
      <c r="C177" s="198" t="s">
        <v>481</v>
      </c>
      <c r="D177" s="197" t="s">
        <v>482</v>
      </c>
      <c r="E177" s="199"/>
      <c r="F177" s="200"/>
      <c r="G177" s="200"/>
      <c r="H177" s="201"/>
      <c r="I177" s="199"/>
      <c r="J177" s="196"/>
    </row>
    <row r="178" spans="1:10" ht="15.75" x14ac:dyDescent="0.25">
      <c r="A178" s="190" t="s">
        <v>1561</v>
      </c>
      <c r="B178" s="190" t="s">
        <v>95</v>
      </c>
      <c r="C178" s="191" t="s">
        <v>96</v>
      </c>
      <c r="D178" s="196"/>
      <c r="E178" s="199"/>
      <c r="F178" s="200"/>
      <c r="G178" s="200"/>
      <c r="H178" s="201"/>
      <c r="I178" s="228"/>
      <c r="J178" s="196"/>
    </row>
    <row r="179" spans="1:10" ht="15.75" x14ac:dyDescent="0.25">
      <c r="A179" s="197" t="s">
        <v>483</v>
      </c>
      <c r="B179" s="197" t="s">
        <v>484</v>
      </c>
      <c r="C179" s="198" t="s">
        <v>475</v>
      </c>
      <c r="D179" s="197" t="s">
        <v>97</v>
      </c>
      <c r="E179" s="199">
        <f>+SUM(F179:G179)</f>
        <v>0</v>
      </c>
      <c r="F179" s="200"/>
      <c r="G179" s="200"/>
      <c r="H179" s="206"/>
      <c r="I179" s="199"/>
      <c r="J179" s="196"/>
    </row>
    <row r="180" spans="1:10" ht="15.75" x14ac:dyDescent="0.25">
      <c r="A180" s="197" t="s">
        <v>485</v>
      </c>
      <c r="B180" s="197" t="s">
        <v>486</v>
      </c>
      <c r="C180" s="198" t="s">
        <v>478</v>
      </c>
      <c r="D180" s="197" t="s">
        <v>47</v>
      </c>
      <c r="E180" s="199"/>
      <c r="F180" s="200"/>
      <c r="G180" s="200"/>
      <c r="H180" s="201"/>
      <c r="I180" s="199"/>
      <c r="J180" s="196"/>
    </row>
    <row r="181" spans="1:10" ht="15.75" x14ac:dyDescent="0.25">
      <c r="A181" s="197" t="s">
        <v>487</v>
      </c>
      <c r="B181" s="197" t="s">
        <v>488</v>
      </c>
      <c r="C181" s="198" t="s">
        <v>481</v>
      </c>
      <c r="D181" s="197" t="s">
        <v>482</v>
      </c>
      <c r="E181" s="45">
        <f>+SUM(F181:G181)</f>
        <v>0</v>
      </c>
      <c r="F181" s="229"/>
      <c r="G181" s="229"/>
      <c r="H181" s="201"/>
      <c r="I181" s="199"/>
      <c r="J181" s="196"/>
    </row>
    <row r="182" spans="1:10" ht="15.75" x14ac:dyDescent="0.25">
      <c r="A182" s="190" t="s">
        <v>1562</v>
      </c>
      <c r="B182" s="190" t="s">
        <v>98</v>
      </c>
      <c r="C182" s="191" t="s">
        <v>99</v>
      </c>
      <c r="D182" s="196"/>
      <c r="E182" s="45"/>
      <c r="F182" s="229"/>
      <c r="G182" s="229"/>
      <c r="H182" s="201"/>
      <c r="I182" s="230"/>
      <c r="J182" s="196"/>
    </row>
    <row r="183" spans="1:10" ht="15.75" x14ac:dyDescent="0.25">
      <c r="A183" s="197" t="s">
        <v>489</v>
      </c>
      <c r="B183" s="197" t="s">
        <v>490</v>
      </c>
      <c r="C183" s="198" t="s">
        <v>491</v>
      </c>
      <c r="D183" s="197" t="s">
        <v>97</v>
      </c>
      <c r="E183" s="45">
        <f>+SUM(F183:G183)</f>
        <v>0</v>
      </c>
      <c r="F183" s="229"/>
      <c r="G183" s="229"/>
      <c r="H183" s="206"/>
      <c r="I183" s="231" t="s">
        <v>178</v>
      </c>
      <c r="J183" s="196"/>
    </row>
    <row r="184" spans="1:10" ht="15.75" x14ac:dyDescent="0.25">
      <c r="A184" s="197" t="s">
        <v>492</v>
      </c>
      <c r="B184" s="197" t="s">
        <v>493</v>
      </c>
      <c r="C184" s="198" t="s">
        <v>494</v>
      </c>
      <c r="D184" s="197" t="s">
        <v>482</v>
      </c>
      <c r="E184" s="45">
        <f>+SUM(F184:G184)</f>
        <v>0</v>
      </c>
      <c r="F184" s="229"/>
      <c r="G184" s="229"/>
      <c r="H184" s="201"/>
      <c r="I184" s="231" t="s">
        <v>178</v>
      </c>
      <c r="J184" s="196"/>
    </row>
    <row r="185" spans="1:10" ht="15.75" x14ac:dyDescent="0.25">
      <c r="A185" s="232" t="s">
        <v>492</v>
      </c>
      <c r="B185" s="232" t="s">
        <v>493</v>
      </c>
      <c r="C185" s="233" t="s">
        <v>495</v>
      </c>
      <c r="D185" s="232" t="s">
        <v>496</v>
      </c>
      <c r="E185" s="45">
        <f>+SUM(F185:G185)</f>
        <v>0</v>
      </c>
      <c r="F185" s="229"/>
      <c r="G185" s="229"/>
      <c r="H185" s="201"/>
      <c r="I185" s="231" t="s">
        <v>178</v>
      </c>
      <c r="J185" s="196"/>
    </row>
    <row r="186" spans="1:10" ht="15.75" x14ac:dyDescent="0.25">
      <c r="A186" s="232" t="s">
        <v>497</v>
      </c>
      <c r="B186" s="232" t="s">
        <v>498</v>
      </c>
      <c r="C186" s="233" t="s">
        <v>499</v>
      </c>
      <c r="D186" s="232" t="s">
        <v>496</v>
      </c>
      <c r="E186" s="45">
        <f>+SUM(F186:G186)</f>
        <v>0</v>
      </c>
      <c r="F186" s="229"/>
      <c r="G186" s="229"/>
      <c r="H186" s="201"/>
      <c r="I186" s="231"/>
      <c r="J186" s="196"/>
    </row>
    <row r="187" spans="1:10" ht="15.75" x14ac:dyDescent="0.25">
      <c r="A187" s="190" t="s">
        <v>1563</v>
      </c>
      <c r="B187" s="190" t="s">
        <v>100</v>
      </c>
      <c r="C187" s="191" t="s">
        <v>101</v>
      </c>
      <c r="D187" s="196"/>
      <c r="E187" s="45"/>
      <c r="F187" s="229"/>
      <c r="G187" s="229"/>
      <c r="H187" s="201"/>
      <c r="I187" s="230"/>
      <c r="J187" s="196"/>
    </row>
    <row r="188" spans="1:10" ht="15.75" x14ac:dyDescent="0.25">
      <c r="A188" s="197" t="s">
        <v>500</v>
      </c>
      <c r="B188" s="197" t="s">
        <v>501</v>
      </c>
      <c r="C188" s="198" t="s">
        <v>1564</v>
      </c>
      <c r="D188" s="197" t="s">
        <v>97</v>
      </c>
      <c r="E188" s="45">
        <f>+SUM(F188:G188)</f>
        <v>0</v>
      </c>
      <c r="F188" s="229"/>
      <c r="G188" s="229"/>
      <c r="H188" s="206"/>
      <c r="I188" s="45"/>
      <c r="J188" s="196"/>
    </row>
    <row r="189" spans="1:10" ht="15.75" x14ac:dyDescent="0.25">
      <c r="A189" s="197" t="s">
        <v>503</v>
      </c>
      <c r="B189" s="197" t="s">
        <v>504</v>
      </c>
      <c r="C189" s="198" t="s">
        <v>1565</v>
      </c>
      <c r="D189" s="197" t="s">
        <v>469</v>
      </c>
      <c r="E189" s="45">
        <f>+SUM(F189:G189)</f>
        <v>0</v>
      </c>
      <c r="F189" s="229"/>
      <c r="G189" s="229"/>
      <c r="H189" s="201"/>
      <c r="I189" s="234" t="s">
        <v>178</v>
      </c>
      <c r="J189" s="196"/>
    </row>
    <row r="190" spans="1:10" ht="15.75" x14ac:dyDescent="0.25">
      <c r="A190" s="197" t="s">
        <v>505</v>
      </c>
      <c r="B190" s="197" t="s">
        <v>506</v>
      </c>
      <c r="C190" s="198" t="s">
        <v>1566</v>
      </c>
      <c r="D190" s="197" t="s">
        <v>469</v>
      </c>
      <c r="E190" s="45">
        <f>+SUM(F190:G190)</f>
        <v>0</v>
      </c>
      <c r="F190" s="229"/>
      <c r="G190" s="229"/>
      <c r="H190" s="201"/>
      <c r="I190" s="234" t="s">
        <v>178</v>
      </c>
      <c r="J190" s="196"/>
    </row>
    <row r="191" spans="1:10" ht="15.75" x14ac:dyDescent="0.25">
      <c r="A191" s="190" t="s">
        <v>1563</v>
      </c>
      <c r="B191" s="190" t="s">
        <v>100</v>
      </c>
      <c r="C191" s="191" t="s">
        <v>102</v>
      </c>
      <c r="D191" s="196"/>
      <c r="E191" s="230">
        <f>+SUM(E192:E194)</f>
        <v>0</v>
      </c>
      <c r="F191" s="229"/>
      <c r="G191" s="235">
        <f>+SUM(G192:G194)</f>
        <v>0</v>
      </c>
      <c r="H191" s="201"/>
      <c r="I191" s="235"/>
      <c r="J191" s="196"/>
    </row>
    <row r="192" spans="1:10" ht="15.75" x14ac:dyDescent="0.25">
      <c r="A192" s="197" t="s">
        <v>500</v>
      </c>
      <c r="B192" s="197" t="s">
        <v>501</v>
      </c>
      <c r="C192" s="198" t="s">
        <v>507</v>
      </c>
      <c r="D192" s="197" t="s">
        <v>47</v>
      </c>
      <c r="E192" s="45">
        <f>+SUM(F192:G192)</f>
        <v>0</v>
      </c>
      <c r="F192" s="229"/>
      <c r="G192" s="229"/>
      <c r="H192" s="206"/>
      <c r="I192" s="45"/>
      <c r="J192" s="196"/>
    </row>
    <row r="193" spans="1:10" ht="15.75" x14ac:dyDescent="0.25">
      <c r="A193" s="197" t="s">
        <v>503</v>
      </c>
      <c r="B193" s="197" t="s">
        <v>504</v>
      </c>
      <c r="C193" s="198" t="s">
        <v>508</v>
      </c>
      <c r="D193" s="197" t="s">
        <v>47</v>
      </c>
      <c r="E193" s="45"/>
      <c r="F193" s="229"/>
      <c r="G193" s="229"/>
      <c r="H193" s="201"/>
      <c r="I193" s="45"/>
      <c r="J193" s="196"/>
    </row>
    <row r="194" spans="1:10" ht="15.75" x14ac:dyDescent="0.25">
      <c r="A194" s="197" t="s">
        <v>505</v>
      </c>
      <c r="B194" s="197" t="s">
        <v>506</v>
      </c>
      <c r="C194" s="198" t="s">
        <v>509</v>
      </c>
      <c r="D194" s="197" t="s">
        <v>47</v>
      </c>
      <c r="E194" s="199">
        <f>+SUM(F194:G194)</f>
        <v>0</v>
      </c>
      <c r="F194" s="200"/>
      <c r="G194" s="200"/>
      <c r="H194" s="201"/>
      <c r="I194" s="45"/>
      <c r="J194" s="196"/>
    </row>
    <row r="195" spans="1:10" ht="15.75" x14ac:dyDescent="0.25">
      <c r="A195" s="83" t="s">
        <v>1567</v>
      </c>
      <c r="B195" s="83" t="s">
        <v>510</v>
      </c>
      <c r="C195" s="84" t="s">
        <v>511</v>
      </c>
      <c r="D195" s="44"/>
      <c r="E195" s="230">
        <f>+SUM(E196:E197)</f>
        <v>0</v>
      </c>
      <c r="F195" s="229"/>
      <c r="G195" s="235">
        <f>+SUM(G196:G197)</f>
        <v>0</v>
      </c>
      <c r="H195" s="201"/>
      <c r="I195" s="228"/>
      <c r="J195" s="44"/>
    </row>
    <row r="196" spans="1:10" ht="15.75" x14ac:dyDescent="0.25">
      <c r="A196" s="197" t="s">
        <v>512</v>
      </c>
      <c r="B196" s="197" t="s">
        <v>513</v>
      </c>
      <c r="C196" s="198" t="s">
        <v>517</v>
      </c>
      <c r="D196" s="197" t="s">
        <v>47</v>
      </c>
      <c r="E196" s="199">
        <f>+SUM(F196:G196)</f>
        <v>0</v>
      </c>
      <c r="F196" s="200"/>
      <c r="G196" s="200"/>
      <c r="H196" s="201"/>
      <c r="I196" s="45"/>
      <c r="J196" s="196"/>
    </row>
    <row r="197" spans="1:10" ht="15.75" x14ac:dyDescent="0.25">
      <c r="A197" s="197" t="s">
        <v>515</v>
      </c>
      <c r="B197" s="197" t="s">
        <v>516</v>
      </c>
      <c r="C197" s="198" t="s">
        <v>514</v>
      </c>
      <c r="D197" s="197" t="s">
        <v>47</v>
      </c>
      <c r="E197" s="199">
        <f>+SUM(F197:G197)</f>
        <v>0</v>
      </c>
      <c r="F197" s="200"/>
      <c r="G197" s="200"/>
      <c r="H197" s="206"/>
      <c r="I197" s="45"/>
      <c r="J197" s="196"/>
    </row>
    <row r="198" spans="1:10" ht="15.75" x14ac:dyDescent="0.25">
      <c r="A198" s="190" t="s">
        <v>1568</v>
      </c>
      <c r="B198" s="190" t="s">
        <v>518</v>
      </c>
      <c r="C198" s="191" t="s">
        <v>519</v>
      </c>
      <c r="D198" s="196" t="s">
        <v>47</v>
      </c>
      <c r="E198" s="192">
        <f>+SUM(E199:E200)</f>
        <v>0</v>
      </c>
      <c r="F198" s="200"/>
      <c r="G198" s="215">
        <f>+SUM(G199:G200)</f>
        <v>0</v>
      </c>
      <c r="H198" s="201"/>
      <c r="I198" s="228"/>
      <c r="J198" s="196"/>
    </row>
    <row r="199" spans="1:10" ht="15.75" x14ac:dyDescent="0.25">
      <c r="A199" s="197" t="s">
        <v>520</v>
      </c>
      <c r="B199" s="197" t="s">
        <v>521</v>
      </c>
      <c r="C199" s="198" t="s">
        <v>522</v>
      </c>
      <c r="D199" s="197" t="s">
        <v>47</v>
      </c>
      <c r="E199" s="199">
        <f>+SUM(F199:G199)</f>
        <v>0</v>
      </c>
      <c r="F199" s="200"/>
      <c r="G199" s="200"/>
      <c r="H199" s="206"/>
      <c r="I199" s="45"/>
      <c r="J199" s="196"/>
    </row>
    <row r="200" spans="1:10" ht="15.75" x14ac:dyDescent="0.25">
      <c r="A200" s="197" t="s">
        <v>523</v>
      </c>
      <c r="B200" s="197" t="s">
        <v>524</v>
      </c>
      <c r="C200" s="198" t="s">
        <v>1569</v>
      </c>
      <c r="D200" s="197" t="s">
        <v>47</v>
      </c>
      <c r="E200" s="199">
        <f>+SUM(F200:G200)</f>
        <v>0</v>
      </c>
      <c r="F200" s="200"/>
      <c r="G200" s="200"/>
      <c r="H200" s="201"/>
      <c r="I200" s="45"/>
      <c r="J200" s="196"/>
    </row>
    <row r="201" spans="1:10" ht="15.75" x14ac:dyDescent="0.25">
      <c r="A201" s="190" t="s">
        <v>1570</v>
      </c>
      <c r="B201" s="190" t="s">
        <v>526</v>
      </c>
      <c r="C201" s="191" t="s">
        <v>527</v>
      </c>
      <c r="D201" s="190" t="s">
        <v>47</v>
      </c>
      <c r="E201" s="199"/>
      <c r="F201" s="200"/>
      <c r="G201" s="200"/>
      <c r="H201" s="201"/>
      <c r="I201" s="199"/>
      <c r="J201" s="196"/>
    </row>
    <row r="202" spans="1:10" ht="15.75" x14ac:dyDescent="0.25">
      <c r="A202" s="190" t="s">
        <v>1571</v>
      </c>
      <c r="B202" s="190" t="s">
        <v>103</v>
      </c>
      <c r="C202" s="191" t="s">
        <v>104</v>
      </c>
      <c r="D202" s="196"/>
      <c r="E202" s="199"/>
      <c r="F202" s="200"/>
      <c r="G202" s="200"/>
      <c r="H202" s="201"/>
      <c r="I202" s="192"/>
      <c r="J202" s="196"/>
    </row>
    <row r="203" spans="1:10" ht="15.75" x14ac:dyDescent="0.25">
      <c r="A203" s="196" t="s">
        <v>528</v>
      </c>
      <c r="B203" s="197" t="s">
        <v>529</v>
      </c>
      <c r="C203" s="198" t="s">
        <v>502</v>
      </c>
      <c r="D203" s="197" t="s">
        <v>97</v>
      </c>
      <c r="E203" s="199">
        <f>+SUM(F203:G203)</f>
        <v>0</v>
      </c>
      <c r="F203" s="200"/>
      <c r="G203" s="200"/>
      <c r="H203" s="206"/>
      <c r="I203" s="45"/>
      <c r="J203" s="196"/>
    </row>
    <row r="204" spans="1:10" ht="15.75" x14ac:dyDescent="0.25">
      <c r="A204" s="196" t="s">
        <v>1572</v>
      </c>
      <c r="B204" s="197" t="s">
        <v>1573</v>
      </c>
      <c r="C204" s="198" t="s">
        <v>533</v>
      </c>
      <c r="D204" s="197" t="s">
        <v>534</v>
      </c>
      <c r="E204" s="199">
        <f>+SUM(F204:G204)</f>
        <v>0</v>
      </c>
      <c r="F204" s="200"/>
      <c r="G204" s="200"/>
      <c r="H204" s="206"/>
      <c r="I204" s="202" t="s">
        <v>178</v>
      </c>
      <c r="J204" s="196"/>
    </row>
    <row r="205" spans="1:10" ht="15.75" x14ac:dyDescent="0.25">
      <c r="A205" s="190" t="s">
        <v>1574</v>
      </c>
      <c r="B205" s="190" t="s">
        <v>105</v>
      </c>
      <c r="C205" s="191" t="s">
        <v>106</v>
      </c>
      <c r="D205" s="190" t="s">
        <v>212</v>
      </c>
      <c r="E205" s="195" t="s">
        <v>178</v>
      </c>
      <c r="F205" s="200"/>
      <c r="G205" s="200"/>
      <c r="H205" s="201"/>
      <c r="I205" s="192"/>
      <c r="J205" s="196"/>
    </row>
    <row r="206" spans="1:10" ht="15.75" x14ac:dyDescent="0.25">
      <c r="A206" s="190"/>
      <c r="B206" s="190"/>
      <c r="C206" s="225" t="s">
        <v>1575</v>
      </c>
      <c r="D206" s="196" t="s">
        <v>212</v>
      </c>
      <c r="E206" s="202" t="s">
        <v>178</v>
      </c>
      <c r="F206" s="200"/>
      <c r="G206" s="200"/>
      <c r="H206" s="201"/>
      <c r="I206" s="45"/>
      <c r="J206" s="196"/>
    </row>
    <row r="207" spans="1:10" ht="15.75" x14ac:dyDescent="0.25">
      <c r="A207" s="190"/>
      <c r="B207" s="190"/>
      <c r="C207" s="225" t="s">
        <v>1576</v>
      </c>
      <c r="D207" s="196" t="s">
        <v>212</v>
      </c>
      <c r="E207" s="202" t="s">
        <v>178</v>
      </c>
      <c r="F207" s="200"/>
      <c r="G207" s="200"/>
      <c r="H207" s="201"/>
      <c r="I207" s="45"/>
      <c r="J207" s="196"/>
    </row>
    <row r="208" spans="1:10" ht="15.75" x14ac:dyDescent="0.25">
      <c r="A208" s="186">
        <v>9</v>
      </c>
      <c r="B208" s="186" t="s">
        <v>108</v>
      </c>
      <c r="C208" s="187" t="s">
        <v>109</v>
      </c>
      <c r="D208" s="186" t="s">
        <v>212</v>
      </c>
      <c r="E208" s="203" t="s">
        <v>178</v>
      </c>
      <c r="F208" s="200"/>
      <c r="G208" s="200"/>
      <c r="H208" s="201"/>
      <c r="I208" s="204">
        <f>+I209+I219+I263</f>
        <v>0</v>
      </c>
      <c r="J208" s="218"/>
    </row>
    <row r="209" spans="1:10" ht="15.75" x14ac:dyDescent="0.25">
      <c r="A209" s="190" t="s">
        <v>1577</v>
      </c>
      <c r="B209" s="190" t="s">
        <v>110</v>
      </c>
      <c r="C209" s="191" t="s">
        <v>111</v>
      </c>
      <c r="D209" s="196"/>
      <c r="E209" s="199"/>
      <c r="F209" s="200"/>
      <c r="G209" s="200"/>
      <c r="H209" s="201"/>
      <c r="I209" s="192"/>
      <c r="J209" s="196"/>
    </row>
    <row r="210" spans="1:10" ht="15.75" x14ac:dyDescent="0.25">
      <c r="A210" s="197" t="s">
        <v>535</v>
      </c>
      <c r="B210" s="197" t="s">
        <v>536</v>
      </c>
      <c r="C210" s="198" t="s">
        <v>491</v>
      </c>
      <c r="D210" s="197" t="s">
        <v>97</v>
      </c>
      <c r="E210" s="45">
        <f>+SUM(F210:G210)</f>
        <v>0</v>
      </c>
      <c r="F210" s="200"/>
      <c r="G210" s="200"/>
      <c r="H210" s="201"/>
      <c r="I210" s="45"/>
      <c r="J210" s="196"/>
    </row>
    <row r="211" spans="1:10" ht="15.75" x14ac:dyDescent="0.25">
      <c r="A211" s="197" t="s">
        <v>537</v>
      </c>
      <c r="B211" s="197" t="s">
        <v>538</v>
      </c>
      <c r="C211" s="198" t="s">
        <v>539</v>
      </c>
      <c r="D211" s="197" t="s">
        <v>97</v>
      </c>
      <c r="E211" s="199"/>
      <c r="F211" s="200"/>
      <c r="G211" s="200"/>
      <c r="H211" s="201"/>
      <c r="I211" s="45"/>
      <c r="J211" s="196"/>
    </row>
    <row r="212" spans="1:10" ht="15.75" x14ac:dyDescent="0.25">
      <c r="A212" s="197" t="s">
        <v>540</v>
      </c>
      <c r="B212" s="197" t="s">
        <v>541</v>
      </c>
      <c r="C212" s="198" t="s">
        <v>1578</v>
      </c>
      <c r="D212" s="197" t="s">
        <v>496</v>
      </c>
      <c r="E212" s="45">
        <f>+SUM(F212:G212)</f>
        <v>0</v>
      </c>
      <c r="F212" s="200"/>
      <c r="G212" s="200"/>
      <c r="H212" s="201"/>
      <c r="I212" s="202" t="s">
        <v>178</v>
      </c>
      <c r="J212" s="196"/>
    </row>
    <row r="213" spans="1:10" ht="15.75" x14ac:dyDescent="0.25">
      <c r="A213" s="197" t="s">
        <v>542</v>
      </c>
      <c r="B213" s="197" t="s">
        <v>543</v>
      </c>
      <c r="C213" s="198" t="s">
        <v>1579</v>
      </c>
      <c r="D213" s="197" t="s">
        <v>496</v>
      </c>
      <c r="E213" s="199"/>
      <c r="F213" s="200"/>
      <c r="G213" s="200"/>
      <c r="H213" s="201"/>
      <c r="I213" s="202" t="s">
        <v>178</v>
      </c>
      <c r="J213" s="196"/>
    </row>
    <row r="214" spans="1:10" ht="15.75" x14ac:dyDescent="0.25">
      <c r="A214" s="197" t="s">
        <v>545</v>
      </c>
      <c r="B214" s="197" t="s">
        <v>546</v>
      </c>
      <c r="C214" s="198" t="s">
        <v>547</v>
      </c>
      <c r="D214" s="197" t="s">
        <v>47</v>
      </c>
      <c r="E214" s="199"/>
      <c r="F214" s="200"/>
      <c r="G214" s="200"/>
      <c r="H214" s="201"/>
      <c r="I214" s="199"/>
      <c r="J214" s="196"/>
    </row>
    <row r="215" spans="1:10" ht="15.75" x14ac:dyDescent="0.25">
      <c r="A215" s="197" t="s">
        <v>548</v>
      </c>
      <c r="B215" s="197" t="s">
        <v>549</v>
      </c>
      <c r="C215" s="198" t="s">
        <v>550</v>
      </c>
      <c r="D215" s="197" t="s">
        <v>47</v>
      </c>
      <c r="E215" s="45">
        <f>+SUM(F215:G215)</f>
        <v>0</v>
      </c>
      <c r="F215" s="200"/>
      <c r="G215" s="200"/>
      <c r="H215" s="201"/>
      <c r="I215" s="45"/>
      <c r="J215" s="196"/>
    </row>
    <row r="216" spans="1:10" ht="15.75" x14ac:dyDescent="0.25">
      <c r="A216" s="197" t="s">
        <v>551</v>
      </c>
      <c r="B216" s="197" t="s">
        <v>552</v>
      </c>
      <c r="C216" s="198" t="s">
        <v>553</v>
      </c>
      <c r="D216" s="197" t="s">
        <v>269</v>
      </c>
      <c r="E216" s="199"/>
      <c r="F216" s="200"/>
      <c r="G216" s="200"/>
      <c r="H216" s="201"/>
      <c r="I216" s="202" t="s">
        <v>178</v>
      </c>
      <c r="J216" s="196"/>
    </row>
    <row r="217" spans="1:10" ht="15.75" x14ac:dyDescent="0.25">
      <c r="A217" s="197" t="s">
        <v>554</v>
      </c>
      <c r="B217" s="197" t="s">
        <v>555</v>
      </c>
      <c r="C217" s="198" t="s">
        <v>556</v>
      </c>
      <c r="D217" s="197" t="s">
        <v>212</v>
      </c>
      <c r="E217" s="202" t="s">
        <v>178</v>
      </c>
      <c r="F217" s="200"/>
      <c r="G217" s="200"/>
      <c r="H217" s="201"/>
      <c r="I217" s="199"/>
      <c r="J217" s="196"/>
    </row>
    <row r="218" spans="1:10" ht="15.75" x14ac:dyDescent="0.25">
      <c r="A218" s="197" t="s">
        <v>557</v>
      </c>
      <c r="B218" s="197" t="s">
        <v>558</v>
      </c>
      <c r="C218" s="198" t="s">
        <v>559</v>
      </c>
      <c r="D218" s="197" t="s">
        <v>47</v>
      </c>
      <c r="E218" s="199"/>
      <c r="F218" s="200"/>
      <c r="G218" s="200"/>
      <c r="H218" s="201"/>
      <c r="I218" s="199"/>
      <c r="J218" s="196"/>
    </row>
    <row r="219" spans="1:10" ht="31.5" x14ac:dyDescent="0.25">
      <c r="A219" s="190" t="s">
        <v>1580</v>
      </c>
      <c r="B219" s="190" t="s">
        <v>112</v>
      </c>
      <c r="C219" s="191" t="s">
        <v>113</v>
      </c>
      <c r="D219" s="196"/>
      <c r="E219" s="199"/>
      <c r="F219" s="200"/>
      <c r="G219" s="200"/>
      <c r="H219" s="201"/>
      <c r="I219" s="192"/>
      <c r="J219" s="196"/>
    </row>
    <row r="220" spans="1:10" ht="15.75" x14ac:dyDescent="0.25">
      <c r="A220" s="197" t="s">
        <v>560</v>
      </c>
      <c r="B220" s="197" t="s">
        <v>561</v>
      </c>
      <c r="C220" s="198" t="s">
        <v>491</v>
      </c>
      <c r="D220" s="197" t="s">
        <v>97</v>
      </c>
      <c r="E220" s="45">
        <f t="shared" ref="E220:E225" si="1">+SUM(F220:G220)</f>
        <v>0</v>
      </c>
      <c r="F220" s="229"/>
      <c r="G220" s="229"/>
      <c r="H220" s="206"/>
      <c r="I220" s="45"/>
      <c r="J220" s="196"/>
    </row>
    <row r="221" spans="1:10" ht="15.75" x14ac:dyDescent="0.25">
      <c r="A221" s="197" t="s">
        <v>562</v>
      </c>
      <c r="B221" s="197" t="s">
        <v>563</v>
      </c>
      <c r="C221" s="198" t="s">
        <v>539</v>
      </c>
      <c r="D221" s="197" t="s">
        <v>97</v>
      </c>
      <c r="E221" s="45">
        <f t="shared" si="1"/>
        <v>0</v>
      </c>
      <c r="F221" s="229"/>
      <c r="G221" s="229"/>
      <c r="H221" s="206"/>
      <c r="I221" s="234" t="s">
        <v>178</v>
      </c>
      <c r="J221" s="196"/>
    </row>
    <row r="222" spans="1:10" ht="15.75" x14ac:dyDescent="0.25">
      <c r="A222" s="197" t="s">
        <v>564</v>
      </c>
      <c r="B222" s="197" t="s">
        <v>565</v>
      </c>
      <c r="C222" s="198" t="s">
        <v>1578</v>
      </c>
      <c r="D222" s="197" t="s">
        <v>496</v>
      </c>
      <c r="E222" s="45">
        <f t="shared" si="1"/>
        <v>0</v>
      </c>
      <c r="F222" s="229"/>
      <c r="G222" s="229"/>
      <c r="H222" s="206"/>
      <c r="I222" s="234" t="s">
        <v>178</v>
      </c>
      <c r="J222" s="196"/>
    </row>
    <row r="223" spans="1:10" ht="15.75" x14ac:dyDescent="0.25">
      <c r="A223" s="197" t="s">
        <v>566</v>
      </c>
      <c r="B223" s="197" t="s">
        <v>567</v>
      </c>
      <c r="C223" s="198" t="s">
        <v>1579</v>
      </c>
      <c r="D223" s="197" t="s">
        <v>496</v>
      </c>
      <c r="E223" s="45">
        <f t="shared" si="1"/>
        <v>0</v>
      </c>
      <c r="F223" s="229"/>
      <c r="G223" s="229"/>
      <c r="H223" s="201"/>
      <c r="I223" s="234" t="s">
        <v>178</v>
      </c>
      <c r="J223" s="196"/>
    </row>
    <row r="224" spans="1:10" ht="15.75" x14ac:dyDescent="0.25">
      <c r="A224" s="197" t="s">
        <v>568</v>
      </c>
      <c r="B224" s="197" t="s">
        <v>569</v>
      </c>
      <c r="C224" s="198" t="s">
        <v>547</v>
      </c>
      <c r="D224" s="197" t="s">
        <v>47</v>
      </c>
      <c r="E224" s="199">
        <f t="shared" si="1"/>
        <v>0</v>
      </c>
      <c r="F224" s="200"/>
      <c r="G224" s="200"/>
      <c r="H224" s="206"/>
      <c r="I224" s="45"/>
      <c r="J224" s="196"/>
    </row>
    <row r="225" spans="1:10" ht="15.75" x14ac:dyDescent="0.25">
      <c r="A225" s="197" t="s">
        <v>570</v>
      </c>
      <c r="B225" s="197" t="s">
        <v>571</v>
      </c>
      <c r="C225" s="198" t="s">
        <v>550</v>
      </c>
      <c r="D225" s="197" t="s">
        <v>47</v>
      </c>
      <c r="E225" s="199">
        <f t="shared" si="1"/>
        <v>0</v>
      </c>
      <c r="F225" s="200"/>
      <c r="G225" s="200"/>
      <c r="H225" s="206"/>
      <c r="I225" s="45"/>
      <c r="J225" s="196"/>
    </row>
    <row r="226" spans="1:10" ht="15.75" x14ac:dyDescent="0.25">
      <c r="A226" s="197" t="s">
        <v>572</v>
      </c>
      <c r="B226" s="197" t="s">
        <v>573</v>
      </c>
      <c r="C226" s="198" t="s">
        <v>553</v>
      </c>
      <c r="D226" s="197" t="s">
        <v>269</v>
      </c>
      <c r="E226" s="199"/>
      <c r="F226" s="200"/>
      <c r="G226" s="200"/>
      <c r="H226" s="206"/>
      <c r="I226" s="202" t="s">
        <v>178</v>
      </c>
      <c r="J226" s="196"/>
    </row>
    <row r="227" spans="1:10" ht="15.75" x14ac:dyDescent="0.25">
      <c r="A227" s="197" t="s">
        <v>574</v>
      </c>
      <c r="B227" s="197" t="s">
        <v>575</v>
      </c>
      <c r="C227" s="198" t="s">
        <v>556</v>
      </c>
      <c r="D227" s="197" t="s">
        <v>212</v>
      </c>
      <c r="E227" s="202" t="s">
        <v>178</v>
      </c>
      <c r="F227" s="200"/>
      <c r="G227" s="200" t="s">
        <v>178</v>
      </c>
      <c r="H227" s="201"/>
      <c r="I227" s="199"/>
      <c r="J227" s="196"/>
    </row>
    <row r="228" spans="1:10" ht="15.75" x14ac:dyDescent="0.25">
      <c r="A228" s="197" t="s">
        <v>576</v>
      </c>
      <c r="B228" s="197" t="s">
        <v>577</v>
      </c>
      <c r="C228" s="198" t="s">
        <v>559</v>
      </c>
      <c r="D228" s="197" t="s">
        <v>47</v>
      </c>
      <c r="E228" s="199"/>
      <c r="F228" s="200"/>
      <c r="G228" s="200"/>
      <c r="H228" s="201"/>
      <c r="I228" s="199"/>
      <c r="J228" s="196"/>
    </row>
    <row r="229" spans="1:10" ht="15.75" x14ac:dyDescent="0.25">
      <c r="A229" s="190" t="s">
        <v>1581</v>
      </c>
      <c r="B229" s="190" t="s">
        <v>578</v>
      </c>
      <c r="C229" s="191" t="s">
        <v>579</v>
      </c>
      <c r="D229" s="196"/>
      <c r="E229" s="199"/>
      <c r="F229" s="200"/>
      <c r="G229" s="200"/>
      <c r="H229" s="201"/>
      <c r="I229" s="199"/>
      <c r="J229" s="196"/>
    </row>
    <row r="230" spans="1:10" ht="15.75" x14ac:dyDescent="0.25">
      <c r="A230" s="197" t="s">
        <v>580</v>
      </c>
      <c r="B230" s="197" t="s">
        <v>581</v>
      </c>
      <c r="C230" s="198" t="s">
        <v>582</v>
      </c>
      <c r="D230" s="197" t="s">
        <v>97</v>
      </c>
      <c r="E230" s="199"/>
      <c r="F230" s="200"/>
      <c r="G230" s="200"/>
      <c r="H230" s="201"/>
      <c r="I230" s="199"/>
      <c r="J230" s="196"/>
    </row>
    <row r="231" spans="1:10" ht="15.75" x14ac:dyDescent="0.25">
      <c r="A231" s="197" t="s">
        <v>583</v>
      </c>
      <c r="B231" s="197" t="s">
        <v>584</v>
      </c>
      <c r="C231" s="198" t="s">
        <v>585</v>
      </c>
      <c r="D231" s="197" t="s">
        <v>97</v>
      </c>
      <c r="E231" s="199"/>
      <c r="F231" s="200"/>
      <c r="G231" s="200"/>
      <c r="H231" s="201"/>
      <c r="I231" s="202"/>
      <c r="J231" s="196"/>
    </row>
    <row r="232" spans="1:10" ht="15.75" x14ac:dyDescent="0.25">
      <c r="A232" s="197" t="s">
        <v>586</v>
      </c>
      <c r="B232" s="197" t="s">
        <v>587</v>
      </c>
      <c r="C232" s="198" t="s">
        <v>588</v>
      </c>
      <c r="D232" s="197" t="s">
        <v>469</v>
      </c>
      <c r="E232" s="199"/>
      <c r="F232" s="200"/>
      <c r="G232" s="200"/>
      <c r="H232" s="201"/>
      <c r="I232" s="199"/>
      <c r="J232" s="196"/>
    </row>
    <row r="233" spans="1:10" ht="15.75" x14ac:dyDescent="0.25">
      <c r="A233" s="197" t="s">
        <v>589</v>
      </c>
      <c r="B233" s="197" t="s">
        <v>590</v>
      </c>
      <c r="C233" s="198" t="s">
        <v>591</v>
      </c>
      <c r="D233" s="197" t="s">
        <v>469</v>
      </c>
      <c r="E233" s="199"/>
      <c r="F233" s="200"/>
      <c r="G233" s="200"/>
      <c r="H233" s="201"/>
      <c r="I233" s="199"/>
      <c r="J233" s="196"/>
    </row>
    <row r="234" spans="1:10" ht="15.75" x14ac:dyDescent="0.25">
      <c r="A234" s="197" t="s">
        <v>592</v>
      </c>
      <c r="B234" s="197" t="s">
        <v>593</v>
      </c>
      <c r="C234" s="198" t="s">
        <v>594</v>
      </c>
      <c r="D234" s="197" t="s">
        <v>47</v>
      </c>
      <c r="E234" s="199"/>
      <c r="F234" s="200"/>
      <c r="G234" s="200"/>
      <c r="H234" s="201"/>
      <c r="I234" s="199"/>
      <c r="J234" s="196"/>
    </row>
    <row r="235" spans="1:10" ht="15.75" x14ac:dyDescent="0.25">
      <c r="A235" s="197" t="s">
        <v>595</v>
      </c>
      <c r="B235" s="197" t="s">
        <v>596</v>
      </c>
      <c r="C235" s="198" t="s">
        <v>597</v>
      </c>
      <c r="D235" s="197" t="s">
        <v>47</v>
      </c>
      <c r="E235" s="199"/>
      <c r="F235" s="200"/>
      <c r="G235" s="200"/>
      <c r="H235" s="201"/>
      <c r="I235" s="199"/>
      <c r="J235" s="196"/>
    </row>
    <row r="236" spans="1:10" ht="15.75" x14ac:dyDescent="0.25">
      <c r="A236" s="197" t="s">
        <v>598</v>
      </c>
      <c r="B236" s="197" t="s">
        <v>599</v>
      </c>
      <c r="C236" s="198" t="s">
        <v>600</v>
      </c>
      <c r="D236" s="197" t="s">
        <v>212</v>
      </c>
      <c r="E236" s="202" t="s">
        <v>178</v>
      </c>
      <c r="F236" s="200"/>
      <c r="G236" s="200"/>
      <c r="H236" s="201"/>
      <c r="I236" s="199"/>
      <c r="J236" s="196"/>
    </row>
    <row r="237" spans="1:10" ht="15.75" x14ac:dyDescent="0.25">
      <c r="A237" s="197" t="s">
        <v>601</v>
      </c>
      <c r="B237" s="197" t="s">
        <v>602</v>
      </c>
      <c r="C237" s="198" t="s">
        <v>603</v>
      </c>
      <c r="D237" s="197" t="s">
        <v>269</v>
      </c>
      <c r="E237" s="199"/>
      <c r="F237" s="200"/>
      <c r="G237" s="200"/>
      <c r="H237" s="201"/>
      <c r="I237" s="202"/>
      <c r="J237" s="196"/>
    </row>
    <row r="238" spans="1:10" ht="15.75" x14ac:dyDescent="0.25">
      <c r="A238" s="197" t="s">
        <v>604</v>
      </c>
      <c r="B238" s="197" t="s">
        <v>605</v>
      </c>
      <c r="C238" s="198" t="s">
        <v>559</v>
      </c>
      <c r="D238" s="197" t="s">
        <v>47</v>
      </c>
      <c r="E238" s="199"/>
      <c r="F238" s="200"/>
      <c r="G238" s="200"/>
      <c r="H238" s="201"/>
      <c r="I238" s="199"/>
      <c r="J238" s="196"/>
    </row>
    <row r="239" spans="1:10" ht="15.75" x14ac:dyDescent="0.25">
      <c r="A239" s="190" t="s">
        <v>1582</v>
      </c>
      <c r="B239" s="190" t="s">
        <v>606</v>
      </c>
      <c r="C239" s="191" t="s">
        <v>607</v>
      </c>
      <c r="D239" s="196"/>
      <c r="E239" s="199"/>
      <c r="F239" s="200"/>
      <c r="G239" s="200"/>
      <c r="H239" s="201"/>
      <c r="I239" s="199"/>
      <c r="J239" s="196"/>
    </row>
    <row r="240" spans="1:10" ht="15.75" x14ac:dyDescent="0.25">
      <c r="A240" s="197" t="s">
        <v>608</v>
      </c>
      <c r="B240" s="197" t="s">
        <v>609</v>
      </c>
      <c r="C240" s="198" t="s">
        <v>610</v>
      </c>
      <c r="D240" s="197" t="s">
        <v>47</v>
      </c>
      <c r="E240" s="199"/>
      <c r="F240" s="200"/>
      <c r="G240" s="200"/>
      <c r="H240" s="201"/>
      <c r="I240" s="199"/>
      <c r="J240" s="196"/>
    </row>
    <row r="241" spans="1:10" ht="15.75" x14ac:dyDescent="0.25">
      <c r="A241" s="197" t="s">
        <v>611</v>
      </c>
      <c r="B241" s="197" t="s">
        <v>612</v>
      </c>
      <c r="C241" s="198" t="s">
        <v>613</v>
      </c>
      <c r="D241" s="197" t="s">
        <v>47</v>
      </c>
      <c r="E241" s="199"/>
      <c r="F241" s="200"/>
      <c r="G241" s="200"/>
      <c r="H241" s="201"/>
      <c r="I241" s="199"/>
      <c r="J241" s="196"/>
    </row>
    <row r="242" spans="1:10" ht="15.75" x14ac:dyDescent="0.25">
      <c r="A242" s="197" t="s">
        <v>614</v>
      </c>
      <c r="B242" s="197" t="s">
        <v>615</v>
      </c>
      <c r="C242" s="198" t="s">
        <v>556</v>
      </c>
      <c r="D242" s="197" t="s">
        <v>212</v>
      </c>
      <c r="E242" s="199"/>
      <c r="F242" s="200"/>
      <c r="G242" s="200"/>
      <c r="H242" s="201"/>
      <c r="I242" s="199"/>
      <c r="J242" s="196"/>
    </row>
    <row r="243" spans="1:10" ht="15.75" x14ac:dyDescent="0.25">
      <c r="A243" s="197" t="s">
        <v>616</v>
      </c>
      <c r="B243" s="197" t="s">
        <v>617</v>
      </c>
      <c r="C243" s="198" t="s">
        <v>618</v>
      </c>
      <c r="D243" s="197" t="s">
        <v>47</v>
      </c>
      <c r="E243" s="199"/>
      <c r="F243" s="200"/>
      <c r="G243" s="200"/>
      <c r="H243" s="201"/>
      <c r="I243" s="199"/>
      <c r="J243" s="196"/>
    </row>
    <row r="244" spans="1:10" ht="15.75" x14ac:dyDescent="0.25">
      <c r="A244" s="197" t="s">
        <v>619</v>
      </c>
      <c r="B244" s="197" t="s">
        <v>620</v>
      </c>
      <c r="C244" s="198" t="s">
        <v>621</v>
      </c>
      <c r="D244" s="197" t="s">
        <v>469</v>
      </c>
      <c r="E244" s="199"/>
      <c r="F244" s="200"/>
      <c r="G244" s="200"/>
      <c r="H244" s="201"/>
      <c r="I244" s="199"/>
      <c r="J244" s="196"/>
    </row>
    <row r="245" spans="1:10" ht="15.75" x14ac:dyDescent="0.25">
      <c r="A245" s="197" t="s">
        <v>622</v>
      </c>
      <c r="B245" s="197" t="s">
        <v>623</v>
      </c>
      <c r="C245" s="198" t="s">
        <v>559</v>
      </c>
      <c r="D245" s="197" t="s">
        <v>47</v>
      </c>
      <c r="E245" s="199"/>
      <c r="F245" s="200"/>
      <c r="G245" s="200"/>
      <c r="H245" s="201"/>
      <c r="I245" s="199"/>
      <c r="J245" s="196"/>
    </row>
    <row r="246" spans="1:10" ht="15.75" x14ac:dyDescent="0.25">
      <c r="A246" s="190" t="s">
        <v>1583</v>
      </c>
      <c r="B246" s="190" t="s">
        <v>624</v>
      </c>
      <c r="C246" s="191" t="s">
        <v>625</v>
      </c>
      <c r="D246" s="196"/>
      <c r="E246" s="199"/>
      <c r="F246" s="200"/>
      <c r="G246" s="200"/>
      <c r="H246" s="201"/>
      <c r="I246" s="199"/>
      <c r="J246" s="196"/>
    </row>
    <row r="247" spans="1:10" ht="15.75" x14ac:dyDescent="0.25">
      <c r="A247" s="197" t="s">
        <v>626</v>
      </c>
      <c r="B247" s="197" t="s">
        <v>627</v>
      </c>
      <c r="C247" s="198" t="s">
        <v>610</v>
      </c>
      <c r="D247" s="197" t="s">
        <v>47</v>
      </c>
      <c r="E247" s="199"/>
      <c r="F247" s="200"/>
      <c r="G247" s="200"/>
      <c r="H247" s="201"/>
      <c r="I247" s="199"/>
      <c r="J247" s="196"/>
    </row>
    <row r="248" spans="1:10" ht="15.75" x14ac:dyDescent="0.25">
      <c r="A248" s="197" t="s">
        <v>628</v>
      </c>
      <c r="B248" s="197" t="s">
        <v>629</v>
      </c>
      <c r="C248" s="198" t="s">
        <v>556</v>
      </c>
      <c r="D248" s="197" t="s">
        <v>212</v>
      </c>
      <c r="E248" s="202" t="s">
        <v>178</v>
      </c>
      <c r="F248" s="200"/>
      <c r="G248" s="200"/>
      <c r="H248" s="201"/>
      <c r="I248" s="199"/>
      <c r="J248" s="196"/>
    </row>
    <row r="249" spans="1:10" ht="15.75" x14ac:dyDescent="0.25">
      <c r="A249" s="197" t="s">
        <v>630</v>
      </c>
      <c r="B249" s="197" t="s">
        <v>631</v>
      </c>
      <c r="C249" s="198" t="s">
        <v>618</v>
      </c>
      <c r="D249" s="197" t="s">
        <v>47</v>
      </c>
      <c r="E249" s="199"/>
      <c r="F249" s="200"/>
      <c r="G249" s="200"/>
      <c r="H249" s="206"/>
      <c r="I249" s="199"/>
      <c r="J249" s="196"/>
    </row>
    <row r="250" spans="1:10" ht="15.75" x14ac:dyDescent="0.25">
      <c r="A250" s="197" t="s">
        <v>632</v>
      </c>
      <c r="B250" s="197" t="s">
        <v>633</v>
      </c>
      <c r="C250" s="198" t="s">
        <v>621</v>
      </c>
      <c r="D250" s="197" t="s">
        <v>496</v>
      </c>
      <c r="E250" s="199"/>
      <c r="F250" s="200"/>
      <c r="G250" s="200"/>
      <c r="H250" s="201"/>
      <c r="I250" s="199"/>
      <c r="J250" s="196"/>
    </row>
    <row r="251" spans="1:10" ht="15.75" x14ac:dyDescent="0.25">
      <c r="A251" s="197" t="s">
        <v>634</v>
      </c>
      <c r="B251" s="197" t="s">
        <v>635</v>
      </c>
      <c r="C251" s="198" t="s">
        <v>559</v>
      </c>
      <c r="D251" s="197" t="s">
        <v>47</v>
      </c>
      <c r="E251" s="199"/>
      <c r="F251" s="200"/>
      <c r="G251" s="200"/>
      <c r="H251" s="201"/>
      <c r="I251" s="199"/>
      <c r="J251" s="196"/>
    </row>
    <row r="252" spans="1:10" ht="15.75" x14ac:dyDescent="0.25">
      <c r="A252" s="190" t="s">
        <v>1584</v>
      </c>
      <c r="B252" s="190" t="s">
        <v>636</v>
      </c>
      <c r="C252" s="191" t="s">
        <v>637</v>
      </c>
      <c r="D252" s="196"/>
      <c r="E252" s="199"/>
      <c r="F252" s="200"/>
      <c r="G252" s="200"/>
      <c r="H252" s="201"/>
      <c r="I252" s="199"/>
      <c r="J252" s="196"/>
    </row>
    <row r="253" spans="1:10" ht="15.75" x14ac:dyDescent="0.25">
      <c r="A253" s="197" t="s">
        <v>638</v>
      </c>
      <c r="B253" s="197" t="s">
        <v>639</v>
      </c>
      <c r="C253" s="198" t="s">
        <v>640</v>
      </c>
      <c r="D253" s="197" t="s">
        <v>47</v>
      </c>
      <c r="E253" s="199"/>
      <c r="F253" s="200"/>
      <c r="G253" s="200"/>
      <c r="H253" s="206"/>
      <c r="I253" s="199"/>
      <c r="J253" s="196"/>
    </row>
    <row r="254" spans="1:10" ht="15.75" x14ac:dyDescent="0.25">
      <c r="A254" s="197" t="s">
        <v>641</v>
      </c>
      <c r="B254" s="197" t="s">
        <v>642</v>
      </c>
      <c r="C254" s="198" t="s">
        <v>618</v>
      </c>
      <c r="D254" s="197" t="s">
        <v>47</v>
      </c>
      <c r="E254" s="199"/>
      <c r="F254" s="200"/>
      <c r="G254" s="200"/>
      <c r="H254" s="206"/>
      <c r="I254" s="199"/>
      <c r="J254" s="196"/>
    </row>
    <row r="255" spans="1:10" ht="15.75" x14ac:dyDescent="0.25">
      <c r="A255" s="197" t="s">
        <v>643</v>
      </c>
      <c r="B255" s="197" t="s">
        <v>644</v>
      </c>
      <c r="C255" s="198" t="s">
        <v>645</v>
      </c>
      <c r="D255" s="197" t="s">
        <v>212</v>
      </c>
      <c r="E255" s="202" t="s">
        <v>178</v>
      </c>
      <c r="F255" s="200"/>
      <c r="G255" s="200"/>
      <c r="H255" s="206"/>
      <c r="I255" s="199"/>
      <c r="J255" s="196"/>
    </row>
    <row r="256" spans="1:10" ht="15.75" x14ac:dyDescent="0.25">
      <c r="A256" s="197" t="s">
        <v>646</v>
      </c>
      <c r="B256" s="197" t="s">
        <v>647</v>
      </c>
      <c r="C256" s="198" t="s">
        <v>1585</v>
      </c>
      <c r="D256" s="197" t="s">
        <v>469</v>
      </c>
      <c r="E256" s="199"/>
      <c r="F256" s="200"/>
      <c r="G256" s="200"/>
      <c r="H256" s="201"/>
      <c r="I256" s="199"/>
      <c r="J256" s="196"/>
    </row>
    <row r="257" spans="1:12" ht="15.75" x14ac:dyDescent="0.25">
      <c r="A257" s="197" t="s">
        <v>649</v>
      </c>
      <c r="B257" s="197" t="s">
        <v>650</v>
      </c>
      <c r="C257" s="198" t="s">
        <v>559</v>
      </c>
      <c r="D257" s="197" t="s">
        <v>47</v>
      </c>
      <c r="E257" s="199"/>
      <c r="F257" s="200"/>
      <c r="G257" s="200"/>
      <c r="H257" s="201"/>
      <c r="I257" s="199"/>
      <c r="J257" s="196"/>
    </row>
    <row r="258" spans="1:12" ht="15.75" x14ac:dyDescent="0.25">
      <c r="A258" s="190" t="s">
        <v>1586</v>
      </c>
      <c r="B258" s="190" t="s">
        <v>651</v>
      </c>
      <c r="C258" s="191" t="s">
        <v>652</v>
      </c>
      <c r="D258" s="196"/>
      <c r="E258" s="199"/>
      <c r="F258" s="200"/>
      <c r="G258" s="200"/>
      <c r="H258" s="201"/>
      <c r="I258" s="199"/>
      <c r="J258" s="196"/>
    </row>
    <row r="259" spans="1:12" ht="15.75" x14ac:dyDescent="0.25">
      <c r="A259" s="197" t="s">
        <v>653</v>
      </c>
      <c r="B259" s="197" t="s">
        <v>654</v>
      </c>
      <c r="C259" s="198" t="s">
        <v>655</v>
      </c>
      <c r="D259" s="197" t="s">
        <v>47</v>
      </c>
      <c r="E259" s="199"/>
      <c r="F259" s="200"/>
      <c r="G259" s="200"/>
      <c r="H259" s="201"/>
      <c r="I259" s="199"/>
      <c r="J259" s="196"/>
    </row>
    <row r="260" spans="1:12" ht="15.75" x14ac:dyDescent="0.25">
      <c r="A260" s="197" t="s">
        <v>656</v>
      </c>
      <c r="B260" s="197" t="s">
        <v>657</v>
      </c>
      <c r="C260" s="198" t="s">
        <v>658</v>
      </c>
      <c r="D260" s="197" t="s">
        <v>212</v>
      </c>
      <c r="E260" s="202" t="s">
        <v>178</v>
      </c>
      <c r="F260" s="200"/>
      <c r="G260" s="200"/>
      <c r="H260" s="201"/>
      <c r="I260" s="199"/>
      <c r="J260" s="196"/>
    </row>
    <row r="261" spans="1:12" ht="15.75" x14ac:dyDescent="0.25">
      <c r="A261" s="197" t="s">
        <v>659</v>
      </c>
      <c r="B261" s="197" t="s">
        <v>660</v>
      </c>
      <c r="C261" s="198" t="s">
        <v>618</v>
      </c>
      <c r="D261" s="197" t="s">
        <v>47</v>
      </c>
      <c r="E261" s="199"/>
      <c r="F261" s="200"/>
      <c r="G261" s="200"/>
      <c r="H261" s="201"/>
      <c r="I261" s="199"/>
      <c r="J261" s="196"/>
    </row>
    <row r="262" spans="1:12" ht="15.75" x14ac:dyDescent="0.25">
      <c r="A262" s="197" t="s">
        <v>661</v>
      </c>
      <c r="B262" s="197" t="s">
        <v>662</v>
      </c>
      <c r="C262" s="198" t="s">
        <v>559</v>
      </c>
      <c r="D262" s="197" t="s">
        <v>47</v>
      </c>
      <c r="E262" s="199"/>
      <c r="F262" s="200"/>
      <c r="G262" s="200"/>
      <c r="H262" s="201"/>
      <c r="I262" s="199"/>
      <c r="J262" s="196"/>
    </row>
    <row r="263" spans="1:12" ht="15.75" x14ac:dyDescent="0.25">
      <c r="A263" s="190" t="s">
        <v>1587</v>
      </c>
      <c r="B263" s="190" t="s">
        <v>114</v>
      </c>
      <c r="C263" s="191" t="s">
        <v>115</v>
      </c>
      <c r="D263" s="190" t="s">
        <v>212</v>
      </c>
      <c r="E263" s="195" t="s">
        <v>178</v>
      </c>
      <c r="F263" s="200"/>
      <c r="G263" s="200"/>
      <c r="H263" s="201"/>
      <c r="I263" s="199"/>
      <c r="J263" s="196"/>
    </row>
    <row r="264" spans="1:12" ht="15.75" x14ac:dyDescent="0.25">
      <c r="A264" s="186">
        <v>10</v>
      </c>
      <c r="B264" s="186" t="s">
        <v>117</v>
      </c>
      <c r="C264" s="187" t="s">
        <v>118</v>
      </c>
      <c r="D264" s="186" t="s">
        <v>212</v>
      </c>
      <c r="E264" s="203" t="s">
        <v>178</v>
      </c>
      <c r="F264" s="200"/>
      <c r="G264" s="200"/>
      <c r="H264" s="201"/>
      <c r="I264" s="204">
        <f>+I266+I271+I313+I318+I323+I328+I333+I334</f>
        <v>0</v>
      </c>
      <c r="J264" s="218"/>
    </row>
    <row r="265" spans="1:12" ht="15.75" x14ac:dyDescent="0.25">
      <c r="A265" s="190" t="s">
        <v>1588</v>
      </c>
      <c r="B265" s="190" t="s">
        <v>663</v>
      </c>
      <c r="C265" s="191" t="s">
        <v>664</v>
      </c>
      <c r="D265" s="190"/>
      <c r="E265" s="199"/>
      <c r="F265" s="200"/>
      <c r="G265" s="200"/>
      <c r="H265" s="201"/>
      <c r="I265" s="199"/>
      <c r="J265" s="196"/>
    </row>
    <row r="266" spans="1:12" ht="15.75" x14ac:dyDescent="0.25">
      <c r="A266" s="214" t="s">
        <v>665</v>
      </c>
      <c r="B266" s="214" t="s">
        <v>119</v>
      </c>
      <c r="C266" s="219" t="s">
        <v>120</v>
      </c>
      <c r="D266" s="214" t="s">
        <v>55</v>
      </c>
      <c r="E266" s="192">
        <f>+SUM(E267:E270)</f>
        <v>0</v>
      </c>
      <c r="F266" s="200"/>
      <c r="G266" s="215">
        <f>+SUM(G267:G270)</f>
        <v>0</v>
      </c>
      <c r="H266" s="194"/>
      <c r="I266" s="192"/>
      <c r="J266" s="190"/>
    </row>
    <row r="267" spans="1:12" ht="18.75" x14ac:dyDescent="0.25">
      <c r="A267" s="197" t="s">
        <v>666</v>
      </c>
      <c r="B267" s="197" t="s">
        <v>667</v>
      </c>
      <c r="C267" s="198" t="s">
        <v>126</v>
      </c>
      <c r="D267" s="197" t="s">
        <v>55</v>
      </c>
      <c r="E267" s="236">
        <f>+SUM(F267:G267)</f>
        <v>0</v>
      </c>
      <c r="F267" s="200"/>
      <c r="G267" s="200"/>
      <c r="H267" s="206"/>
      <c r="I267" s="199"/>
      <c r="J267" s="196"/>
    </row>
    <row r="268" spans="1:12" ht="18.75" x14ac:dyDescent="0.25">
      <c r="A268" s="197" t="s">
        <v>668</v>
      </c>
      <c r="B268" s="197" t="s">
        <v>669</v>
      </c>
      <c r="C268" s="198" t="s">
        <v>128</v>
      </c>
      <c r="D268" s="197" t="s">
        <v>55</v>
      </c>
      <c r="E268" s="236">
        <f>+SUM(F268:G268)</f>
        <v>0</v>
      </c>
      <c r="F268" s="200"/>
      <c r="G268" s="200"/>
      <c r="H268" s="206"/>
      <c r="I268" s="199"/>
      <c r="J268" s="196"/>
      <c r="L268" s="223"/>
    </row>
    <row r="269" spans="1:12" ht="18.75" x14ac:dyDescent="0.25">
      <c r="A269" s="197" t="s">
        <v>670</v>
      </c>
      <c r="B269" s="197" t="s">
        <v>671</v>
      </c>
      <c r="C269" s="198" t="s">
        <v>130</v>
      </c>
      <c r="D269" s="197" t="s">
        <v>55</v>
      </c>
      <c r="E269" s="236">
        <f>+SUM(F269:G269)</f>
        <v>0</v>
      </c>
      <c r="F269" s="200"/>
      <c r="G269" s="200"/>
      <c r="H269" s="206"/>
      <c r="I269" s="199"/>
      <c r="J269" s="196"/>
    </row>
    <row r="270" spans="1:12" ht="18.75" x14ac:dyDescent="0.25">
      <c r="A270" s="197" t="s">
        <v>672</v>
      </c>
      <c r="B270" s="197" t="s">
        <v>673</v>
      </c>
      <c r="C270" s="198" t="s">
        <v>132</v>
      </c>
      <c r="D270" s="197" t="s">
        <v>55</v>
      </c>
      <c r="E270" s="236">
        <f>+SUM(F270:G270)</f>
        <v>0</v>
      </c>
      <c r="F270" s="200"/>
      <c r="G270" s="200"/>
      <c r="H270" s="206"/>
      <c r="I270" s="199"/>
      <c r="J270" s="196"/>
    </row>
    <row r="271" spans="1:12" ht="15.75" x14ac:dyDescent="0.25">
      <c r="A271" s="214" t="s">
        <v>674</v>
      </c>
      <c r="B271" s="214" t="s">
        <v>121</v>
      </c>
      <c r="C271" s="219" t="s">
        <v>122</v>
      </c>
      <c r="D271" s="214" t="s">
        <v>55</v>
      </c>
      <c r="E271" s="199"/>
      <c r="F271" s="200"/>
      <c r="G271" s="200"/>
      <c r="H271" s="201"/>
      <c r="I271" s="199"/>
      <c r="J271" s="196"/>
    </row>
    <row r="272" spans="1:12" ht="15.75" x14ac:dyDescent="0.25">
      <c r="A272" s="197" t="s">
        <v>675</v>
      </c>
      <c r="B272" s="197" t="s">
        <v>676</v>
      </c>
      <c r="C272" s="198" t="s">
        <v>126</v>
      </c>
      <c r="D272" s="197" t="s">
        <v>55</v>
      </c>
      <c r="E272" s="199"/>
      <c r="F272" s="200"/>
      <c r="G272" s="200"/>
      <c r="H272" s="206"/>
      <c r="I272" s="199"/>
      <c r="J272" s="196"/>
    </row>
    <row r="273" spans="1:10" ht="15.75" x14ac:dyDescent="0.25">
      <c r="A273" s="197" t="s">
        <v>677</v>
      </c>
      <c r="B273" s="197" t="s">
        <v>678</v>
      </c>
      <c r="C273" s="198" t="s">
        <v>128</v>
      </c>
      <c r="D273" s="197" t="s">
        <v>55</v>
      </c>
      <c r="E273" s="199"/>
      <c r="F273" s="200"/>
      <c r="G273" s="200"/>
      <c r="H273" s="201"/>
      <c r="I273" s="199"/>
      <c r="J273" s="196"/>
    </row>
    <row r="274" spans="1:10" ht="15.75" x14ac:dyDescent="0.25">
      <c r="A274" s="197" t="s">
        <v>679</v>
      </c>
      <c r="B274" s="197" t="s">
        <v>680</v>
      </c>
      <c r="C274" s="198" t="s">
        <v>130</v>
      </c>
      <c r="D274" s="197" t="s">
        <v>55</v>
      </c>
      <c r="E274" s="199"/>
      <c r="F274" s="200"/>
      <c r="G274" s="200"/>
      <c r="H274" s="201"/>
      <c r="I274" s="199"/>
      <c r="J274" s="225"/>
    </row>
    <row r="275" spans="1:10" ht="15.75" x14ac:dyDescent="0.25">
      <c r="A275" s="197" t="s">
        <v>681</v>
      </c>
      <c r="B275" s="197" t="s">
        <v>682</v>
      </c>
      <c r="C275" s="198" t="s">
        <v>132</v>
      </c>
      <c r="D275" s="197" t="s">
        <v>55</v>
      </c>
      <c r="E275" s="199"/>
      <c r="F275" s="200"/>
      <c r="G275" s="200"/>
      <c r="H275" s="201"/>
      <c r="I275" s="199"/>
      <c r="J275" s="225"/>
    </row>
    <row r="276" spans="1:10" ht="15.75" x14ac:dyDescent="0.25">
      <c r="A276" s="214" t="s">
        <v>1589</v>
      </c>
      <c r="B276" s="190" t="s">
        <v>123</v>
      </c>
      <c r="C276" s="191" t="s">
        <v>124</v>
      </c>
      <c r="D276" s="214" t="s">
        <v>55</v>
      </c>
      <c r="E276" s="199"/>
      <c r="F276" s="200"/>
      <c r="G276" s="200"/>
      <c r="H276" s="201"/>
      <c r="I276" s="199"/>
      <c r="J276" s="225"/>
    </row>
    <row r="277" spans="1:10" ht="15.75" x14ac:dyDescent="0.25">
      <c r="A277" s="197" t="s">
        <v>684</v>
      </c>
      <c r="B277" s="197" t="s">
        <v>125</v>
      </c>
      <c r="C277" s="198" t="s">
        <v>126</v>
      </c>
      <c r="D277" s="197" t="s">
        <v>55</v>
      </c>
      <c r="E277" s="199"/>
      <c r="F277" s="200"/>
      <c r="G277" s="200"/>
      <c r="H277" s="201"/>
      <c r="I277" s="199"/>
      <c r="J277" s="225"/>
    </row>
    <row r="278" spans="1:10" ht="15.75" x14ac:dyDescent="0.25">
      <c r="A278" s="197" t="s">
        <v>685</v>
      </c>
      <c r="B278" s="197" t="s">
        <v>127</v>
      </c>
      <c r="C278" s="198" t="s">
        <v>128</v>
      </c>
      <c r="D278" s="197" t="s">
        <v>55</v>
      </c>
      <c r="E278" s="199"/>
      <c r="F278" s="200"/>
      <c r="G278" s="200"/>
      <c r="H278" s="201"/>
      <c r="I278" s="199"/>
      <c r="J278" s="225"/>
    </row>
    <row r="279" spans="1:10" ht="15.75" x14ac:dyDescent="0.25">
      <c r="A279" s="197" t="s">
        <v>686</v>
      </c>
      <c r="B279" s="197" t="s">
        <v>129</v>
      </c>
      <c r="C279" s="198" t="s">
        <v>130</v>
      </c>
      <c r="D279" s="197" t="s">
        <v>55</v>
      </c>
      <c r="E279" s="199"/>
      <c r="F279" s="200"/>
      <c r="G279" s="200"/>
      <c r="H279" s="201"/>
      <c r="I279" s="199"/>
      <c r="J279" s="225"/>
    </row>
    <row r="280" spans="1:10" ht="15.75" x14ac:dyDescent="0.25">
      <c r="A280" s="197" t="s">
        <v>687</v>
      </c>
      <c r="B280" s="197" t="s">
        <v>131</v>
      </c>
      <c r="C280" s="198" t="s">
        <v>132</v>
      </c>
      <c r="D280" s="197" t="s">
        <v>55</v>
      </c>
      <c r="E280" s="199"/>
      <c r="F280" s="200"/>
      <c r="G280" s="200"/>
      <c r="H280" s="201"/>
      <c r="I280" s="199"/>
      <c r="J280" s="225"/>
    </row>
    <row r="281" spans="1:10" ht="15.75" x14ac:dyDescent="0.25">
      <c r="A281" s="190" t="s">
        <v>1590</v>
      </c>
      <c r="B281" s="190" t="s">
        <v>688</v>
      </c>
      <c r="C281" s="191" t="s">
        <v>689</v>
      </c>
      <c r="D281" s="190" t="s">
        <v>55</v>
      </c>
      <c r="E281" s="199"/>
      <c r="F281" s="200"/>
      <c r="G281" s="200"/>
      <c r="H281" s="201"/>
      <c r="I281" s="199"/>
      <c r="J281" s="225"/>
    </row>
    <row r="282" spans="1:10" ht="15.75" x14ac:dyDescent="0.25">
      <c r="A282" s="214" t="s">
        <v>690</v>
      </c>
      <c r="B282" s="214" t="s">
        <v>133</v>
      </c>
      <c r="C282" s="219" t="s">
        <v>134</v>
      </c>
      <c r="D282" s="214" t="s">
        <v>55</v>
      </c>
      <c r="E282" s="199"/>
      <c r="F282" s="200"/>
      <c r="G282" s="200"/>
      <c r="H282" s="201"/>
      <c r="I282" s="199"/>
      <c r="J282" s="225"/>
    </row>
    <row r="283" spans="1:10" ht="15.75" x14ac:dyDescent="0.25">
      <c r="A283" s="197" t="s">
        <v>691</v>
      </c>
      <c r="B283" s="197" t="s">
        <v>692</v>
      </c>
      <c r="C283" s="198" t="s">
        <v>126</v>
      </c>
      <c r="D283" s="197" t="s">
        <v>55</v>
      </c>
      <c r="E283" s="199"/>
      <c r="F283" s="200"/>
      <c r="G283" s="200"/>
      <c r="H283" s="206"/>
      <c r="I283" s="199"/>
      <c r="J283" s="225"/>
    </row>
    <row r="284" spans="1:10" ht="15.75" x14ac:dyDescent="0.25">
      <c r="A284" s="197" t="s">
        <v>693</v>
      </c>
      <c r="B284" s="197" t="s">
        <v>694</v>
      </c>
      <c r="C284" s="198" t="s">
        <v>348</v>
      </c>
      <c r="D284" s="197" t="s">
        <v>55</v>
      </c>
      <c r="E284" s="199"/>
      <c r="F284" s="200"/>
      <c r="G284" s="200"/>
      <c r="H284" s="206"/>
      <c r="I284" s="199"/>
      <c r="J284" s="225"/>
    </row>
    <row r="285" spans="1:10" ht="15.75" x14ac:dyDescent="0.25">
      <c r="A285" s="197" t="s">
        <v>695</v>
      </c>
      <c r="B285" s="197" t="s">
        <v>696</v>
      </c>
      <c r="C285" s="198" t="s">
        <v>336</v>
      </c>
      <c r="D285" s="197" t="s">
        <v>55</v>
      </c>
      <c r="E285" s="199"/>
      <c r="F285" s="200"/>
      <c r="G285" s="200"/>
      <c r="H285" s="206"/>
      <c r="I285" s="199"/>
      <c r="J285" s="225"/>
    </row>
    <row r="286" spans="1:10" ht="15.75" x14ac:dyDescent="0.25">
      <c r="A286" s="197" t="s">
        <v>697</v>
      </c>
      <c r="B286" s="197" t="s">
        <v>698</v>
      </c>
      <c r="C286" s="198" t="s">
        <v>132</v>
      </c>
      <c r="D286" s="197" t="s">
        <v>55</v>
      </c>
      <c r="E286" s="199"/>
      <c r="F286" s="200"/>
      <c r="G286" s="200"/>
      <c r="H286" s="206"/>
      <c r="I286" s="199"/>
      <c r="J286" s="225"/>
    </row>
    <row r="287" spans="1:10" ht="15.75" x14ac:dyDescent="0.25">
      <c r="A287" s="190" t="s">
        <v>699</v>
      </c>
      <c r="B287" s="190" t="s">
        <v>135</v>
      </c>
      <c r="C287" s="219" t="s">
        <v>136</v>
      </c>
      <c r="D287" s="190" t="s">
        <v>55</v>
      </c>
      <c r="E287" s="199"/>
      <c r="F287" s="200"/>
      <c r="G287" s="200"/>
      <c r="H287" s="206"/>
      <c r="I287" s="199"/>
      <c r="J287" s="225"/>
    </row>
    <row r="288" spans="1:10" ht="15.75" x14ac:dyDescent="0.25">
      <c r="A288" s="197" t="s">
        <v>700</v>
      </c>
      <c r="B288" s="197" t="s">
        <v>701</v>
      </c>
      <c r="C288" s="198" t="s">
        <v>126</v>
      </c>
      <c r="D288" s="197" t="s">
        <v>55</v>
      </c>
      <c r="E288" s="199"/>
      <c r="F288" s="200"/>
      <c r="G288" s="200"/>
      <c r="H288" s="206"/>
      <c r="I288" s="199"/>
      <c r="J288" s="225"/>
    </row>
    <row r="289" spans="1:10" ht="15.75" x14ac:dyDescent="0.25">
      <c r="A289" s="197" t="s">
        <v>702</v>
      </c>
      <c r="B289" s="197" t="s">
        <v>703</v>
      </c>
      <c r="C289" s="198" t="s">
        <v>128</v>
      </c>
      <c r="D289" s="197" t="s">
        <v>55</v>
      </c>
      <c r="E289" s="199"/>
      <c r="F289" s="200"/>
      <c r="G289" s="200"/>
      <c r="H289" s="206"/>
      <c r="I289" s="199"/>
      <c r="J289" s="225"/>
    </row>
    <row r="290" spans="1:10" ht="15.75" x14ac:dyDescent="0.25">
      <c r="A290" s="197" t="s">
        <v>704</v>
      </c>
      <c r="B290" s="197" t="s">
        <v>705</v>
      </c>
      <c r="C290" s="198" t="s">
        <v>130</v>
      </c>
      <c r="D290" s="197" t="s">
        <v>55</v>
      </c>
      <c r="E290" s="199"/>
      <c r="F290" s="200"/>
      <c r="G290" s="200"/>
      <c r="H290" s="201"/>
      <c r="I290" s="199"/>
      <c r="J290" s="225"/>
    </row>
    <row r="291" spans="1:10" ht="15.75" x14ac:dyDescent="0.25">
      <c r="A291" s="197" t="s">
        <v>706</v>
      </c>
      <c r="B291" s="197" t="s">
        <v>707</v>
      </c>
      <c r="C291" s="198" t="s">
        <v>132</v>
      </c>
      <c r="D291" s="197" t="s">
        <v>55</v>
      </c>
      <c r="E291" s="199"/>
      <c r="F291" s="200"/>
      <c r="G291" s="200"/>
      <c r="H291" s="201"/>
      <c r="I291" s="199"/>
      <c r="J291" s="225"/>
    </row>
    <row r="292" spans="1:10" ht="15.75" x14ac:dyDescent="0.25">
      <c r="A292" s="190" t="s">
        <v>708</v>
      </c>
      <c r="B292" s="190" t="s">
        <v>709</v>
      </c>
      <c r="C292" s="219" t="s">
        <v>710</v>
      </c>
      <c r="D292" s="190" t="s">
        <v>55</v>
      </c>
      <c r="E292" s="199"/>
      <c r="F292" s="200"/>
      <c r="G292" s="200"/>
      <c r="H292" s="201"/>
      <c r="I292" s="199"/>
      <c r="J292" s="225"/>
    </row>
    <row r="293" spans="1:10" ht="15.75" x14ac:dyDescent="0.25">
      <c r="A293" s="197" t="s">
        <v>711</v>
      </c>
      <c r="B293" s="197" t="s">
        <v>712</v>
      </c>
      <c r="C293" s="198" t="s">
        <v>126</v>
      </c>
      <c r="D293" s="197" t="s">
        <v>55</v>
      </c>
      <c r="E293" s="199"/>
      <c r="F293" s="200"/>
      <c r="G293" s="200"/>
      <c r="H293" s="201"/>
      <c r="I293" s="199"/>
      <c r="J293" s="225"/>
    </row>
    <row r="294" spans="1:10" ht="15.75" x14ac:dyDescent="0.25">
      <c r="A294" s="197" t="s">
        <v>713</v>
      </c>
      <c r="B294" s="197" t="s">
        <v>714</v>
      </c>
      <c r="C294" s="198" t="s">
        <v>128</v>
      </c>
      <c r="D294" s="197" t="s">
        <v>55</v>
      </c>
      <c r="E294" s="199"/>
      <c r="F294" s="200"/>
      <c r="G294" s="200"/>
      <c r="H294" s="201"/>
      <c r="I294" s="199"/>
      <c r="J294" s="225"/>
    </row>
    <row r="295" spans="1:10" ht="15.75" x14ac:dyDescent="0.25">
      <c r="A295" s="197" t="s">
        <v>715</v>
      </c>
      <c r="B295" s="197" t="s">
        <v>716</v>
      </c>
      <c r="C295" s="198" t="s">
        <v>130</v>
      </c>
      <c r="D295" s="197" t="s">
        <v>55</v>
      </c>
      <c r="E295" s="199"/>
      <c r="F295" s="200"/>
      <c r="G295" s="200"/>
      <c r="H295" s="201"/>
      <c r="I295" s="199"/>
      <c r="J295" s="225"/>
    </row>
    <row r="296" spans="1:10" ht="15.75" x14ac:dyDescent="0.25">
      <c r="A296" s="197" t="s">
        <v>717</v>
      </c>
      <c r="B296" s="197" t="s">
        <v>718</v>
      </c>
      <c r="C296" s="198" t="s">
        <v>132</v>
      </c>
      <c r="D296" s="197" t="s">
        <v>55</v>
      </c>
      <c r="E296" s="199"/>
      <c r="F296" s="200"/>
      <c r="G296" s="200"/>
      <c r="H296" s="201"/>
      <c r="I296" s="199"/>
      <c r="J296" s="225"/>
    </row>
    <row r="297" spans="1:10" ht="15.75" x14ac:dyDescent="0.25">
      <c r="A297" s="190" t="s">
        <v>1591</v>
      </c>
      <c r="B297" s="190" t="s">
        <v>137</v>
      </c>
      <c r="C297" s="191" t="s">
        <v>138</v>
      </c>
      <c r="D297" s="197" t="s">
        <v>55</v>
      </c>
      <c r="E297" s="199"/>
      <c r="F297" s="200"/>
      <c r="G297" s="200"/>
      <c r="H297" s="201"/>
      <c r="I297" s="199"/>
      <c r="J297" s="225"/>
    </row>
    <row r="298" spans="1:10" ht="15.75" x14ac:dyDescent="0.25">
      <c r="A298" s="197" t="s">
        <v>719</v>
      </c>
      <c r="B298" s="197" t="s">
        <v>720</v>
      </c>
      <c r="C298" s="198" t="s">
        <v>126</v>
      </c>
      <c r="D298" s="197" t="s">
        <v>55</v>
      </c>
      <c r="E298" s="199"/>
      <c r="F298" s="200"/>
      <c r="G298" s="200"/>
      <c r="H298" s="201"/>
      <c r="I298" s="199"/>
      <c r="J298" s="225"/>
    </row>
    <row r="299" spans="1:10" ht="15.75" x14ac:dyDescent="0.25">
      <c r="A299" s="197" t="s">
        <v>721</v>
      </c>
      <c r="B299" s="197" t="s">
        <v>722</v>
      </c>
      <c r="C299" s="198" t="s">
        <v>128</v>
      </c>
      <c r="D299" s="197" t="s">
        <v>55</v>
      </c>
      <c r="E299" s="199"/>
      <c r="F299" s="200"/>
      <c r="G299" s="200"/>
      <c r="H299" s="201"/>
      <c r="I299" s="199"/>
      <c r="J299" s="225"/>
    </row>
    <row r="300" spans="1:10" ht="15.75" x14ac:dyDescent="0.25">
      <c r="A300" s="197" t="s">
        <v>723</v>
      </c>
      <c r="B300" s="197" t="s">
        <v>724</v>
      </c>
      <c r="C300" s="198" t="s">
        <v>336</v>
      </c>
      <c r="D300" s="197" t="s">
        <v>55</v>
      </c>
      <c r="E300" s="199"/>
      <c r="F300" s="200"/>
      <c r="G300" s="200"/>
      <c r="H300" s="201"/>
      <c r="I300" s="199"/>
      <c r="J300" s="225"/>
    </row>
    <row r="301" spans="1:10" ht="15.75" x14ac:dyDescent="0.25">
      <c r="A301" s="197" t="s">
        <v>725</v>
      </c>
      <c r="B301" s="197" t="s">
        <v>726</v>
      </c>
      <c r="C301" s="198" t="s">
        <v>132</v>
      </c>
      <c r="D301" s="197" t="s">
        <v>55</v>
      </c>
      <c r="E301" s="199"/>
      <c r="F301" s="200"/>
      <c r="G301" s="200"/>
      <c r="H301" s="206"/>
      <c r="I301" s="199"/>
      <c r="J301" s="225"/>
    </row>
    <row r="302" spans="1:10" ht="15.75" x14ac:dyDescent="0.25">
      <c r="A302" s="190" t="s">
        <v>1592</v>
      </c>
      <c r="B302" s="190" t="s">
        <v>727</v>
      </c>
      <c r="C302" s="191" t="s">
        <v>728</v>
      </c>
      <c r="D302" s="190" t="s">
        <v>55</v>
      </c>
      <c r="E302" s="199"/>
      <c r="F302" s="200"/>
      <c r="G302" s="200"/>
      <c r="H302" s="201"/>
      <c r="I302" s="199"/>
      <c r="J302" s="225"/>
    </row>
    <row r="303" spans="1:10" ht="15.75" x14ac:dyDescent="0.25">
      <c r="A303" s="197" t="s">
        <v>729</v>
      </c>
      <c r="B303" s="197" t="s">
        <v>730</v>
      </c>
      <c r="C303" s="198" t="s">
        <v>126</v>
      </c>
      <c r="D303" s="197" t="s">
        <v>55</v>
      </c>
      <c r="E303" s="199"/>
      <c r="F303" s="200"/>
      <c r="G303" s="200"/>
      <c r="H303" s="206"/>
      <c r="I303" s="199"/>
      <c r="J303" s="225"/>
    </row>
    <row r="304" spans="1:10" ht="15.75" x14ac:dyDescent="0.25">
      <c r="A304" s="197" t="s">
        <v>731</v>
      </c>
      <c r="B304" s="197" t="s">
        <v>732</v>
      </c>
      <c r="C304" s="198" t="s">
        <v>128</v>
      </c>
      <c r="D304" s="197" t="s">
        <v>55</v>
      </c>
      <c r="E304" s="199"/>
      <c r="F304" s="200"/>
      <c r="G304" s="200"/>
      <c r="H304" s="206"/>
      <c r="I304" s="199"/>
      <c r="J304" s="225"/>
    </row>
    <row r="305" spans="1:10" ht="15.75" x14ac:dyDescent="0.25">
      <c r="A305" s="197" t="s">
        <v>733</v>
      </c>
      <c r="B305" s="197" t="s">
        <v>734</v>
      </c>
      <c r="C305" s="198" t="s">
        <v>336</v>
      </c>
      <c r="D305" s="197" t="s">
        <v>55</v>
      </c>
      <c r="E305" s="199"/>
      <c r="F305" s="200"/>
      <c r="G305" s="200"/>
      <c r="H305" s="206"/>
      <c r="I305" s="199"/>
      <c r="J305" s="225"/>
    </row>
    <row r="306" spans="1:10" ht="15.75" x14ac:dyDescent="0.25">
      <c r="A306" s="197" t="s">
        <v>735</v>
      </c>
      <c r="B306" s="197" t="s">
        <v>736</v>
      </c>
      <c r="C306" s="198" t="s">
        <v>132</v>
      </c>
      <c r="D306" s="197" t="s">
        <v>55</v>
      </c>
      <c r="E306" s="199"/>
      <c r="F306" s="200"/>
      <c r="G306" s="200"/>
      <c r="H306" s="206"/>
      <c r="I306" s="199"/>
      <c r="J306" s="225"/>
    </row>
    <row r="307" spans="1:10" ht="15.75" x14ac:dyDescent="0.25">
      <c r="A307" s="190" t="s">
        <v>1593</v>
      </c>
      <c r="B307" s="190" t="s">
        <v>139</v>
      </c>
      <c r="C307" s="191" t="s">
        <v>140</v>
      </c>
      <c r="D307" s="190" t="s">
        <v>141</v>
      </c>
      <c r="E307" s="199"/>
      <c r="F307" s="200"/>
      <c r="G307" s="200"/>
      <c r="H307" s="201"/>
      <c r="I307" s="199"/>
      <c r="J307" s="225"/>
    </row>
    <row r="308" spans="1:10" ht="18.75" x14ac:dyDescent="0.25">
      <c r="A308" s="197" t="s">
        <v>738</v>
      </c>
      <c r="B308" s="197" t="s">
        <v>739</v>
      </c>
      <c r="C308" s="198" t="s">
        <v>126</v>
      </c>
      <c r="D308" s="197" t="s">
        <v>1594</v>
      </c>
      <c r="E308" s="199"/>
      <c r="F308" s="200"/>
      <c r="G308" s="200"/>
      <c r="H308" s="206"/>
      <c r="I308" s="199"/>
      <c r="J308" s="225"/>
    </row>
    <row r="309" spans="1:10" ht="18.75" x14ac:dyDescent="0.25">
      <c r="A309" s="197" t="s">
        <v>741</v>
      </c>
      <c r="B309" s="197" t="s">
        <v>742</v>
      </c>
      <c r="C309" s="198" t="s">
        <v>128</v>
      </c>
      <c r="D309" s="197" t="s">
        <v>1594</v>
      </c>
      <c r="E309" s="199"/>
      <c r="F309" s="200"/>
      <c r="G309" s="200"/>
      <c r="H309" s="206"/>
      <c r="I309" s="199"/>
      <c r="J309" s="225"/>
    </row>
    <row r="310" spans="1:10" ht="18.75" x14ac:dyDescent="0.25">
      <c r="A310" s="197" t="s">
        <v>743</v>
      </c>
      <c r="B310" s="197" t="s">
        <v>744</v>
      </c>
      <c r="C310" s="198" t="s">
        <v>130</v>
      </c>
      <c r="D310" s="197" t="s">
        <v>1594</v>
      </c>
      <c r="E310" s="199"/>
      <c r="F310" s="200"/>
      <c r="G310" s="200"/>
      <c r="H310" s="206"/>
      <c r="I310" s="199"/>
      <c r="J310" s="225"/>
    </row>
    <row r="311" spans="1:10" ht="18.75" x14ac:dyDescent="0.25">
      <c r="A311" s="197" t="s">
        <v>745</v>
      </c>
      <c r="B311" s="197" t="s">
        <v>746</v>
      </c>
      <c r="C311" s="198" t="s">
        <v>132</v>
      </c>
      <c r="D311" s="197" t="s">
        <v>1594</v>
      </c>
      <c r="E311" s="199"/>
      <c r="F311" s="200"/>
      <c r="G311" s="200"/>
      <c r="H311" s="206"/>
      <c r="I311" s="199"/>
      <c r="J311" s="225"/>
    </row>
    <row r="312" spans="1:10" ht="15.75" x14ac:dyDescent="0.25">
      <c r="A312" s="190" t="s">
        <v>1595</v>
      </c>
      <c r="B312" s="190" t="s">
        <v>142</v>
      </c>
      <c r="C312" s="191" t="s">
        <v>143</v>
      </c>
      <c r="D312" s="190" t="s">
        <v>144</v>
      </c>
      <c r="E312" s="192">
        <f>+E313+E318+E323</f>
        <v>0</v>
      </c>
      <c r="F312" s="200"/>
      <c r="G312" s="200"/>
      <c r="H312" s="217"/>
      <c r="I312" s="192"/>
      <c r="J312" s="225"/>
    </row>
    <row r="313" spans="1:10" ht="15.75" x14ac:dyDescent="0.25">
      <c r="A313" s="214" t="s">
        <v>747</v>
      </c>
      <c r="B313" s="214" t="s">
        <v>748</v>
      </c>
      <c r="C313" s="219" t="s">
        <v>749</v>
      </c>
      <c r="D313" s="214" t="s">
        <v>144</v>
      </c>
      <c r="E313" s="215">
        <f>+SUM(E314:E317)</f>
        <v>0</v>
      </c>
      <c r="F313" s="215">
        <f>+SUM(F314:F317)</f>
        <v>0</v>
      </c>
      <c r="G313" s="215">
        <f>+SUM(G314:G317)</f>
        <v>0</v>
      </c>
      <c r="H313" s="217"/>
      <c r="I313" s="215"/>
      <c r="J313" s="196"/>
    </row>
    <row r="314" spans="1:10" ht="15.75" x14ac:dyDescent="0.25">
      <c r="A314" s="197" t="s">
        <v>750</v>
      </c>
      <c r="B314" s="197" t="s">
        <v>751</v>
      </c>
      <c r="C314" s="198" t="s">
        <v>126</v>
      </c>
      <c r="D314" s="197" t="s">
        <v>144</v>
      </c>
      <c r="E314" s="199"/>
      <c r="F314" s="200"/>
      <c r="G314" s="200"/>
      <c r="H314" s="206"/>
      <c r="I314" s="199"/>
      <c r="J314" s="196"/>
    </row>
    <row r="315" spans="1:10" ht="15.75" x14ac:dyDescent="0.25">
      <c r="A315" s="197" t="s">
        <v>752</v>
      </c>
      <c r="B315" s="197" t="s">
        <v>753</v>
      </c>
      <c r="C315" s="198" t="s">
        <v>128</v>
      </c>
      <c r="D315" s="197" t="s">
        <v>144</v>
      </c>
      <c r="E315" s="199"/>
      <c r="F315" s="200"/>
      <c r="G315" s="200"/>
      <c r="H315" s="206"/>
      <c r="I315" s="199"/>
      <c r="J315" s="196"/>
    </row>
    <row r="316" spans="1:10" ht="15.75" x14ac:dyDescent="0.25">
      <c r="A316" s="197" t="s">
        <v>754</v>
      </c>
      <c r="B316" s="197" t="s">
        <v>755</v>
      </c>
      <c r="C316" s="198" t="s">
        <v>130</v>
      </c>
      <c r="D316" s="197" t="s">
        <v>144</v>
      </c>
      <c r="E316" s="199"/>
      <c r="F316" s="200"/>
      <c r="G316" s="200"/>
      <c r="H316" s="206"/>
      <c r="I316" s="199"/>
      <c r="J316" s="196"/>
    </row>
    <row r="317" spans="1:10" ht="15.75" x14ac:dyDescent="0.25">
      <c r="A317" s="197" t="s">
        <v>756</v>
      </c>
      <c r="B317" s="197" t="s">
        <v>757</v>
      </c>
      <c r="C317" s="198" t="s">
        <v>132</v>
      </c>
      <c r="D317" s="197" t="s">
        <v>144</v>
      </c>
      <c r="E317" s="199">
        <f>+SUM(F317:G317)</f>
        <v>0</v>
      </c>
      <c r="F317" s="200"/>
      <c r="G317" s="200"/>
      <c r="H317" s="206"/>
      <c r="I317" s="199"/>
      <c r="J317" s="196"/>
    </row>
    <row r="318" spans="1:10" ht="15.75" x14ac:dyDescent="0.25">
      <c r="A318" s="214" t="s">
        <v>758</v>
      </c>
      <c r="B318" s="214" t="s">
        <v>759</v>
      </c>
      <c r="C318" s="219" t="s">
        <v>760</v>
      </c>
      <c r="D318" s="214" t="s">
        <v>144</v>
      </c>
      <c r="E318" s="199"/>
      <c r="F318" s="200"/>
      <c r="G318" s="200"/>
      <c r="H318" s="201"/>
      <c r="I318" s="199"/>
      <c r="J318" s="196"/>
    </row>
    <row r="319" spans="1:10" ht="15.75" x14ac:dyDescent="0.25">
      <c r="A319" s="197" t="s">
        <v>761</v>
      </c>
      <c r="B319" s="197" t="s">
        <v>762</v>
      </c>
      <c r="C319" s="198" t="s">
        <v>126</v>
      </c>
      <c r="D319" s="197" t="s">
        <v>144</v>
      </c>
      <c r="E319" s="220"/>
      <c r="F319" s="200"/>
      <c r="G319" s="200"/>
      <c r="H319" s="221"/>
      <c r="I319" s="220"/>
      <c r="J319" s="197"/>
    </row>
    <row r="320" spans="1:10" ht="15.75" x14ac:dyDescent="0.25">
      <c r="A320" s="197" t="s">
        <v>763</v>
      </c>
      <c r="B320" s="197" t="s">
        <v>764</v>
      </c>
      <c r="C320" s="198" t="s">
        <v>324</v>
      </c>
      <c r="D320" s="197" t="s">
        <v>144</v>
      </c>
      <c r="E320" s="220"/>
      <c r="F320" s="200"/>
      <c r="G320" s="200"/>
      <c r="H320" s="221"/>
      <c r="I320" s="220"/>
      <c r="J320" s="197"/>
    </row>
    <row r="321" spans="1:10" ht="15.75" x14ac:dyDescent="0.25">
      <c r="A321" s="197" t="s">
        <v>765</v>
      </c>
      <c r="B321" s="197" t="s">
        <v>766</v>
      </c>
      <c r="C321" s="198" t="s">
        <v>336</v>
      </c>
      <c r="D321" s="197" t="s">
        <v>144</v>
      </c>
      <c r="E321" s="220"/>
      <c r="F321" s="200"/>
      <c r="G321" s="200"/>
      <c r="H321" s="221"/>
      <c r="I321" s="220"/>
      <c r="J321" s="197"/>
    </row>
    <row r="322" spans="1:10" ht="15.75" x14ac:dyDescent="0.25">
      <c r="A322" s="197" t="s">
        <v>767</v>
      </c>
      <c r="B322" s="197" t="s">
        <v>768</v>
      </c>
      <c r="C322" s="198" t="s">
        <v>132</v>
      </c>
      <c r="D322" s="197" t="s">
        <v>144</v>
      </c>
      <c r="E322" s="220"/>
      <c r="F322" s="200"/>
      <c r="G322" s="200"/>
      <c r="H322" s="221"/>
      <c r="I322" s="220"/>
      <c r="J322" s="197"/>
    </row>
    <row r="323" spans="1:10" ht="15.75" x14ac:dyDescent="0.25">
      <c r="A323" s="214" t="s">
        <v>769</v>
      </c>
      <c r="B323" s="214" t="s">
        <v>770</v>
      </c>
      <c r="C323" s="219" t="s">
        <v>771</v>
      </c>
      <c r="D323" s="214" t="s">
        <v>144</v>
      </c>
      <c r="E323" s="199"/>
      <c r="F323" s="200"/>
      <c r="G323" s="200"/>
      <c r="H323" s="201"/>
      <c r="I323" s="199"/>
      <c r="J323" s="196"/>
    </row>
    <row r="324" spans="1:10" ht="15.75" x14ac:dyDescent="0.25">
      <c r="A324" s="197" t="s">
        <v>772</v>
      </c>
      <c r="B324" s="197" t="s">
        <v>748</v>
      </c>
      <c r="C324" s="198" t="s">
        <v>126</v>
      </c>
      <c r="D324" s="197" t="s">
        <v>144</v>
      </c>
      <c r="E324" s="199"/>
      <c r="F324" s="200"/>
      <c r="G324" s="200"/>
      <c r="H324" s="201"/>
      <c r="I324" s="199"/>
      <c r="J324" s="196"/>
    </row>
    <row r="325" spans="1:10" ht="15.75" x14ac:dyDescent="0.25">
      <c r="A325" s="197" t="s">
        <v>773</v>
      </c>
      <c r="B325" s="197" t="s">
        <v>759</v>
      </c>
      <c r="C325" s="198" t="s">
        <v>348</v>
      </c>
      <c r="D325" s="197" t="s">
        <v>144</v>
      </c>
      <c r="E325" s="199"/>
      <c r="F325" s="200"/>
      <c r="G325" s="200"/>
      <c r="H325" s="201"/>
      <c r="I325" s="199"/>
      <c r="J325" s="196"/>
    </row>
    <row r="326" spans="1:10" ht="15.75" x14ac:dyDescent="0.25">
      <c r="A326" s="197" t="s">
        <v>774</v>
      </c>
      <c r="B326" s="197" t="s">
        <v>770</v>
      </c>
      <c r="C326" s="198" t="s">
        <v>336</v>
      </c>
      <c r="D326" s="197" t="s">
        <v>144</v>
      </c>
      <c r="E326" s="199"/>
      <c r="F326" s="200"/>
      <c r="G326" s="200"/>
      <c r="H326" s="201"/>
      <c r="I326" s="199"/>
      <c r="J326" s="196"/>
    </row>
    <row r="327" spans="1:10" ht="15.75" x14ac:dyDescent="0.25">
      <c r="A327" s="197" t="s">
        <v>775</v>
      </c>
      <c r="B327" s="197" t="s">
        <v>776</v>
      </c>
      <c r="C327" s="198" t="s">
        <v>132</v>
      </c>
      <c r="D327" s="197" t="s">
        <v>144</v>
      </c>
      <c r="E327" s="199"/>
      <c r="F327" s="200"/>
      <c r="G327" s="200"/>
      <c r="H327" s="201"/>
      <c r="I327" s="199"/>
      <c r="J327" s="196"/>
    </row>
    <row r="328" spans="1:10" ht="15.75" x14ac:dyDescent="0.25">
      <c r="A328" s="190" t="s">
        <v>1596</v>
      </c>
      <c r="B328" s="190" t="s">
        <v>777</v>
      </c>
      <c r="C328" s="191" t="s">
        <v>778</v>
      </c>
      <c r="D328" s="190" t="s">
        <v>212</v>
      </c>
      <c r="E328" s="195" t="s">
        <v>178</v>
      </c>
      <c r="F328" s="193"/>
      <c r="G328" s="193"/>
      <c r="H328" s="194"/>
      <c r="I328" s="192"/>
      <c r="J328" s="190"/>
    </row>
    <row r="329" spans="1:10" ht="15.75" x14ac:dyDescent="0.25">
      <c r="A329" s="197" t="s">
        <v>779</v>
      </c>
      <c r="B329" s="197" t="s">
        <v>780</v>
      </c>
      <c r="C329" s="198" t="s">
        <v>126</v>
      </c>
      <c r="D329" s="197" t="s">
        <v>212</v>
      </c>
      <c r="E329" s="202" t="s">
        <v>178</v>
      </c>
      <c r="F329" s="200"/>
      <c r="G329" s="200"/>
      <c r="H329" s="201"/>
      <c r="I329" s="199"/>
      <c r="J329" s="196"/>
    </row>
    <row r="330" spans="1:10" ht="15.75" x14ac:dyDescent="0.25">
      <c r="A330" s="197" t="s">
        <v>781</v>
      </c>
      <c r="B330" s="197" t="s">
        <v>782</v>
      </c>
      <c r="C330" s="198" t="s">
        <v>128</v>
      </c>
      <c r="D330" s="197" t="s">
        <v>212</v>
      </c>
      <c r="E330" s="202" t="s">
        <v>178</v>
      </c>
      <c r="F330" s="200"/>
      <c r="G330" s="200"/>
      <c r="H330" s="201"/>
      <c r="I330" s="199"/>
      <c r="J330" s="196"/>
    </row>
    <row r="331" spans="1:10" ht="15.75" x14ac:dyDescent="0.25">
      <c r="A331" s="197" t="s">
        <v>783</v>
      </c>
      <c r="B331" s="197" t="s">
        <v>784</v>
      </c>
      <c r="C331" s="198" t="s">
        <v>130</v>
      </c>
      <c r="D331" s="197" t="s">
        <v>212</v>
      </c>
      <c r="E331" s="202" t="s">
        <v>178</v>
      </c>
      <c r="F331" s="200"/>
      <c r="G331" s="200"/>
      <c r="H331" s="201"/>
      <c r="I331" s="199"/>
      <c r="J331" s="196"/>
    </row>
    <row r="332" spans="1:10" ht="15.75" x14ac:dyDescent="0.25">
      <c r="A332" s="197" t="s">
        <v>785</v>
      </c>
      <c r="B332" s="197" t="s">
        <v>786</v>
      </c>
      <c r="C332" s="198" t="s">
        <v>132</v>
      </c>
      <c r="D332" s="197" t="s">
        <v>212</v>
      </c>
      <c r="E332" s="202" t="s">
        <v>178</v>
      </c>
      <c r="F332" s="200"/>
      <c r="G332" s="200"/>
      <c r="H332" s="201"/>
      <c r="I332" s="199"/>
      <c r="J332" s="196"/>
    </row>
    <row r="333" spans="1:10" ht="15.75" x14ac:dyDescent="0.25">
      <c r="A333" s="190" t="s">
        <v>1597</v>
      </c>
      <c r="B333" s="190" t="s">
        <v>145</v>
      </c>
      <c r="C333" s="191" t="s">
        <v>146</v>
      </c>
      <c r="D333" s="190" t="s">
        <v>147</v>
      </c>
      <c r="E333" s="202"/>
      <c r="F333" s="200"/>
      <c r="G333" s="200"/>
      <c r="H333" s="201"/>
      <c r="I333" s="199"/>
      <c r="J333" s="196"/>
    </row>
    <row r="334" spans="1:10" ht="15.75" x14ac:dyDescent="0.25">
      <c r="A334" s="190" t="s">
        <v>1598</v>
      </c>
      <c r="B334" s="190" t="s">
        <v>787</v>
      </c>
      <c r="C334" s="191" t="s">
        <v>788</v>
      </c>
      <c r="D334" s="190" t="s">
        <v>212</v>
      </c>
      <c r="E334" s="195" t="s">
        <v>178</v>
      </c>
      <c r="F334" s="200"/>
      <c r="G334" s="200"/>
      <c r="H334" s="201"/>
      <c r="I334" s="192"/>
      <c r="J334" s="196"/>
    </row>
    <row r="335" spans="1:10" ht="15.75" x14ac:dyDescent="0.25">
      <c r="A335" s="186">
        <v>11</v>
      </c>
      <c r="B335" s="186" t="s">
        <v>6</v>
      </c>
      <c r="C335" s="187" t="s">
        <v>789</v>
      </c>
      <c r="D335" s="186" t="s">
        <v>212</v>
      </c>
      <c r="E335" s="203" t="s">
        <v>178</v>
      </c>
      <c r="F335" s="200"/>
      <c r="G335" s="200"/>
      <c r="H335" s="201"/>
      <c r="I335" s="237"/>
      <c r="J335" s="218"/>
    </row>
    <row r="336" spans="1:10" ht="15.75" x14ac:dyDescent="0.25">
      <c r="A336" s="190" t="s">
        <v>1599</v>
      </c>
      <c r="B336" s="190" t="s">
        <v>790</v>
      </c>
      <c r="C336" s="191" t="s">
        <v>968</v>
      </c>
      <c r="D336" s="190" t="s">
        <v>47</v>
      </c>
      <c r="E336" s="199"/>
      <c r="F336" s="200"/>
      <c r="G336" s="200"/>
      <c r="H336" s="217"/>
      <c r="I336" s="199"/>
      <c r="J336" s="196"/>
    </row>
    <row r="337" spans="1:10" ht="15.75" x14ac:dyDescent="0.25">
      <c r="A337" s="190" t="s">
        <v>1600</v>
      </c>
      <c r="B337" s="190" t="s">
        <v>792</v>
      </c>
      <c r="C337" s="191" t="s">
        <v>793</v>
      </c>
      <c r="D337" s="190" t="s">
        <v>47</v>
      </c>
      <c r="E337" s="199"/>
      <c r="F337" s="200"/>
      <c r="G337" s="200"/>
      <c r="H337" s="201"/>
      <c r="I337" s="199"/>
      <c r="J337" s="196"/>
    </row>
    <row r="338" spans="1:10" ht="15.75" x14ac:dyDescent="0.25">
      <c r="A338" s="190" t="s">
        <v>1601</v>
      </c>
      <c r="B338" s="190" t="s">
        <v>794</v>
      </c>
      <c r="C338" s="191" t="s">
        <v>795</v>
      </c>
      <c r="D338" s="190" t="s">
        <v>47</v>
      </c>
      <c r="E338" s="199"/>
      <c r="F338" s="200"/>
      <c r="G338" s="200"/>
      <c r="H338" s="201"/>
      <c r="I338" s="199"/>
      <c r="J338" s="196"/>
    </row>
    <row r="339" spans="1:10" ht="15.75" x14ac:dyDescent="0.25">
      <c r="A339" s="197" t="s">
        <v>796</v>
      </c>
      <c r="B339" s="197" t="s">
        <v>797</v>
      </c>
      <c r="C339" s="198" t="s">
        <v>126</v>
      </c>
      <c r="D339" s="197" t="s">
        <v>47</v>
      </c>
      <c r="E339" s="199"/>
      <c r="F339" s="200"/>
      <c r="G339" s="200"/>
      <c r="H339" s="201"/>
      <c r="I339" s="199"/>
      <c r="J339" s="196"/>
    </row>
    <row r="340" spans="1:10" ht="15.75" x14ac:dyDescent="0.25">
      <c r="A340" s="197" t="s">
        <v>798</v>
      </c>
      <c r="B340" s="197" t="s">
        <v>799</v>
      </c>
      <c r="C340" s="198" t="s">
        <v>324</v>
      </c>
      <c r="D340" s="197" t="s">
        <v>47</v>
      </c>
      <c r="E340" s="199"/>
      <c r="F340" s="200"/>
      <c r="G340" s="200"/>
      <c r="H340" s="201"/>
      <c r="I340" s="199"/>
      <c r="J340" s="196"/>
    </row>
    <row r="341" spans="1:10" ht="15.75" x14ac:dyDescent="0.25">
      <c r="A341" s="197" t="s">
        <v>800</v>
      </c>
      <c r="B341" s="197" t="s">
        <v>801</v>
      </c>
      <c r="C341" s="198" t="s">
        <v>130</v>
      </c>
      <c r="D341" s="197" t="s">
        <v>47</v>
      </c>
      <c r="E341" s="199"/>
      <c r="F341" s="200"/>
      <c r="G341" s="200"/>
      <c r="H341" s="201"/>
      <c r="I341" s="199"/>
      <c r="J341" s="196"/>
    </row>
    <row r="342" spans="1:10" ht="15.75" x14ac:dyDescent="0.25">
      <c r="A342" s="197" t="s">
        <v>802</v>
      </c>
      <c r="B342" s="197" t="s">
        <v>803</v>
      </c>
      <c r="C342" s="198" t="s">
        <v>132</v>
      </c>
      <c r="D342" s="197" t="s">
        <v>47</v>
      </c>
      <c r="E342" s="199"/>
      <c r="F342" s="200"/>
      <c r="G342" s="200"/>
      <c r="H342" s="201"/>
      <c r="I342" s="199"/>
      <c r="J342" s="196"/>
    </row>
    <row r="343" spans="1:10" ht="15.75" x14ac:dyDescent="0.25">
      <c r="A343" s="214" t="s">
        <v>1602</v>
      </c>
      <c r="B343" s="214" t="s">
        <v>804</v>
      </c>
      <c r="C343" s="191" t="s">
        <v>805</v>
      </c>
      <c r="D343" s="190" t="s">
        <v>212</v>
      </c>
      <c r="E343" s="195" t="s">
        <v>178</v>
      </c>
      <c r="F343" s="193"/>
      <c r="G343" s="193"/>
      <c r="H343" s="194"/>
      <c r="I343" s="192"/>
      <c r="J343" s="190"/>
    </row>
    <row r="344" spans="1:10" ht="15.75" x14ac:dyDescent="0.25">
      <c r="A344" s="197" t="s">
        <v>806</v>
      </c>
      <c r="B344" s="197" t="s">
        <v>807</v>
      </c>
      <c r="C344" s="198" t="s">
        <v>126</v>
      </c>
      <c r="D344" s="197" t="s">
        <v>212</v>
      </c>
      <c r="E344" s="202" t="s">
        <v>178</v>
      </c>
      <c r="F344" s="200"/>
      <c r="G344" s="200"/>
      <c r="H344" s="201"/>
      <c r="I344" s="199"/>
      <c r="J344" s="196"/>
    </row>
    <row r="345" spans="1:10" ht="15.75" x14ac:dyDescent="0.25">
      <c r="A345" s="197" t="s">
        <v>808</v>
      </c>
      <c r="B345" s="197" t="s">
        <v>809</v>
      </c>
      <c r="C345" s="198" t="s">
        <v>128</v>
      </c>
      <c r="D345" s="197" t="s">
        <v>212</v>
      </c>
      <c r="E345" s="202" t="s">
        <v>178</v>
      </c>
      <c r="F345" s="200"/>
      <c r="G345" s="200"/>
      <c r="H345" s="201"/>
      <c r="I345" s="199"/>
      <c r="J345" s="196"/>
    </row>
    <row r="346" spans="1:10" ht="15.75" x14ac:dyDescent="0.25">
      <c r="A346" s="197" t="s">
        <v>810</v>
      </c>
      <c r="B346" s="197" t="s">
        <v>811</v>
      </c>
      <c r="C346" s="198" t="s">
        <v>130</v>
      </c>
      <c r="D346" s="197" t="s">
        <v>212</v>
      </c>
      <c r="E346" s="202" t="s">
        <v>178</v>
      </c>
      <c r="F346" s="200"/>
      <c r="G346" s="200"/>
      <c r="H346" s="201"/>
      <c r="I346" s="199"/>
      <c r="J346" s="196"/>
    </row>
    <row r="347" spans="1:10" ht="15.75" x14ac:dyDescent="0.25">
      <c r="A347" s="197" t="s">
        <v>812</v>
      </c>
      <c r="B347" s="197" t="s">
        <v>813</v>
      </c>
      <c r="C347" s="198" t="s">
        <v>132</v>
      </c>
      <c r="D347" s="197" t="s">
        <v>212</v>
      </c>
      <c r="E347" s="202" t="s">
        <v>178</v>
      </c>
      <c r="F347" s="200"/>
      <c r="G347" s="200"/>
      <c r="H347" s="201"/>
      <c r="I347" s="199"/>
      <c r="J347" s="196"/>
    </row>
    <row r="348" spans="1:10" ht="15.75" x14ac:dyDescent="0.25">
      <c r="A348" s="190" t="s">
        <v>1603</v>
      </c>
      <c r="B348" s="190" t="s">
        <v>814</v>
      </c>
      <c r="C348" s="191" t="s">
        <v>815</v>
      </c>
      <c r="D348" s="190" t="s">
        <v>212</v>
      </c>
      <c r="E348" s="195" t="s">
        <v>178</v>
      </c>
      <c r="F348" s="200"/>
      <c r="G348" s="200"/>
      <c r="H348" s="201"/>
      <c r="I348" s="199"/>
      <c r="J348" s="196"/>
    </row>
    <row r="349" spans="1:10" ht="15.75" x14ac:dyDescent="0.25">
      <c r="A349" s="190" t="s">
        <v>1604</v>
      </c>
      <c r="B349" s="190" t="s">
        <v>816</v>
      </c>
      <c r="C349" s="191" t="s">
        <v>817</v>
      </c>
      <c r="D349" s="190" t="s">
        <v>212</v>
      </c>
      <c r="E349" s="195" t="s">
        <v>178</v>
      </c>
      <c r="F349" s="200"/>
      <c r="G349" s="200"/>
      <c r="H349" s="201"/>
      <c r="I349" s="199"/>
      <c r="J349" s="196"/>
    </row>
    <row r="350" spans="1:10" ht="15.75" x14ac:dyDescent="0.25">
      <c r="A350" s="186">
        <v>12</v>
      </c>
      <c r="B350" s="186" t="s">
        <v>149</v>
      </c>
      <c r="C350" s="187" t="s">
        <v>150</v>
      </c>
      <c r="D350" s="186" t="s">
        <v>212</v>
      </c>
      <c r="E350" s="203" t="s">
        <v>178</v>
      </c>
      <c r="F350" s="200"/>
      <c r="G350" s="200"/>
      <c r="H350" s="201"/>
      <c r="I350" s="204">
        <f>+I351+I354+I357+I384</f>
        <v>0</v>
      </c>
      <c r="J350" s="218"/>
    </row>
    <row r="351" spans="1:10" ht="15.75" x14ac:dyDescent="0.25">
      <c r="A351" s="190" t="s">
        <v>1605</v>
      </c>
      <c r="B351" s="190" t="s">
        <v>151</v>
      </c>
      <c r="C351" s="191" t="s">
        <v>152</v>
      </c>
      <c r="D351" s="190" t="s">
        <v>47</v>
      </c>
      <c r="E351" s="192">
        <f>+SUM(E352:E353)</f>
        <v>0</v>
      </c>
      <c r="F351" s="215">
        <f>+SUM(F352:F353)</f>
        <v>0</v>
      </c>
      <c r="G351" s="215">
        <f>+SUM(G352:G353)</f>
        <v>0</v>
      </c>
      <c r="H351" s="201"/>
      <c r="I351" s="192"/>
      <c r="J351" s="196"/>
    </row>
    <row r="352" spans="1:10" ht="15.75" x14ac:dyDescent="0.25">
      <c r="A352" s="197" t="s">
        <v>818</v>
      </c>
      <c r="B352" s="197" t="s">
        <v>819</v>
      </c>
      <c r="C352" s="198" t="s">
        <v>820</v>
      </c>
      <c r="D352" s="197" t="s">
        <v>47</v>
      </c>
      <c r="E352" s="199">
        <f>+SUM(F352:G352)</f>
        <v>0</v>
      </c>
      <c r="F352" s="200"/>
      <c r="G352" s="200"/>
      <c r="H352" s="201"/>
      <c r="I352" s="199"/>
      <c r="J352" s="196"/>
    </row>
    <row r="353" spans="1:10" ht="15.75" x14ac:dyDescent="0.25">
      <c r="A353" s="197" t="s">
        <v>821</v>
      </c>
      <c r="B353" s="197" t="s">
        <v>822</v>
      </c>
      <c r="C353" s="198" t="s">
        <v>823</v>
      </c>
      <c r="D353" s="197" t="s">
        <v>47</v>
      </c>
      <c r="E353" s="199">
        <f>+SUM(F353:G353)</f>
        <v>0</v>
      </c>
      <c r="F353" s="200"/>
      <c r="G353" s="200"/>
      <c r="H353" s="206"/>
      <c r="I353" s="199"/>
      <c r="J353" s="196"/>
    </row>
    <row r="354" spans="1:10" ht="15.75" x14ac:dyDescent="0.25">
      <c r="A354" s="190" t="s">
        <v>1606</v>
      </c>
      <c r="B354" s="190" t="s">
        <v>153</v>
      </c>
      <c r="C354" s="191" t="s">
        <v>154</v>
      </c>
      <c r="D354" s="196" t="s">
        <v>97</v>
      </c>
      <c r="E354" s="199"/>
      <c r="F354" s="200"/>
      <c r="G354" s="200"/>
      <c r="H354" s="201"/>
      <c r="I354" s="199"/>
      <c r="J354" s="196"/>
    </row>
    <row r="355" spans="1:10" ht="15.75" x14ac:dyDescent="0.25">
      <c r="A355" s="197" t="s">
        <v>824</v>
      </c>
      <c r="B355" s="197" t="s">
        <v>825</v>
      </c>
      <c r="C355" s="198" t="s">
        <v>820</v>
      </c>
      <c r="D355" s="197" t="s">
        <v>97</v>
      </c>
      <c r="E355" s="199"/>
      <c r="F355" s="200"/>
      <c r="G355" s="200"/>
      <c r="H355" s="201"/>
      <c r="I355" s="199"/>
      <c r="J355" s="196"/>
    </row>
    <row r="356" spans="1:10" ht="15.75" x14ac:dyDescent="0.25">
      <c r="A356" s="197" t="s">
        <v>826</v>
      </c>
      <c r="B356" s="197" t="s">
        <v>827</v>
      </c>
      <c r="C356" s="198" t="s">
        <v>823</v>
      </c>
      <c r="D356" s="197" t="s">
        <v>97</v>
      </c>
      <c r="E356" s="199"/>
      <c r="F356" s="200"/>
      <c r="G356" s="200"/>
      <c r="H356" s="206"/>
      <c r="I356" s="199"/>
      <c r="J356" s="196"/>
    </row>
    <row r="357" spans="1:10" ht="15.75" x14ac:dyDescent="0.25">
      <c r="A357" s="190" t="s">
        <v>1607</v>
      </c>
      <c r="B357" s="190" t="s">
        <v>155</v>
      </c>
      <c r="C357" s="191" t="s">
        <v>156</v>
      </c>
      <c r="D357" s="190" t="s">
        <v>47</v>
      </c>
      <c r="E357" s="192">
        <f>+SUM(E358:E359)</f>
        <v>0</v>
      </c>
      <c r="F357" s="215">
        <f>+SUM(F358:F359)</f>
        <v>0</v>
      </c>
      <c r="G357" s="215">
        <f>+SUM(G358:G359)</f>
        <v>0</v>
      </c>
      <c r="H357" s="201"/>
      <c r="I357" s="192"/>
      <c r="J357" s="196"/>
    </row>
    <row r="358" spans="1:10" ht="15.75" x14ac:dyDescent="0.25">
      <c r="A358" s="197" t="s">
        <v>828</v>
      </c>
      <c r="B358" s="197" t="s">
        <v>829</v>
      </c>
      <c r="C358" s="198" t="s">
        <v>820</v>
      </c>
      <c r="D358" s="197" t="s">
        <v>47</v>
      </c>
      <c r="E358" s="199"/>
      <c r="F358" s="200"/>
      <c r="G358" s="200"/>
      <c r="H358" s="201"/>
      <c r="I358" s="192"/>
      <c r="J358" s="196"/>
    </row>
    <row r="359" spans="1:10" ht="15.75" x14ac:dyDescent="0.25">
      <c r="A359" s="197" t="s">
        <v>830</v>
      </c>
      <c r="B359" s="197" t="s">
        <v>831</v>
      </c>
      <c r="C359" s="198" t="s">
        <v>823</v>
      </c>
      <c r="D359" s="197" t="s">
        <v>47</v>
      </c>
      <c r="E359" s="199">
        <f>+SUM(F359:G359)</f>
        <v>0</v>
      </c>
      <c r="F359" s="200"/>
      <c r="G359" s="200"/>
      <c r="H359" s="206"/>
      <c r="I359" s="199"/>
      <c r="J359" s="196"/>
    </row>
    <row r="360" spans="1:10" ht="15.75" x14ac:dyDescent="0.25">
      <c r="A360" s="190" t="s">
        <v>1608</v>
      </c>
      <c r="B360" s="190" t="s">
        <v>832</v>
      </c>
      <c r="C360" s="191" t="s">
        <v>833</v>
      </c>
      <c r="D360" s="190" t="s">
        <v>97</v>
      </c>
      <c r="E360" s="199"/>
      <c r="F360" s="200"/>
      <c r="G360" s="200"/>
      <c r="H360" s="201"/>
      <c r="I360" s="199"/>
      <c r="J360" s="196"/>
    </row>
    <row r="361" spans="1:10" ht="15.75" x14ac:dyDescent="0.25">
      <c r="A361" s="197" t="s">
        <v>834</v>
      </c>
      <c r="B361" s="197" t="s">
        <v>835</v>
      </c>
      <c r="C361" s="198" t="s">
        <v>836</v>
      </c>
      <c r="D361" s="197" t="s">
        <v>97</v>
      </c>
      <c r="E361" s="199"/>
      <c r="F361" s="200"/>
      <c r="G361" s="200"/>
      <c r="H361" s="201"/>
      <c r="I361" s="199"/>
      <c r="J361" s="196"/>
    </row>
    <row r="362" spans="1:10" ht="15.75" x14ac:dyDescent="0.25">
      <c r="A362" s="197" t="s">
        <v>837</v>
      </c>
      <c r="B362" s="197" t="s">
        <v>838</v>
      </c>
      <c r="C362" s="198" t="s">
        <v>839</v>
      </c>
      <c r="D362" s="197" t="s">
        <v>534</v>
      </c>
      <c r="E362" s="199"/>
      <c r="F362" s="200"/>
      <c r="G362" s="200"/>
      <c r="H362" s="201"/>
      <c r="I362" s="199"/>
      <c r="J362" s="196"/>
    </row>
    <row r="363" spans="1:10" ht="15.75" x14ac:dyDescent="0.25">
      <c r="A363" s="190" t="s">
        <v>1609</v>
      </c>
      <c r="B363" s="190" t="s">
        <v>840</v>
      </c>
      <c r="C363" s="191" t="s">
        <v>841</v>
      </c>
      <c r="D363" s="190" t="s">
        <v>97</v>
      </c>
      <c r="E363" s="199"/>
      <c r="F363" s="200"/>
      <c r="G363" s="200"/>
      <c r="H363" s="201"/>
      <c r="I363" s="199"/>
      <c r="J363" s="196"/>
    </row>
    <row r="364" spans="1:10" ht="15.75" x14ac:dyDescent="0.25">
      <c r="A364" s="190" t="s">
        <v>1610</v>
      </c>
      <c r="B364" s="190" t="s">
        <v>842</v>
      </c>
      <c r="C364" s="191" t="s">
        <v>843</v>
      </c>
      <c r="D364" s="190" t="s">
        <v>47</v>
      </c>
      <c r="E364" s="199"/>
      <c r="F364" s="200"/>
      <c r="G364" s="200"/>
      <c r="H364" s="201"/>
      <c r="I364" s="199"/>
      <c r="J364" s="196"/>
    </row>
    <row r="365" spans="1:10" ht="15.75" x14ac:dyDescent="0.25">
      <c r="A365" s="197" t="s">
        <v>844</v>
      </c>
      <c r="B365" s="197" t="s">
        <v>845</v>
      </c>
      <c r="C365" s="198" t="s">
        <v>126</v>
      </c>
      <c r="D365" s="197" t="s">
        <v>47</v>
      </c>
      <c r="E365" s="199"/>
      <c r="F365" s="200"/>
      <c r="G365" s="200"/>
      <c r="H365" s="206"/>
      <c r="I365" s="199"/>
      <c r="J365" s="196"/>
    </row>
    <row r="366" spans="1:10" ht="15.75" x14ac:dyDescent="0.25">
      <c r="A366" s="197" t="s">
        <v>846</v>
      </c>
      <c r="B366" s="197" t="s">
        <v>847</v>
      </c>
      <c r="C366" s="198" t="s">
        <v>128</v>
      </c>
      <c r="D366" s="197" t="s">
        <v>47</v>
      </c>
      <c r="E366" s="199"/>
      <c r="F366" s="200"/>
      <c r="G366" s="200"/>
      <c r="H366" s="201"/>
      <c r="I366" s="199"/>
      <c r="J366" s="196"/>
    </row>
    <row r="367" spans="1:10" ht="15.75" x14ac:dyDescent="0.25">
      <c r="A367" s="197" t="s">
        <v>848</v>
      </c>
      <c r="B367" s="197" t="s">
        <v>849</v>
      </c>
      <c r="C367" s="198" t="s">
        <v>130</v>
      </c>
      <c r="D367" s="197" t="s">
        <v>47</v>
      </c>
      <c r="E367" s="199"/>
      <c r="F367" s="200"/>
      <c r="G367" s="200"/>
      <c r="H367" s="201"/>
      <c r="I367" s="199"/>
      <c r="J367" s="196"/>
    </row>
    <row r="368" spans="1:10" ht="15.75" x14ac:dyDescent="0.25">
      <c r="A368" s="197" t="s">
        <v>850</v>
      </c>
      <c r="B368" s="197" t="s">
        <v>851</v>
      </c>
      <c r="C368" s="198" t="s">
        <v>132</v>
      </c>
      <c r="D368" s="197" t="s">
        <v>47</v>
      </c>
      <c r="E368" s="199"/>
      <c r="F368" s="200"/>
      <c r="G368" s="200"/>
      <c r="H368" s="201"/>
      <c r="I368" s="199"/>
      <c r="J368" s="196"/>
    </row>
    <row r="369" spans="1:10" ht="15.75" x14ac:dyDescent="0.25">
      <c r="A369" s="190" t="s">
        <v>1611</v>
      </c>
      <c r="B369" s="190" t="s">
        <v>852</v>
      </c>
      <c r="C369" s="191" t="s">
        <v>853</v>
      </c>
      <c r="D369" s="190" t="s">
        <v>47</v>
      </c>
      <c r="E369" s="199"/>
      <c r="F369" s="200"/>
      <c r="G369" s="200"/>
      <c r="H369" s="201"/>
      <c r="I369" s="199"/>
      <c r="J369" s="196"/>
    </row>
    <row r="370" spans="1:10" ht="15.75" x14ac:dyDescent="0.25">
      <c r="A370" s="190" t="s">
        <v>1612</v>
      </c>
      <c r="B370" s="190" t="s">
        <v>854</v>
      </c>
      <c r="C370" s="191" t="s">
        <v>1613</v>
      </c>
      <c r="D370" s="190" t="s">
        <v>73</v>
      </c>
      <c r="E370" s="199"/>
      <c r="F370" s="200"/>
      <c r="G370" s="200"/>
      <c r="H370" s="201"/>
      <c r="I370" s="199"/>
      <c r="J370" s="196"/>
    </row>
    <row r="371" spans="1:10" ht="15.75" x14ac:dyDescent="0.25">
      <c r="A371" s="190" t="s">
        <v>1614</v>
      </c>
      <c r="B371" s="190" t="s">
        <v>856</v>
      </c>
      <c r="C371" s="191" t="s">
        <v>857</v>
      </c>
      <c r="D371" s="190" t="s">
        <v>212</v>
      </c>
      <c r="E371" s="195" t="s">
        <v>178</v>
      </c>
      <c r="F371" s="193"/>
      <c r="G371" s="193"/>
      <c r="H371" s="194"/>
      <c r="I371" s="199"/>
      <c r="J371" s="196"/>
    </row>
    <row r="372" spans="1:10" ht="15.75" x14ac:dyDescent="0.25">
      <c r="A372" s="190" t="s">
        <v>1615</v>
      </c>
      <c r="B372" s="190" t="s">
        <v>858</v>
      </c>
      <c r="C372" s="191" t="s">
        <v>859</v>
      </c>
      <c r="D372" s="190" t="s">
        <v>212</v>
      </c>
      <c r="E372" s="195" t="s">
        <v>178</v>
      </c>
      <c r="F372" s="193"/>
      <c r="G372" s="193"/>
      <c r="H372" s="194"/>
      <c r="I372" s="199"/>
      <c r="J372" s="196"/>
    </row>
    <row r="373" spans="1:10" ht="15.75" x14ac:dyDescent="0.25">
      <c r="A373" s="190" t="s">
        <v>1616</v>
      </c>
      <c r="B373" s="190" t="s">
        <v>860</v>
      </c>
      <c r="C373" s="191" t="s">
        <v>861</v>
      </c>
      <c r="D373" s="190" t="s">
        <v>212</v>
      </c>
      <c r="E373" s="195" t="s">
        <v>178</v>
      </c>
      <c r="F373" s="193"/>
      <c r="G373" s="193"/>
      <c r="H373" s="194"/>
      <c r="I373" s="199"/>
      <c r="J373" s="196"/>
    </row>
    <row r="374" spans="1:10" ht="15.75" x14ac:dyDescent="0.25">
      <c r="A374" s="190" t="s">
        <v>1617</v>
      </c>
      <c r="B374" s="190" t="s">
        <v>862</v>
      </c>
      <c r="C374" s="191" t="s">
        <v>863</v>
      </c>
      <c r="D374" s="190" t="s">
        <v>212</v>
      </c>
      <c r="E374" s="195" t="s">
        <v>178</v>
      </c>
      <c r="F374" s="193"/>
      <c r="G374" s="193"/>
      <c r="H374" s="194"/>
      <c r="I374" s="199"/>
      <c r="J374" s="196"/>
    </row>
    <row r="375" spans="1:10" ht="15.75" x14ac:dyDescent="0.25">
      <c r="A375" s="190" t="s">
        <v>1618</v>
      </c>
      <c r="B375" s="190" t="s">
        <v>864</v>
      </c>
      <c r="C375" s="191" t="s">
        <v>865</v>
      </c>
      <c r="D375" s="190" t="s">
        <v>47</v>
      </c>
      <c r="E375" s="199"/>
      <c r="F375" s="200"/>
      <c r="G375" s="200"/>
      <c r="H375" s="201"/>
      <c r="I375" s="199"/>
      <c r="J375" s="196"/>
    </row>
    <row r="376" spans="1:10" ht="15.75" x14ac:dyDescent="0.25">
      <c r="A376" s="196" t="s">
        <v>866</v>
      </c>
      <c r="B376" s="196" t="s">
        <v>867</v>
      </c>
      <c r="C376" s="198" t="s">
        <v>868</v>
      </c>
      <c r="D376" s="196" t="s">
        <v>47</v>
      </c>
      <c r="E376" s="199"/>
      <c r="F376" s="200"/>
      <c r="G376" s="200"/>
      <c r="H376" s="201"/>
      <c r="I376" s="199"/>
      <c r="J376" s="196"/>
    </row>
    <row r="377" spans="1:10" ht="15.75" x14ac:dyDescent="0.25">
      <c r="A377" s="196" t="s">
        <v>869</v>
      </c>
      <c r="B377" s="196" t="s">
        <v>870</v>
      </c>
      <c r="C377" s="198" t="s">
        <v>871</v>
      </c>
      <c r="D377" s="196" t="s">
        <v>47</v>
      </c>
      <c r="E377" s="199"/>
      <c r="F377" s="200"/>
      <c r="G377" s="200"/>
      <c r="H377" s="201"/>
      <c r="I377" s="199"/>
      <c r="J377" s="196"/>
    </row>
    <row r="378" spans="1:10" ht="15.75" x14ac:dyDescent="0.25">
      <c r="A378" s="190" t="s">
        <v>1619</v>
      </c>
      <c r="B378" s="190" t="s">
        <v>872</v>
      </c>
      <c r="C378" s="191" t="s">
        <v>873</v>
      </c>
      <c r="D378" s="190" t="s">
        <v>97</v>
      </c>
      <c r="E378" s="199"/>
      <c r="F378" s="200"/>
      <c r="G378" s="200"/>
      <c r="H378" s="201"/>
      <c r="I378" s="199"/>
      <c r="J378" s="196"/>
    </row>
    <row r="379" spans="1:10" ht="15.75" x14ac:dyDescent="0.25">
      <c r="A379" s="196" t="s">
        <v>874</v>
      </c>
      <c r="B379" s="197" t="s">
        <v>867</v>
      </c>
      <c r="C379" s="198" t="s">
        <v>875</v>
      </c>
      <c r="D379" s="196" t="s">
        <v>97</v>
      </c>
      <c r="E379" s="199"/>
      <c r="F379" s="200"/>
      <c r="G379" s="200"/>
      <c r="H379" s="201"/>
      <c r="I379" s="199"/>
      <c r="J379" s="196"/>
    </row>
    <row r="380" spans="1:10" ht="15.75" x14ac:dyDescent="0.25">
      <c r="A380" s="196" t="s">
        <v>876</v>
      </c>
      <c r="B380" s="197" t="s">
        <v>870</v>
      </c>
      <c r="C380" s="198" t="s">
        <v>877</v>
      </c>
      <c r="D380" s="196" t="s">
        <v>97</v>
      </c>
      <c r="E380" s="199"/>
      <c r="F380" s="200"/>
      <c r="G380" s="200"/>
      <c r="H380" s="201"/>
      <c r="I380" s="199"/>
      <c r="J380" s="196"/>
    </row>
    <row r="381" spans="1:10" ht="15.75" x14ac:dyDescent="0.25">
      <c r="A381" s="83" t="s">
        <v>1620</v>
      </c>
      <c r="B381" s="83" t="s">
        <v>878</v>
      </c>
      <c r="C381" s="84" t="s">
        <v>879</v>
      </c>
      <c r="D381" s="83" t="s">
        <v>47</v>
      </c>
      <c r="E381" s="199"/>
      <c r="F381" s="200"/>
      <c r="G381" s="200"/>
      <c r="H381" s="201"/>
      <c r="I381" s="199"/>
      <c r="J381" s="196"/>
    </row>
    <row r="382" spans="1:10" ht="15.75" x14ac:dyDescent="0.25">
      <c r="A382" s="44" t="s">
        <v>880</v>
      </c>
      <c r="B382" s="13" t="s">
        <v>881</v>
      </c>
      <c r="C382" s="23" t="s">
        <v>1621</v>
      </c>
      <c r="D382" s="44" t="s">
        <v>47</v>
      </c>
      <c r="E382" s="199"/>
      <c r="F382" s="200"/>
      <c r="G382" s="200"/>
      <c r="H382" s="201"/>
      <c r="I382" s="199"/>
      <c r="J382" s="196"/>
    </row>
    <row r="383" spans="1:10" ht="15.75" x14ac:dyDescent="0.25">
      <c r="A383" s="44" t="s">
        <v>883</v>
      </c>
      <c r="B383" s="13" t="s">
        <v>884</v>
      </c>
      <c r="C383" s="23" t="s">
        <v>885</v>
      </c>
      <c r="D383" s="44" t="s">
        <v>47</v>
      </c>
      <c r="E383" s="199"/>
      <c r="F383" s="200"/>
      <c r="G383" s="200"/>
      <c r="H383" s="201"/>
      <c r="I383" s="199"/>
      <c r="J383" s="196"/>
    </row>
    <row r="384" spans="1:10" ht="15.75" x14ac:dyDescent="0.25">
      <c r="A384" s="44" t="s">
        <v>1622</v>
      </c>
      <c r="B384" s="13" t="s">
        <v>157</v>
      </c>
      <c r="C384" s="84" t="s">
        <v>158</v>
      </c>
      <c r="D384" s="44" t="s">
        <v>212</v>
      </c>
      <c r="E384" s="202" t="s">
        <v>178</v>
      </c>
      <c r="F384" s="200"/>
      <c r="G384" s="200"/>
      <c r="H384" s="201"/>
      <c r="I384" s="199"/>
      <c r="J384" s="196"/>
    </row>
    <row r="385" spans="1:10" ht="15.75" x14ac:dyDescent="0.25">
      <c r="A385" s="186">
        <v>13</v>
      </c>
      <c r="B385" s="186" t="s">
        <v>886</v>
      </c>
      <c r="C385" s="187" t="s">
        <v>887</v>
      </c>
      <c r="D385" s="218" t="s">
        <v>212</v>
      </c>
      <c r="E385" s="203" t="s">
        <v>178</v>
      </c>
      <c r="F385" s="200"/>
      <c r="G385" s="200"/>
      <c r="H385" s="201"/>
      <c r="I385" s="204">
        <f>+I386+I391+I396+I401</f>
        <v>0</v>
      </c>
      <c r="J385" s="218"/>
    </row>
    <row r="386" spans="1:10" ht="15.75" x14ac:dyDescent="0.25">
      <c r="A386" s="190" t="s">
        <v>1623</v>
      </c>
      <c r="B386" s="190" t="s">
        <v>888</v>
      </c>
      <c r="C386" s="191" t="s">
        <v>889</v>
      </c>
      <c r="D386" s="196" t="s">
        <v>212</v>
      </c>
      <c r="E386" s="195" t="s">
        <v>178</v>
      </c>
      <c r="F386" s="200"/>
      <c r="G386" s="200"/>
      <c r="H386" s="201"/>
      <c r="I386" s="199"/>
      <c r="J386" s="196"/>
    </row>
    <row r="387" spans="1:10" ht="15.75" x14ac:dyDescent="0.25">
      <c r="A387" s="197" t="s">
        <v>890</v>
      </c>
      <c r="B387" s="197" t="s">
        <v>891</v>
      </c>
      <c r="C387" s="198" t="s">
        <v>126</v>
      </c>
      <c r="D387" s="196" t="s">
        <v>212</v>
      </c>
      <c r="E387" s="202" t="s">
        <v>178</v>
      </c>
      <c r="F387" s="200"/>
      <c r="G387" s="200"/>
      <c r="H387" s="201"/>
      <c r="I387" s="199"/>
      <c r="J387" s="196"/>
    </row>
    <row r="388" spans="1:10" ht="15.75" x14ac:dyDescent="0.25">
      <c r="A388" s="197" t="s">
        <v>892</v>
      </c>
      <c r="B388" s="197" t="s">
        <v>893</v>
      </c>
      <c r="C388" s="198" t="s">
        <v>128</v>
      </c>
      <c r="D388" s="196" t="s">
        <v>212</v>
      </c>
      <c r="E388" s="202" t="s">
        <v>178</v>
      </c>
      <c r="F388" s="200"/>
      <c r="G388" s="200"/>
      <c r="H388" s="201"/>
      <c r="I388" s="199"/>
      <c r="J388" s="196"/>
    </row>
    <row r="389" spans="1:10" ht="15.75" x14ac:dyDescent="0.25">
      <c r="A389" s="197" t="s">
        <v>894</v>
      </c>
      <c r="B389" s="197" t="s">
        <v>895</v>
      </c>
      <c r="C389" s="198" t="s">
        <v>130</v>
      </c>
      <c r="D389" s="196" t="s">
        <v>212</v>
      </c>
      <c r="E389" s="202" t="s">
        <v>178</v>
      </c>
      <c r="F389" s="200"/>
      <c r="G389" s="200"/>
      <c r="H389" s="201"/>
      <c r="I389" s="199"/>
      <c r="J389" s="196"/>
    </row>
    <row r="390" spans="1:10" ht="15.75" x14ac:dyDescent="0.25">
      <c r="A390" s="197" t="s">
        <v>896</v>
      </c>
      <c r="B390" s="197" t="s">
        <v>897</v>
      </c>
      <c r="C390" s="198" t="s">
        <v>132</v>
      </c>
      <c r="D390" s="196" t="s">
        <v>212</v>
      </c>
      <c r="E390" s="202" t="s">
        <v>178</v>
      </c>
      <c r="F390" s="200"/>
      <c r="G390" s="200"/>
      <c r="H390" s="201"/>
      <c r="I390" s="199"/>
      <c r="J390" s="196"/>
    </row>
    <row r="391" spans="1:10" ht="15.75" x14ac:dyDescent="0.25">
      <c r="A391" s="190" t="s">
        <v>1624</v>
      </c>
      <c r="B391" s="190" t="s">
        <v>898</v>
      </c>
      <c r="C391" s="191" t="s">
        <v>899</v>
      </c>
      <c r="D391" s="196" t="s">
        <v>212</v>
      </c>
      <c r="E391" s="195" t="s">
        <v>178</v>
      </c>
      <c r="F391" s="200"/>
      <c r="G391" s="200"/>
      <c r="H391" s="201"/>
      <c r="I391" s="199"/>
      <c r="J391" s="196"/>
    </row>
    <row r="392" spans="1:10" ht="15.75" x14ac:dyDescent="0.25">
      <c r="A392" s="196" t="s">
        <v>900</v>
      </c>
      <c r="B392" s="197" t="s">
        <v>901</v>
      </c>
      <c r="C392" s="198" t="s">
        <v>126</v>
      </c>
      <c r="D392" s="196" t="s">
        <v>212</v>
      </c>
      <c r="E392" s="202" t="s">
        <v>178</v>
      </c>
      <c r="F392" s="200"/>
      <c r="G392" s="200"/>
      <c r="H392" s="201"/>
      <c r="I392" s="199"/>
      <c r="J392" s="196"/>
    </row>
    <row r="393" spans="1:10" ht="15.75" x14ac:dyDescent="0.25">
      <c r="A393" s="196" t="s">
        <v>902</v>
      </c>
      <c r="B393" s="197" t="s">
        <v>903</v>
      </c>
      <c r="C393" s="198" t="s">
        <v>128</v>
      </c>
      <c r="D393" s="196" t="s">
        <v>212</v>
      </c>
      <c r="E393" s="202" t="s">
        <v>178</v>
      </c>
      <c r="F393" s="200"/>
      <c r="G393" s="200"/>
      <c r="H393" s="201"/>
      <c r="I393" s="199"/>
      <c r="J393" s="196"/>
    </row>
    <row r="394" spans="1:10" ht="15.75" x14ac:dyDescent="0.25">
      <c r="A394" s="196" t="s">
        <v>904</v>
      </c>
      <c r="B394" s="197" t="s">
        <v>905</v>
      </c>
      <c r="C394" s="198" t="s">
        <v>130</v>
      </c>
      <c r="D394" s="196" t="s">
        <v>212</v>
      </c>
      <c r="E394" s="202" t="s">
        <v>178</v>
      </c>
      <c r="F394" s="200"/>
      <c r="G394" s="200"/>
      <c r="H394" s="201"/>
      <c r="I394" s="199"/>
      <c r="J394" s="196"/>
    </row>
    <row r="395" spans="1:10" ht="15.75" x14ac:dyDescent="0.25">
      <c r="A395" s="196" t="s">
        <v>906</v>
      </c>
      <c r="B395" s="197" t="s">
        <v>907</v>
      </c>
      <c r="C395" s="198" t="s">
        <v>132</v>
      </c>
      <c r="D395" s="196" t="s">
        <v>212</v>
      </c>
      <c r="E395" s="202" t="s">
        <v>178</v>
      </c>
      <c r="F395" s="200"/>
      <c r="G395" s="200"/>
      <c r="H395" s="201"/>
      <c r="I395" s="199"/>
      <c r="J395" s="196"/>
    </row>
    <row r="396" spans="1:10" ht="15.75" x14ac:dyDescent="0.25">
      <c r="A396" s="190">
        <v>133</v>
      </c>
      <c r="B396" s="190" t="s">
        <v>908</v>
      </c>
      <c r="C396" s="191" t="s">
        <v>909</v>
      </c>
      <c r="D396" s="196" t="s">
        <v>212</v>
      </c>
      <c r="E396" s="195" t="s">
        <v>178</v>
      </c>
      <c r="F396" s="200"/>
      <c r="G396" s="200"/>
      <c r="H396" s="201"/>
      <c r="I396" s="199"/>
      <c r="J396" s="196"/>
    </row>
    <row r="397" spans="1:10" ht="15.75" x14ac:dyDescent="0.25">
      <c r="A397" s="197" t="s">
        <v>910</v>
      </c>
      <c r="B397" s="197" t="s">
        <v>911</v>
      </c>
      <c r="C397" s="198" t="s">
        <v>126</v>
      </c>
      <c r="D397" s="196" t="s">
        <v>212</v>
      </c>
      <c r="E397" s="202" t="s">
        <v>178</v>
      </c>
      <c r="F397" s="200"/>
      <c r="G397" s="200"/>
      <c r="H397" s="201"/>
      <c r="I397" s="199"/>
      <c r="J397" s="196"/>
    </row>
    <row r="398" spans="1:10" ht="15.75" x14ac:dyDescent="0.25">
      <c r="A398" s="197" t="s">
        <v>912</v>
      </c>
      <c r="B398" s="197" t="s">
        <v>913</v>
      </c>
      <c r="C398" s="198" t="s">
        <v>128</v>
      </c>
      <c r="D398" s="196" t="s">
        <v>212</v>
      </c>
      <c r="E398" s="202" t="s">
        <v>178</v>
      </c>
      <c r="F398" s="200"/>
      <c r="G398" s="200"/>
      <c r="H398" s="201"/>
      <c r="I398" s="199"/>
      <c r="J398" s="196"/>
    </row>
    <row r="399" spans="1:10" ht="15.75" x14ac:dyDescent="0.25">
      <c r="A399" s="197" t="s">
        <v>914</v>
      </c>
      <c r="B399" s="197" t="s">
        <v>915</v>
      </c>
      <c r="C399" s="198" t="s">
        <v>130</v>
      </c>
      <c r="D399" s="196" t="s">
        <v>212</v>
      </c>
      <c r="E399" s="202" t="s">
        <v>178</v>
      </c>
      <c r="F399" s="200"/>
      <c r="G399" s="200"/>
      <c r="H399" s="201"/>
      <c r="I399" s="199"/>
      <c r="J399" s="196"/>
    </row>
    <row r="400" spans="1:10" ht="15.75" x14ac:dyDescent="0.25">
      <c r="A400" s="197" t="s">
        <v>916</v>
      </c>
      <c r="B400" s="197" t="s">
        <v>917</v>
      </c>
      <c r="C400" s="198" t="s">
        <v>132</v>
      </c>
      <c r="D400" s="196" t="s">
        <v>212</v>
      </c>
      <c r="E400" s="202" t="s">
        <v>178</v>
      </c>
      <c r="F400" s="200"/>
      <c r="G400" s="200"/>
      <c r="H400" s="201"/>
      <c r="I400" s="199"/>
      <c r="J400" s="196"/>
    </row>
    <row r="401" spans="1:10" ht="15.75" x14ac:dyDescent="0.25">
      <c r="A401" s="190" t="s">
        <v>1625</v>
      </c>
      <c r="B401" s="190" t="s">
        <v>918</v>
      </c>
      <c r="C401" s="191" t="s">
        <v>919</v>
      </c>
      <c r="D401" s="190" t="s">
        <v>212</v>
      </c>
      <c r="E401" s="195" t="s">
        <v>178</v>
      </c>
      <c r="F401" s="200"/>
      <c r="G401" s="200"/>
      <c r="H401" s="201"/>
      <c r="I401" s="192"/>
      <c r="J401" s="196"/>
    </row>
    <row r="402" spans="1:10" ht="31.5" x14ac:dyDescent="0.25">
      <c r="A402" s="186">
        <v>14</v>
      </c>
      <c r="B402" s="186" t="s">
        <v>160</v>
      </c>
      <c r="C402" s="187" t="s">
        <v>161</v>
      </c>
      <c r="D402" s="186" t="s">
        <v>212</v>
      </c>
      <c r="E402" s="203" t="s">
        <v>178</v>
      </c>
      <c r="F402" s="200"/>
      <c r="G402" s="200"/>
      <c r="H402" s="201"/>
      <c r="I402" s="237">
        <f>+SUM(I403:I407)</f>
        <v>0</v>
      </c>
      <c r="J402" s="218"/>
    </row>
    <row r="403" spans="1:10" ht="15.75" x14ac:dyDescent="0.25">
      <c r="A403" s="190" t="s">
        <v>1626</v>
      </c>
      <c r="B403" s="190" t="s">
        <v>920</v>
      </c>
      <c r="C403" s="191" t="s">
        <v>921</v>
      </c>
      <c r="D403" s="214" t="s">
        <v>55</v>
      </c>
      <c r="E403" s="199"/>
      <c r="F403" s="200"/>
      <c r="G403" s="200"/>
      <c r="H403" s="201"/>
      <c r="I403" s="199"/>
      <c r="J403" s="196"/>
    </row>
    <row r="404" spans="1:10" ht="15.75" x14ac:dyDescent="0.25">
      <c r="A404" s="190" t="s">
        <v>1627</v>
      </c>
      <c r="B404" s="190" t="s">
        <v>922</v>
      </c>
      <c r="C404" s="191" t="s">
        <v>923</v>
      </c>
      <c r="D404" s="214" t="s">
        <v>55</v>
      </c>
      <c r="E404" s="199"/>
      <c r="F404" s="200"/>
      <c r="G404" s="200"/>
      <c r="H404" s="201"/>
      <c r="I404" s="199"/>
      <c r="J404" s="196"/>
    </row>
    <row r="405" spans="1:10" ht="15.75" x14ac:dyDescent="0.25">
      <c r="A405" s="190" t="s">
        <v>1628</v>
      </c>
      <c r="B405" s="190" t="s">
        <v>924</v>
      </c>
      <c r="C405" s="191" t="s">
        <v>925</v>
      </c>
      <c r="D405" s="214" t="s">
        <v>209</v>
      </c>
      <c r="E405" s="199"/>
      <c r="F405" s="200"/>
      <c r="G405" s="200"/>
      <c r="H405" s="206"/>
      <c r="I405" s="199"/>
      <c r="J405" s="196"/>
    </row>
    <row r="406" spans="1:10" ht="15.75" x14ac:dyDescent="0.25">
      <c r="A406" s="190" t="s">
        <v>1629</v>
      </c>
      <c r="B406" s="190" t="s">
        <v>162</v>
      </c>
      <c r="C406" s="191" t="s">
        <v>163</v>
      </c>
      <c r="D406" s="190" t="s">
        <v>47</v>
      </c>
      <c r="E406" s="199"/>
      <c r="F406" s="200"/>
      <c r="G406" s="200"/>
      <c r="H406" s="201"/>
      <c r="I406" s="199"/>
      <c r="J406" s="196"/>
    </row>
    <row r="407" spans="1:10" ht="15.75" x14ac:dyDescent="0.25">
      <c r="A407" s="190" t="s">
        <v>1630</v>
      </c>
      <c r="B407" s="190" t="s">
        <v>164</v>
      </c>
      <c r="C407" s="191" t="s">
        <v>165</v>
      </c>
      <c r="D407" s="190" t="s">
        <v>212</v>
      </c>
      <c r="E407" s="195" t="s">
        <v>178</v>
      </c>
      <c r="F407" s="200"/>
      <c r="G407" s="200"/>
      <c r="H407" s="201"/>
      <c r="I407" s="199"/>
      <c r="J407" s="196"/>
    </row>
    <row r="408" spans="1:10" ht="15.75" x14ac:dyDescent="0.25">
      <c r="A408" s="186">
        <v>15</v>
      </c>
      <c r="B408" s="186" t="s">
        <v>167</v>
      </c>
      <c r="C408" s="187" t="s">
        <v>168</v>
      </c>
      <c r="D408" s="186" t="s">
        <v>212</v>
      </c>
      <c r="E408" s="203" t="s">
        <v>178</v>
      </c>
      <c r="F408" s="200"/>
      <c r="G408" s="200"/>
      <c r="H408" s="201"/>
      <c r="I408" s="204">
        <f>+I409+I414+I419+I424+I425+I426+I427</f>
        <v>0</v>
      </c>
      <c r="J408" s="218"/>
    </row>
    <row r="409" spans="1:10" ht="15.75" x14ac:dyDescent="0.25">
      <c r="A409" s="190" t="s">
        <v>1631</v>
      </c>
      <c r="B409" s="190" t="s">
        <v>926</v>
      </c>
      <c r="C409" s="191" t="s">
        <v>927</v>
      </c>
      <c r="D409" s="190" t="s">
        <v>47</v>
      </c>
      <c r="E409" s="192">
        <f>+SUM(E410:E413)</f>
        <v>0</v>
      </c>
      <c r="F409" s="215">
        <f>+SUM(F410:F413)</f>
        <v>0</v>
      </c>
      <c r="G409" s="200"/>
      <c r="H409" s="201"/>
      <c r="I409" s="192">
        <f>+SUM(I410:I413)</f>
        <v>0</v>
      </c>
      <c r="J409" s="196"/>
    </row>
    <row r="410" spans="1:10" ht="15.75" x14ac:dyDescent="0.25">
      <c r="A410" s="197" t="s">
        <v>928</v>
      </c>
      <c r="B410" s="197" t="s">
        <v>929</v>
      </c>
      <c r="C410" s="198" t="s">
        <v>126</v>
      </c>
      <c r="D410" s="196" t="s">
        <v>47</v>
      </c>
      <c r="E410" s="199">
        <f>+SUM(F410:G410)</f>
        <v>0</v>
      </c>
      <c r="F410" s="200"/>
      <c r="G410" s="200"/>
      <c r="H410" s="201"/>
      <c r="I410" s="199">
        <f>+H410*F410</f>
        <v>0</v>
      </c>
      <c r="J410" s="196"/>
    </row>
    <row r="411" spans="1:10" ht="15.75" x14ac:dyDescent="0.25">
      <c r="A411" s="197" t="s">
        <v>930</v>
      </c>
      <c r="B411" s="197" t="s">
        <v>931</v>
      </c>
      <c r="C411" s="198" t="s">
        <v>324</v>
      </c>
      <c r="D411" s="196" t="s">
        <v>47</v>
      </c>
      <c r="E411" s="199">
        <f>+SUM(F411:G411)</f>
        <v>0</v>
      </c>
      <c r="F411" s="200"/>
      <c r="G411" s="200"/>
      <c r="H411" s="201"/>
      <c r="I411" s="199">
        <f>+H411*F411</f>
        <v>0</v>
      </c>
      <c r="J411" s="196"/>
    </row>
    <row r="412" spans="1:10" ht="15.75" x14ac:dyDescent="0.25">
      <c r="A412" s="197" t="s">
        <v>932</v>
      </c>
      <c r="B412" s="197" t="s">
        <v>933</v>
      </c>
      <c r="C412" s="198" t="s">
        <v>336</v>
      </c>
      <c r="D412" s="196" t="s">
        <v>47</v>
      </c>
      <c r="E412" s="199">
        <f>+SUM(F412:G412)</f>
        <v>0</v>
      </c>
      <c r="F412" s="200"/>
      <c r="G412" s="200"/>
      <c r="H412" s="201"/>
      <c r="I412" s="199">
        <f>+H412*F412</f>
        <v>0</v>
      </c>
      <c r="J412" s="196"/>
    </row>
    <row r="413" spans="1:10" ht="15.75" x14ac:dyDescent="0.25">
      <c r="A413" s="196" t="s">
        <v>934</v>
      </c>
      <c r="B413" s="197" t="s">
        <v>935</v>
      </c>
      <c r="C413" s="198" t="s">
        <v>132</v>
      </c>
      <c r="D413" s="196" t="s">
        <v>47</v>
      </c>
      <c r="E413" s="199">
        <f>+SUM(F413:G413)</f>
        <v>0</v>
      </c>
      <c r="F413" s="200"/>
      <c r="G413" s="200"/>
      <c r="H413" s="201">
        <v>20</v>
      </c>
      <c r="I413" s="199">
        <f>+H413*F413</f>
        <v>0</v>
      </c>
      <c r="J413" s="196"/>
    </row>
    <row r="414" spans="1:10" ht="15.75" x14ac:dyDescent="0.25">
      <c r="A414" s="190" t="s">
        <v>1632</v>
      </c>
      <c r="B414" s="190" t="s">
        <v>936</v>
      </c>
      <c r="C414" s="191" t="s">
        <v>937</v>
      </c>
      <c r="D414" s="190" t="s">
        <v>47</v>
      </c>
      <c r="E414" s="192">
        <f>+SUM(E415:E418)</f>
        <v>0</v>
      </c>
      <c r="F414" s="215">
        <f>+SUM(F415:F418)</f>
        <v>0</v>
      </c>
      <c r="G414" s="200"/>
      <c r="H414" s="201"/>
      <c r="I414" s="192">
        <f>+SUM(I415:I418)</f>
        <v>0</v>
      </c>
      <c r="J414" s="196"/>
    </row>
    <row r="415" spans="1:10" ht="15.75" x14ac:dyDescent="0.25">
      <c r="A415" s="197" t="s">
        <v>938</v>
      </c>
      <c r="B415" s="197" t="s">
        <v>939</v>
      </c>
      <c r="C415" s="198" t="s">
        <v>126</v>
      </c>
      <c r="D415" s="197" t="s">
        <v>47</v>
      </c>
      <c r="E415" s="199">
        <f>+SUM(F415:G415)</f>
        <v>0</v>
      </c>
      <c r="F415" s="200"/>
      <c r="G415" s="200"/>
      <c r="H415" s="201"/>
      <c r="I415" s="199">
        <f>+H415*F415</f>
        <v>0</v>
      </c>
      <c r="J415" s="196"/>
    </row>
    <row r="416" spans="1:10" ht="15.75" x14ac:dyDescent="0.25">
      <c r="A416" s="197" t="s">
        <v>940</v>
      </c>
      <c r="B416" s="197" t="s">
        <v>941</v>
      </c>
      <c r="C416" s="198" t="s">
        <v>324</v>
      </c>
      <c r="D416" s="197" t="s">
        <v>47</v>
      </c>
      <c r="E416" s="199">
        <f>+SUM(F416:G416)</f>
        <v>0</v>
      </c>
      <c r="F416" s="200"/>
      <c r="G416" s="200"/>
      <c r="H416" s="201">
        <v>350</v>
      </c>
      <c r="I416" s="199">
        <f>+H416*F416</f>
        <v>0</v>
      </c>
      <c r="J416" s="196"/>
    </row>
    <row r="417" spans="1:10" ht="15.75" x14ac:dyDescent="0.25">
      <c r="A417" s="197" t="s">
        <v>942</v>
      </c>
      <c r="B417" s="197" t="s">
        <v>939</v>
      </c>
      <c r="C417" s="198" t="s">
        <v>336</v>
      </c>
      <c r="D417" s="197" t="s">
        <v>47</v>
      </c>
      <c r="E417" s="199">
        <f>+SUM(F417:G417)</f>
        <v>0</v>
      </c>
      <c r="F417" s="200"/>
      <c r="G417" s="200"/>
      <c r="H417" s="201"/>
      <c r="I417" s="199">
        <f>+H417*F417</f>
        <v>0</v>
      </c>
      <c r="J417" s="196"/>
    </row>
    <row r="418" spans="1:10" ht="15.75" x14ac:dyDescent="0.25">
      <c r="A418" s="197" t="s">
        <v>944</v>
      </c>
      <c r="B418" s="197" t="s">
        <v>945</v>
      </c>
      <c r="C418" s="198" t="s">
        <v>132</v>
      </c>
      <c r="D418" s="197" t="s">
        <v>47</v>
      </c>
      <c r="E418" s="199">
        <f>+SUM(F418:G418)</f>
        <v>0</v>
      </c>
      <c r="F418" s="200"/>
      <c r="G418" s="200"/>
      <c r="H418" s="201"/>
      <c r="I418" s="199">
        <f>+H418*F418</f>
        <v>0</v>
      </c>
      <c r="J418" s="196"/>
    </row>
    <row r="419" spans="1:10" ht="18.75" x14ac:dyDescent="0.25">
      <c r="A419" s="190" t="s">
        <v>1633</v>
      </c>
      <c r="B419" s="190" t="s">
        <v>946</v>
      </c>
      <c r="C419" s="191" t="s">
        <v>947</v>
      </c>
      <c r="D419" s="190" t="s">
        <v>1634</v>
      </c>
      <c r="E419" s="192">
        <f>+SUM(E420:E423)</f>
        <v>0</v>
      </c>
      <c r="F419" s="215">
        <f>+SUM(F420:F423)</f>
        <v>0</v>
      </c>
      <c r="G419" s="200"/>
      <c r="H419" s="201"/>
      <c r="I419" s="192">
        <f>+SUM(I420:I423)</f>
        <v>0</v>
      </c>
      <c r="J419" s="196"/>
    </row>
    <row r="420" spans="1:10" ht="18.75" x14ac:dyDescent="0.25">
      <c r="A420" s="196" t="s">
        <v>949</v>
      </c>
      <c r="B420" s="197" t="s">
        <v>950</v>
      </c>
      <c r="C420" s="198" t="s">
        <v>126</v>
      </c>
      <c r="D420" s="196" t="s">
        <v>1635</v>
      </c>
      <c r="E420" s="199">
        <f>+SUM(F420:G420)</f>
        <v>0</v>
      </c>
      <c r="F420" s="200"/>
      <c r="G420" s="200"/>
      <c r="H420" s="201"/>
      <c r="I420" s="199">
        <f>+H420*F420</f>
        <v>0</v>
      </c>
      <c r="J420" s="196"/>
    </row>
    <row r="421" spans="1:10" ht="18.75" x14ac:dyDescent="0.25">
      <c r="A421" s="196" t="s">
        <v>952</v>
      </c>
      <c r="B421" s="197" t="s">
        <v>953</v>
      </c>
      <c r="C421" s="198" t="s">
        <v>348</v>
      </c>
      <c r="D421" s="196" t="s">
        <v>1635</v>
      </c>
      <c r="E421" s="199">
        <f>+SUM(F421:G421)</f>
        <v>0</v>
      </c>
      <c r="F421" s="200"/>
      <c r="G421" s="200"/>
      <c r="H421" s="201"/>
      <c r="I421" s="199">
        <f>+H421*F421</f>
        <v>0</v>
      </c>
      <c r="J421" s="196"/>
    </row>
    <row r="422" spans="1:10" ht="18.75" x14ac:dyDescent="0.25">
      <c r="A422" s="196" t="s">
        <v>954</v>
      </c>
      <c r="B422" s="197" t="s">
        <v>955</v>
      </c>
      <c r="C422" s="198" t="s">
        <v>336</v>
      </c>
      <c r="D422" s="196" t="s">
        <v>1635</v>
      </c>
      <c r="E422" s="199">
        <f>+SUM(F422:G422)</f>
        <v>0</v>
      </c>
      <c r="F422" s="200"/>
      <c r="G422" s="200"/>
      <c r="H422" s="201"/>
      <c r="I422" s="199">
        <f>+H422*F422</f>
        <v>0</v>
      </c>
      <c r="J422" s="196"/>
    </row>
    <row r="423" spans="1:10" ht="18.75" x14ac:dyDescent="0.25">
      <c r="A423" s="196" t="s">
        <v>956</v>
      </c>
      <c r="B423" s="197" t="s">
        <v>957</v>
      </c>
      <c r="C423" s="198" t="s">
        <v>132</v>
      </c>
      <c r="D423" s="196" t="s">
        <v>1635</v>
      </c>
      <c r="E423" s="199">
        <f>+SUM(F423:G423)</f>
        <v>0</v>
      </c>
      <c r="F423" s="200"/>
      <c r="G423" s="200"/>
      <c r="H423" s="201"/>
      <c r="I423" s="199">
        <f>+H423*F423</f>
        <v>0</v>
      </c>
      <c r="J423" s="196"/>
    </row>
    <row r="424" spans="1:10" ht="31.5" x14ac:dyDescent="0.25">
      <c r="A424" s="190" t="s">
        <v>1636</v>
      </c>
      <c r="B424" s="190" t="s">
        <v>958</v>
      </c>
      <c r="C424" s="191" t="s">
        <v>959</v>
      </c>
      <c r="D424" s="190" t="s">
        <v>47</v>
      </c>
      <c r="E424" s="199"/>
      <c r="F424" s="200"/>
      <c r="G424" s="200"/>
      <c r="H424" s="201"/>
      <c r="I424" s="192"/>
      <c r="J424" s="196"/>
    </row>
    <row r="425" spans="1:10" ht="15.75" x14ac:dyDescent="0.25">
      <c r="A425" s="190" t="s">
        <v>1637</v>
      </c>
      <c r="B425" s="190" t="s">
        <v>960</v>
      </c>
      <c r="C425" s="191" t="s">
        <v>961</v>
      </c>
      <c r="D425" s="190" t="s">
        <v>212</v>
      </c>
      <c r="E425" s="195" t="s">
        <v>178</v>
      </c>
      <c r="F425" s="200"/>
      <c r="G425" s="200"/>
      <c r="H425" s="201"/>
      <c r="I425" s="192"/>
      <c r="J425" s="196"/>
    </row>
    <row r="426" spans="1:10" ht="15.75" x14ac:dyDescent="0.25">
      <c r="A426" s="190" t="s">
        <v>1638</v>
      </c>
      <c r="B426" s="190" t="s">
        <v>962</v>
      </c>
      <c r="C426" s="191" t="s">
        <v>963</v>
      </c>
      <c r="D426" s="190" t="s">
        <v>212</v>
      </c>
      <c r="E426" s="195" t="s">
        <v>178</v>
      </c>
      <c r="F426" s="200"/>
      <c r="G426" s="200"/>
      <c r="H426" s="201"/>
      <c r="I426" s="192"/>
      <c r="J426" s="196"/>
    </row>
    <row r="427" spans="1:10" ht="15.75" x14ac:dyDescent="0.25">
      <c r="A427" s="190" t="s">
        <v>1639</v>
      </c>
      <c r="B427" s="190" t="s">
        <v>964</v>
      </c>
      <c r="C427" s="191" t="s">
        <v>965</v>
      </c>
      <c r="D427" s="190" t="s">
        <v>212</v>
      </c>
      <c r="E427" s="195" t="s">
        <v>178</v>
      </c>
      <c r="F427" s="207"/>
      <c r="G427" s="207"/>
      <c r="H427" s="201"/>
      <c r="I427" s="192">
        <f>+SUM(F427:G427)</f>
        <v>0</v>
      </c>
      <c r="J427" s="196"/>
    </row>
    <row r="428" spans="1:10" ht="15" customHeight="1" x14ac:dyDescent="0.25">
      <c r="A428" s="190"/>
      <c r="B428" s="327" t="s">
        <v>966</v>
      </c>
      <c r="C428" s="327"/>
      <c r="D428" s="190" t="s">
        <v>212</v>
      </c>
      <c r="E428" s="195" t="s">
        <v>178</v>
      </c>
      <c r="F428" s="200"/>
      <c r="G428" s="200"/>
      <c r="H428" s="201"/>
      <c r="I428" s="192">
        <f>ROUND((I408+I402+I385+I350+I335+I264+I208+I173+I158+I95+I82+I69+I56+I28),0)</f>
        <v>3559</v>
      </c>
      <c r="J428" s="196"/>
    </row>
    <row r="431" spans="1:10" ht="15.75" x14ac:dyDescent="0.25">
      <c r="I431" s="223"/>
    </row>
  </sheetData>
  <mergeCells count="7">
    <mergeCell ref="B7:J7"/>
    <mergeCell ref="B428:C428"/>
    <mergeCell ref="A2:J2"/>
    <mergeCell ref="A3:J3"/>
    <mergeCell ref="A4:J4"/>
    <mergeCell ref="B5:J5"/>
    <mergeCell ref="B6:J6"/>
  </mergeCells>
  <pageMargins left="0.7" right="0.7" top="0.75" bottom="0.75" header="0.511811023622047" footer="0.511811023622047"/>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432"/>
  <sheetViews>
    <sheetView view="pageBreakPreview" topLeftCell="M16" zoomScaleNormal="70" workbookViewId="0">
      <selection activeCell="R32" sqref="R32"/>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3.42578125" style="1" customWidth="1"/>
    <col min="6" max="16" width="14.5703125" style="2" customWidth="1"/>
    <col min="17" max="27" width="14.5703125" style="3" customWidth="1"/>
    <col min="28" max="28" width="14.5703125" style="1" customWidth="1"/>
    <col min="29" max="29" width="14.42578125" style="174" customWidth="1"/>
    <col min="30" max="31" width="9.140625" style="174"/>
    <col min="32" max="32" width="16" style="174" customWidth="1"/>
    <col min="33" max="16384" width="9.140625" style="174"/>
  </cols>
  <sheetData>
    <row r="2" spans="1:29" ht="17.45" customHeight="1" x14ac:dyDescent="0.25">
      <c r="A2" s="328" t="s">
        <v>0</v>
      </c>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row>
    <row r="3" spans="1:29" ht="17.45" customHeight="1" x14ac:dyDescent="0.25">
      <c r="A3" s="328" t="s">
        <v>1509</v>
      </c>
      <c r="B3" s="328"/>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row>
    <row r="4" spans="1:29" ht="17.45" customHeight="1" x14ac:dyDescent="0.25">
      <c r="A4" s="329" t="s">
        <v>1640</v>
      </c>
      <c r="B4" s="329"/>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row>
    <row r="5" spans="1:29" ht="31.5" customHeight="1" x14ac:dyDescent="0.3">
      <c r="A5" s="177"/>
      <c r="B5" s="326" t="s">
        <v>1641</v>
      </c>
      <c r="C5" s="326"/>
      <c r="D5" s="326"/>
      <c r="E5" s="326"/>
      <c r="F5" s="326"/>
      <c r="G5" s="326"/>
      <c r="H5" s="326"/>
      <c r="I5" s="326"/>
      <c r="J5" s="326"/>
      <c r="K5" s="326"/>
      <c r="L5" s="326"/>
      <c r="M5" s="326"/>
      <c r="N5" s="326"/>
      <c r="O5" s="326"/>
      <c r="P5" s="326"/>
      <c r="Q5" s="326"/>
      <c r="R5" s="326"/>
      <c r="S5" s="326"/>
      <c r="T5" s="326"/>
      <c r="U5" s="326"/>
      <c r="V5" s="326"/>
      <c r="W5" s="326"/>
      <c r="X5" s="326"/>
      <c r="Y5" s="326"/>
      <c r="Z5" s="326"/>
      <c r="AA5" s="326"/>
      <c r="AB5" s="326"/>
      <c r="AC5" s="326"/>
    </row>
    <row r="6" spans="1:29" ht="17.45" customHeight="1" x14ac:dyDescent="0.3">
      <c r="A6" s="177"/>
      <c r="B6" s="326" t="s">
        <v>1642</v>
      </c>
      <c r="C6" s="326"/>
      <c r="D6" s="326"/>
      <c r="E6" s="326"/>
      <c r="F6" s="326"/>
      <c r="G6" s="326"/>
      <c r="H6" s="326"/>
      <c r="I6" s="326"/>
      <c r="J6" s="326"/>
      <c r="K6" s="326"/>
      <c r="L6" s="326"/>
      <c r="M6" s="326"/>
      <c r="N6" s="326"/>
      <c r="O6" s="326"/>
      <c r="P6" s="326"/>
      <c r="Q6" s="326"/>
      <c r="R6" s="326"/>
      <c r="S6" s="326"/>
      <c r="T6" s="326"/>
      <c r="U6" s="326"/>
      <c r="V6" s="326"/>
      <c r="W6" s="326"/>
      <c r="X6" s="326"/>
      <c r="Y6" s="326"/>
      <c r="Z6" s="326"/>
      <c r="AA6" s="326"/>
      <c r="AB6" s="326"/>
      <c r="AC6" s="326"/>
    </row>
    <row r="7" spans="1:29" ht="17.45" customHeight="1" x14ac:dyDescent="0.3">
      <c r="A7" s="177"/>
      <c r="B7" s="326" t="s">
        <v>1643</v>
      </c>
      <c r="C7" s="326"/>
      <c r="D7" s="326"/>
      <c r="E7" s="326"/>
      <c r="F7" s="326"/>
      <c r="G7" s="326"/>
      <c r="H7" s="326"/>
      <c r="I7" s="326"/>
      <c r="J7" s="326"/>
      <c r="K7" s="326"/>
      <c r="L7" s="326"/>
      <c r="M7" s="326"/>
      <c r="N7" s="326"/>
      <c r="O7" s="326"/>
      <c r="P7" s="326"/>
      <c r="Q7" s="326"/>
      <c r="R7" s="326"/>
      <c r="S7" s="326"/>
      <c r="T7" s="326"/>
      <c r="U7" s="326"/>
      <c r="V7" s="326"/>
      <c r="W7" s="326"/>
      <c r="X7" s="326"/>
      <c r="Y7" s="326"/>
      <c r="Z7" s="326"/>
      <c r="AA7" s="326"/>
      <c r="AB7" s="326"/>
      <c r="AC7" s="326"/>
    </row>
    <row r="8" spans="1:29" ht="18.75" x14ac:dyDescent="0.3">
      <c r="A8" s="177"/>
      <c r="B8" s="178"/>
      <c r="C8" s="178"/>
      <c r="D8" s="178"/>
      <c r="E8" s="238"/>
      <c r="F8" s="8"/>
      <c r="G8" s="8"/>
      <c r="H8" s="8"/>
      <c r="I8" s="8"/>
      <c r="J8" s="8"/>
      <c r="K8" s="8"/>
      <c r="L8" s="8"/>
      <c r="M8" s="8"/>
      <c r="N8" s="8"/>
      <c r="O8" s="8"/>
      <c r="P8" s="8"/>
      <c r="Q8" s="10"/>
      <c r="R8" s="10"/>
      <c r="S8" s="10"/>
      <c r="T8" s="10"/>
      <c r="U8" s="10"/>
      <c r="V8" s="10"/>
      <c r="W8" s="10"/>
      <c r="X8" s="10"/>
      <c r="Y8" s="10"/>
      <c r="Z8" s="10"/>
      <c r="AA8" s="10"/>
      <c r="AB8" s="7"/>
      <c r="AC8" s="178"/>
    </row>
    <row r="9" spans="1:29" ht="64.5" customHeight="1" x14ac:dyDescent="0.25">
      <c r="A9" s="327" t="s">
        <v>6</v>
      </c>
      <c r="B9" s="327" t="s">
        <v>7</v>
      </c>
      <c r="C9" s="327" t="s">
        <v>969</v>
      </c>
      <c r="D9" s="327" t="s">
        <v>9</v>
      </c>
      <c r="E9" s="327" t="s">
        <v>10</v>
      </c>
      <c r="F9" s="327"/>
      <c r="G9" s="327"/>
      <c r="H9" s="327"/>
      <c r="I9" s="327"/>
      <c r="J9" s="327"/>
      <c r="K9" s="327"/>
      <c r="L9" s="327"/>
      <c r="M9" s="327"/>
      <c r="N9" s="327"/>
      <c r="O9" s="327"/>
      <c r="P9" s="327"/>
      <c r="Q9" s="331" t="s">
        <v>27</v>
      </c>
      <c r="R9" s="331"/>
      <c r="S9" s="331"/>
      <c r="T9" s="331"/>
      <c r="U9" s="331"/>
      <c r="V9" s="331"/>
      <c r="W9" s="331"/>
      <c r="X9" s="331"/>
      <c r="Y9" s="331"/>
      <c r="Z9" s="331"/>
      <c r="AA9" s="331"/>
      <c r="AB9" s="331"/>
      <c r="AC9" s="327" t="s">
        <v>28</v>
      </c>
    </row>
    <row r="10" spans="1:29" ht="110.25" x14ac:dyDescent="0.25">
      <c r="A10" s="327"/>
      <c r="B10" s="327"/>
      <c r="C10" s="327"/>
      <c r="D10" s="327"/>
      <c r="E10" s="190" t="s">
        <v>1644</v>
      </c>
      <c r="F10" s="197" t="s">
        <v>1645</v>
      </c>
      <c r="G10" s="197" t="s">
        <v>1646</v>
      </c>
      <c r="H10" s="197" t="s">
        <v>1647</v>
      </c>
      <c r="I10" s="197" t="s">
        <v>1648</v>
      </c>
      <c r="J10" s="197" t="s">
        <v>1649</v>
      </c>
      <c r="K10" s="197" t="s">
        <v>1650</v>
      </c>
      <c r="L10" s="197" t="s">
        <v>1651</v>
      </c>
      <c r="M10" s="197" t="s">
        <v>1652</v>
      </c>
      <c r="N10" s="197" t="s">
        <v>1653</v>
      </c>
      <c r="O10" s="197" t="s">
        <v>1654</v>
      </c>
      <c r="P10" s="197"/>
      <c r="Q10" s="197" t="s">
        <v>1645</v>
      </c>
      <c r="R10" s="197" t="s">
        <v>1646</v>
      </c>
      <c r="S10" s="197" t="s">
        <v>1647</v>
      </c>
      <c r="T10" s="197" t="s">
        <v>1648</v>
      </c>
      <c r="U10" s="197" t="s">
        <v>1649</v>
      </c>
      <c r="V10" s="197" t="s">
        <v>1650</v>
      </c>
      <c r="W10" s="197" t="s">
        <v>1651</v>
      </c>
      <c r="X10" s="197" t="s">
        <v>1652</v>
      </c>
      <c r="Y10" s="197" t="s">
        <v>1653</v>
      </c>
      <c r="Z10" s="197" t="s">
        <v>1654</v>
      </c>
      <c r="AA10" s="239"/>
      <c r="AB10" s="195" t="s">
        <v>1644</v>
      </c>
      <c r="AC10" s="327"/>
    </row>
    <row r="11" spans="1:29" ht="15.75" x14ac:dyDescent="0.25">
      <c r="A11" s="186">
        <v>1</v>
      </c>
      <c r="B11" s="186" t="s">
        <v>30</v>
      </c>
      <c r="C11" s="187" t="s">
        <v>31</v>
      </c>
      <c r="D11" s="186"/>
      <c r="E11" s="186"/>
      <c r="F11" s="240"/>
      <c r="G11" s="240"/>
      <c r="H11" s="240"/>
      <c r="I11" s="240"/>
      <c r="J11" s="240"/>
      <c r="K11" s="240"/>
      <c r="L11" s="240"/>
      <c r="M11" s="240"/>
      <c r="N11" s="240"/>
      <c r="O11" s="240"/>
      <c r="P11" s="240"/>
      <c r="Q11" s="241"/>
      <c r="R11" s="241"/>
      <c r="S11" s="241"/>
      <c r="T11" s="241"/>
      <c r="U11" s="241"/>
      <c r="V11" s="241"/>
      <c r="W11" s="241"/>
      <c r="X11" s="241"/>
      <c r="Y11" s="241"/>
      <c r="Z11" s="241"/>
      <c r="AA11" s="241"/>
      <c r="AB11" s="186"/>
      <c r="AC11" s="186"/>
    </row>
    <row r="12" spans="1:29" ht="15.75" x14ac:dyDescent="0.25">
      <c r="A12" s="190" t="s">
        <v>1011</v>
      </c>
      <c r="B12" s="190" t="s">
        <v>33</v>
      </c>
      <c r="C12" s="191" t="s">
        <v>34</v>
      </c>
      <c r="D12" s="190" t="s">
        <v>35</v>
      </c>
      <c r="E12" s="192" t="e">
        <f>+SUM(E13:E16)</f>
        <v>#REF!</v>
      </c>
      <c r="F12" s="220"/>
      <c r="G12" s="220"/>
      <c r="H12" s="220"/>
      <c r="I12" s="220"/>
      <c r="J12" s="220">
        <f>+'11'!E11</f>
        <v>0</v>
      </c>
      <c r="K12" s="220"/>
      <c r="L12" s="220">
        <f>+'16'!E11</f>
        <v>0</v>
      </c>
      <c r="M12" s="220"/>
      <c r="N12" s="220">
        <f>+'21'!E11</f>
        <v>0</v>
      </c>
      <c r="O12" s="220">
        <f>+'mẫu thống kê báo cáo nhanh'!E11</f>
        <v>0</v>
      </c>
      <c r="P12" s="220"/>
      <c r="Q12" s="31"/>
      <c r="R12" s="31"/>
      <c r="S12" s="31"/>
      <c r="T12" s="31"/>
      <c r="U12" s="31"/>
      <c r="V12" s="31"/>
      <c r="W12" s="220" t="str">
        <f>+'16'!I11</f>
        <v>x</v>
      </c>
      <c r="X12" s="220"/>
      <c r="Y12" s="220" t="str">
        <f>+'21'!L11</f>
        <v>x</v>
      </c>
      <c r="Z12" s="220">
        <f>+'mẫu thống kê báo cáo nhanh'!W11</f>
        <v>0</v>
      </c>
      <c r="AA12" s="31"/>
      <c r="AB12" s="195" t="s">
        <v>178</v>
      </c>
      <c r="AC12" s="190"/>
    </row>
    <row r="13" spans="1:29" ht="15.75" x14ac:dyDescent="0.25">
      <c r="A13" s="196" t="s">
        <v>179</v>
      </c>
      <c r="B13" s="197" t="s">
        <v>180</v>
      </c>
      <c r="C13" s="198" t="s">
        <v>181</v>
      </c>
      <c r="D13" s="196" t="s">
        <v>35</v>
      </c>
      <c r="E13" s="199"/>
      <c r="F13" s="220"/>
      <c r="G13" s="220"/>
      <c r="H13" s="220"/>
      <c r="I13" s="220"/>
      <c r="J13" s="220">
        <f>+'11'!E12</f>
        <v>0</v>
      </c>
      <c r="K13" s="220"/>
      <c r="L13" s="220">
        <f>+'16'!E12</f>
        <v>0</v>
      </c>
      <c r="M13" s="220"/>
      <c r="N13" s="220">
        <f>+'21'!E12</f>
        <v>0</v>
      </c>
      <c r="O13" s="220" t="e">
        <f>+'mẫu thống kê báo cáo nhanh'!#REF!</f>
        <v>#REF!</v>
      </c>
      <c r="P13" s="220"/>
      <c r="Q13" s="31"/>
      <c r="R13" s="31"/>
      <c r="S13" s="31"/>
      <c r="T13" s="31"/>
      <c r="U13" s="31"/>
      <c r="V13" s="31"/>
      <c r="W13" s="220" t="str">
        <f>+'16'!I12</f>
        <v>x</v>
      </c>
      <c r="X13" s="220"/>
      <c r="Y13" s="220" t="str">
        <f>+'21'!L12</f>
        <v>x</v>
      </c>
      <c r="Z13" s="220" t="e">
        <f>+'mẫu thống kê báo cáo nhanh'!#REF!</f>
        <v>#REF!</v>
      </c>
      <c r="AA13" s="31"/>
      <c r="AB13" s="202" t="s">
        <v>178</v>
      </c>
      <c r="AC13" s="196"/>
    </row>
    <row r="14" spans="1:29" ht="15.75" x14ac:dyDescent="0.25">
      <c r="A14" s="196" t="s">
        <v>182</v>
      </c>
      <c r="B14" s="197" t="s">
        <v>183</v>
      </c>
      <c r="C14" s="198" t="s">
        <v>184</v>
      </c>
      <c r="D14" s="196" t="s">
        <v>35</v>
      </c>
      <c r="E14" s="199" t="e">
        <f>+SUM(F14:P14)</f>
        <v>#REF!</v>
      </c>
      <c r="F14" s="220"/>
      <c r="G14" s="220"/>
      <c r="H14" s="220"/>
      <c r="I14" s="220"/>
      <c r="J14" s="220">
        <f>+'11'!E13</f>
        <v>0</v>
      </c>
      <c r="K14" s="220"/>
      <c r="L14" s="220">
        <f>+'16'!E13</f>
        <v>0</v>
      </c>
      <c r="M14" s="220"/>
      <c r="N14" s="220">
        <f>+'21'!E13</f>
        <v>0</v>
      </c>
      <c r="O14" s="220" t="e">
        <f>+'mẫu thống kê báo cáo nhanh'!#REF!</f>
        <v>#REF!</v>
      </c>
      <c r="P14" s="220"/>
      <c r="Q14" s="31"/>
      <c r="R14" s="31"/>
      <c r="S14" s="31"/>
      <c r="T14" s="31"/>
      <c r="U14" s="31"/>
      <c r="V14" s="31"/>
      <c r="W14" s="220" t="str">
        <f>+'16'!I13</f>
        <v>x</v>
      </c>
      <c r="X14" s="220"/>
      <c r="Y14" s="220" t="str">
        <f>+'21'!L13</f>
        <v>x</v>
      </c>
      <c r="Z14" s="220" t="e">
        <f>+'mẫu thống kê báo cáo nhanh'!#REF!</f>
        <v>#REF!</v>
      </c>
      <c r="AA14" s="31"/>
      <c r="AB14" s="202" t="s">
        <v>178</v>
      </c>
      <c r="AC14" s="196"/>
    </row>
    <row r="15" spans="1:29" ht="15.75" x14ac:dyDescent="0.25">
      <c r="A15" s="196" t="s">
        <v>185</v>
      </c>
      <c r="B15" s="197" t="s">
        <v>186</v>
      </c>
      <c r="C15" s="198" t="s">
        <v>187</v>
      </c>
      <c r="D15" s="196" t="s">
        <v>35</v>
      </c>
      <c r="E15" s="199"/>
      <c r="F15" s="220"/>
      <c r="G15" s="220"/>
      <c r="H15" s="220"/>
      <c r="I15" s="220"/>
      <c r="J15" s="220">
        <f>+'11'!E14</f>
        <v>0</v>
      </c>
      <c r="K15" s="220"/>
      <c r="L15" s="220">
        <f>+'16'!E14</f>
        <v>0</v>
      </c>
      <c r="M15" s="220"/>
      <c r="N15" s="220">
        <f>+'21'!E14</f>
        <v>0</v>
      </c>
      <c r="O15" s="220" t="e">
        <f>+'mẫu thống kê báo cáo nhanh'!#REF!</f>
        <v>#REF!</v>
      </c>
      <c r="P15" s="220"/>
      <c r="Q15" s="31"/>
      <c r="R15" s="31"/>
      <c r="S15" s="31"/>
      <c r="T15" s="31"/>
      <c r="U15" s="31"/>
      <c r="V15" s="31"/>
      <c r="W15" s="220" t="str">
        <f>+'16'!I14</f>
        <v>x</v>
      </c>
      <c r="X15" s="220"/>
      <c r="Y15" s="220" t="str">
        <f>+'21'!L14</f>
        <v>x</v>
      </c>
      <c r="Z15" s="220" t="e">
        <f>+'mẫu thống kê báo cáo nhanh'!#REF!</f>
        <v>#REF!</v>
      </c>
      <c r="AA15" s="31"/>
      <c r="AB15" s="202" t="s">
        <v>178</v>
      </c>
      <c r="AC15" s="196"/>
    </row>
    <row r="16" spans="1:29" ht="15.75" x14ac:dyDescent="0.25">
      <c r="A16" s="196" t="s">
        <v>188</v>
      </c>
      <c r="B16" s="197" t="s">
        <v>189</v>
      </c>
      <c r="C16" s="198" t="s">
        <v>190</v>
      </c>
      <c r="D16" s="196" t="s">
        <v>35</v>
      </c>
      <c r="E16" s="199" t="e">
        <f>+SUM(F16:P16)</f>
        <v>#REF!</v>
      </c>
      <c r="F16" s="220"/>
      <c r="G16" s="220"/>
      <c r="H16" s="220"/>
      <c r="I16" s="220"/>
      <c r="J16" s="220">
        <f>+'11'!E15</f>
        <v>0</v>
      </c>
      <c r="K16" s="220"/>
      <c r="L16" s="220">
        <f>+'16'!E15</f>
        <v>0</v>
      </c>
      <c r="M16" s="220"/>
      <c r="N16" s="220">
        <f>+'21'!E15</f>
        <v>0</v>
      </c>
      <c r="O16" s="220" t="e">
        <f>+'mẫu thống kê báo cáo nhanh'!#REF!</f>
        <v>#REF!</v>
      </c>
      <c r="P16" s="220"/>
      <c r="Q16" s="31"/>
      <c r="R16" s="31"/>
      <c r="S16" s="31"/>
      <c r="T16" s="31"/>
      <c r="U16" s="31"/>
      <c r="V16" s="31"/>
      <c r="W16" s="220" t="str">
        <f>+'16'!I15</f>
        <v>x</v>
      </c>
      <c r="X16" s="220"/>
      <c r="Y16" s="220" t="str">
        <f>+'21'!L15</f>
        <v>x</v>
      </c>
      <c r="Z16" s="220" t="e">
        <f>+'mẫu thống kê báo cáo nhanh'!#REF!</f>
        <v>#REF!</v>
      </c>
      <c r="AA16" s="31"/>
      <c r="AB16" s="202" t="s">
        <v>178</v>
      </c>
      <c r="AC16" s="196"/>
    </row>
    <row r="17" spans="1:29" ht="15.75" x14ac:dyDescent="0.25">
      <c r="A17" s="190" t="s">
        <v>1514</v>
      </c>
      <c r="B17" s="190" t="s">
        <v>36</v>
      </c>
      <c r="C17" s="191" t="s">
        <v>37</v>
      </c>
      <c r="D17" s="190" t="s">
        <v>35</v>
      </c>
      <c r="E17" s="192"/>
      <c r="F17" s="220"/>
      <c r="G17" s="220"/>
      <c r="H17" s="220"/>
      <c r="I17" s="220"/>
      <c r="J17" s="220">
        <f>+'11'!E16</f>
        <v>0</v>
      </c>
      <c r="K17" s="220"/>
      <c r="L17" s="220">
        <f>+'16'!E16</f>
        <v>0</v>
      </c>
      <c r="M17" s="220"/>
      <c r="N17" s="220">
        <f>+'21'!E16</f>
        <v>0</v>
      </c>
      <c r="O17" s="220">
        <f>+'mẫu thống kê báo cáo nhanh'!E12</f>
        <v>0</v>
      </c>
      <c r="P17" s="220"/>
      <c r="Q17" s="31"/>
      <c r="R17" s="31"/>
      <c r="S17" s="31"/>
      <c r="T17" s="31"/>
      <c r="U17" s="31"/>
      <c r="V17" s="31"/>
      <c r="W17" s="220" t="str">
        <f>+'16'!I16</f>
        <v>x</v>
      </c>
      <c r="X17" s="220"/>
      <c r="Y17" s="220" t="str">
        <f>+'21'!L16</f>
        <v>x</v>
      </c>
      <c r="Z17" s="220">
        <f>+'mẫu thống kê báo cáo nhanh'!W12</f>
        <v>0</v>
      </c>
      <c r="AA17" s="31"/>
      <c r="AB17" s="195" t="s">
        <v>178</v>
      </c>
      <c r="AC17" s="190"/>
    </row>
    <row r="18" spans="1:29" ht="15.75" x14ac:dyDescent="0.25">
      <c r="A18" s="196" t="s">
        <v>191</v>
      </c>
      <c r="B18" s="197" t="s">
        <v>192</v>
      </c>
      <c r="C18" s="198" t="s">
        <v>181</v>
      </c>
      <c r="D18" s="196" t="s">
        <v>35</v>
      </c>
      <c r="E18" s="199"/>
      <c r="F18" s="220"/>
      <c r="G18" s="220"/>
      <c r="H18" s="220"/>
      <c r="I18" s="220"/>
      <c r="J18" s="220">
        <f>+'11'!E17</f>
        <v>0</v>
      </c>
      <c r="K18" s="220"/>
      <c r="L18" s="220">
        <f>+'16'!E17</f>
        <v>0</v>
      </c>
      <c r="M18" s="220"/>
      <c r="N18" s="220">
        <f>+'21'!E17</f>
        <v>0</v>
      </c>
      <c r="O18" s="220" t="e">
        <f>+'mẫu thống kê báo cáo nhanh'!#REF!</f>
        <v>#REF!</v>
      </c>
      <c r="P18" s="220"/>
      <c r="Q18" s="31"/>
      <c r="R18" s="31"/>
      <c r="S18" s="31"/>
      <c r="T18" s="31"/>
      <c r="U18" s="31"/>
      <c r="V18" s="31"/>
      <c r="W18" s="220" t="str">
        <f>+'16'!I17</f>
        <v>x</v>
      </c>
      <c r="X18" s="220"/>
      <c r="Y18" s="220" t="str">
        <f>+'21'!L17</f>
        <v>x</v>
      </c>
      <c r="Z18" s="220" t="e">
        <f>+'mẫu thống kê báo cáo nhanh'!#REF!</f>
        <v>#REF!</v>
      </c>
      <c r="AA18" s="31"/>
      <c r="AB18" s="202" t="s">
        <v>178</v>
      </c>
      <c r="AC18" s="196"/>
    </row>
    <row r="19" spans="1:29" ht="15.75" x14ac:dyDescent="0.25">
      <c r="A19" s="196" t="s">
        <v>193</v>
      </c>
      <c r="B19" s="197" t="s">
        <v>194</v>
      </c>
      <c r="C19" s="198" t="s">
        <v>184</v>
      </c>
      <c r="D19" s="196" t="s">
        <v>35</v>
      </c>
      <c r="E19" s="199"/>
      <c r="F19" s="220"/>
      <c r="G19" s="220"/>
      <c r="H19" s="220"/>
      <c r="I19" s="220"/>
      <c r="J19" s="220">
        <f>+'11'!E18</f>
        <v>0</v>
      </c>
      <c r="K19" s="220"/>
      <c r="L19" s="220">
        <f>+'16'!E18</f>
        <v>0</v>
      </c>
      <c r="M19" s="220"/>
      <c r="N19" s="220">
        <f>+'21'!E18</f>
        <v>0</v>
      </c>
      <c r="O19" s="220" t="e">
        <f>+'mẫu thống kê báo cáo nhanh'!#REF!</f>
        <v>#REF!</v>
      </c>
      <c r="P19" s="220"/>
      <c r="Q19" s="31"/>
      <c r="R19" s="31"/>
      <c r="S19" s="31"/>
      <c r="T19" s="31"/>
      <c r="U19" s="31"/>
      <c r="V19" s="31"/>
      <c r="W19" s="220" t="str">
        <f>+'16'!I18</f>
        <v>x</v>
      </c>
      <c r="X19" s="220"/>
      <c r="Y19" s="220" t="str">
        <f>+'21'!L18</f>
        <v>x</v>
      </c>
      <c r="Z19" s="220" t="e">
        <f>+'mẫu thống kê báo cáo nhanh'!#REF!</f>
        <v>#REF!</v>
      </c>
      <c r="AA19" s="31"/>
      <c r="AB19" s="202" t="s">
        <v>178</v>
      </c>
      <c r="AC19" s="196"/>
    </row>
    <row r="20" spans="1:29" ht="15.75" x14ac:dyDescent="0.25">
      <c r="A20" s="196" t="s">
        <v>195</v>
      </c>
      <c r="B20" s="197" t="s">
        <v>196</v>
      </c>
      <c r="C20" s="198" t="s">
        <v>187</v>
      </c>
      <c r="D20" s="196" t="s">
        <v>35</v>
      </c>
      <c r="E20" s="199"/>
      <c r="F20" s="220"/>
      <c r="G20" s="220"/>
      <c r="H20" s="220"/>
      <c r="I20" s="220"/>
      <c r="J20" s="220">
        <f>+'11'!E19</f>
        <v>0</v>
      </c>
      <c r="K20" s="220"/>
      <c r="L20" s="220">
        <f>+'16'!E19</f>
        <v>0</v>
      </c>
      <c r="M20" s="220"/>
      <c r="N20" s="220">
        <f>+'21'!E19</f>
        <v>0</v>
      </c>
      <c r="O20" s="220" t="e">
        <f>+'mẫu thống kê báo cáo nhanh'!#REF!</f>
        <v>#REF!</v>
      </c>
      <c r="P20" s="220"/>
      <c r="Q20" s="31"/>
      <c r="R20" s="31"/>
      <c r="S20" s="31"/>
      <c r="T20" s="31"/>
      <c r="U20" s="31"/>
      <c r="V20" s="31"/>
      <c r="W20" s="220" t="str">
        <f>+'16'!I19</f>
        <v>x</v>
      </c>
      <c r="X20" s="220"/>
      <c r="Y20" s="220" t="str">
        <f>+'21'!L19</f>
        <v>x</v>
      </c>
      <c r="Z20" s="220" t="e">
        <f>+'mẫu thống kê báo cáo nhanh'!#REF!</f>
        <v>#REF!</v>
      </c>
      <c r="AA20" s="31"/>
      <c r="AB20" s="202" t="s">
        <v>178</v>
      </c>
      <c r="AC20" s="196"/>
    </row>
    <row r="21" spans="1:29" ht="15.75" x14ac:dyDescent="0.25">
      <c r="A21" s="196" t="s">
        <v>197</v>
      </c>
      <c r="B21" s="197" t="s">
        <v>198</v>
      </c>
      <c r="C21" s="198" t="s">
        <v>190</v>
      </c>
      <c r="D21" s="196" t="s">
        <v>35</v>
      </c>
      <c r="E21" s="199"/>
      <c r="F21" s="220"/>
      <c r="G21" s="220"/>
      <c r="H21" s="220"/>
      <c r="I21" s="220"/>
      <c r="J21" s="220">
        <f>+'11'!E20</f>
        <v>0</v>
      </c>
      <c r="K21" s="220"/>
      <c r="L21" s="220">
        <f>+'16'!E20</f>
        <v>0</v>
      </c>
      <c r="M21" s="220"/>
      <c r="N21" s="220">
        <f>+'21'!E20</f>
        <v>0</v>
      </c>
      <c r="O21" s="220" t="e">
        <f>+'mẫu thống kê báo cáo nhanh'!#REF!</f>
        <v>#REF!</v>
      </c>
      <c r="P21" s="220"/>
      <c r="Q21" s="31"/>
      <c r="R21" s="31"/>
      <c r="S21" s="31"/>
      <c r="T21" s="31"/>
      <c r="U21" s="31"/>
      <c r="V21" s="31"/>
      <c r="W21" s="220" t="str">
        <f>+'16'!I20</f>
        <v>x</v>
      </c>
      <c r="X21" s="220"/>
      <c r="Y21" s="220" t="str">
        <f>+'21'!L20</f>
        <v>x</v>
      </c>
      <c r="Z21" s="220" t="e">
        <f>+'mẫu thống kê báo cáo nhanh'!#REF!</f>
        <v>#REF!</v>
      </c>
      <c r="AA21" s="31"/>
      <c r="AB21" s="202" t="s">
        <v>178</v>
      </c>
      <c r="AC21" s="196"/>
    </row>
    <row r="22" spans="1:29" ht="15.75" x14ac:dyDescent="0.25">
      <c r="A22" s="190" t="s">
        <v>1515</v>
      </c>
      <c r="B22" s="190" t="s">
        <v>38</v>
      </c>
      <c r="C22" s="191" t="s">
        <v>39</v>
      </c>
      <c r="D22" s="196" t="s">
        <v>35</v>
      </c>
      <c r="E22" s="192" t="e">
        <f>+SUM(E23:E26)</f>
        <v>#REF!</v>
      </c>
      <c r="F22" s="220"/>
      <c r="G22" s="220"/>
      <c r="H22" s="220"/>
      <c r="I22" s="220"/>
      <c r="J22" s="220">
        <f>+'11'!E21</f>
        <v>1</v>
      </c>
      <c r="K22" s="220"/>
      <c r="L22" s="220">
        <f>+'16'!E21</f>
        <v>0</v>
      </c>
      <c r="M22" s="220"/>
      <c r="N22" s="220">
        <f>+'21'!E21</f>
        <v>0</v>
      </c>
      <c r="O22" s="220">
        <f>+'mẫu thống kê báo cáo nhanh'!E13</f>
        <v>0</v>
      </c>
      <c r="P22" s="220"/>
      <c r="Q22" s="31"/>
      <c r="R22" s="31"/>
      <c r="S22" s="31"/>
      <c r="T22" s="31"/>
      <c r="U22" s="31"/>
      <c r="V22" s="31"/>
      <c r="W22" s="220" t="str">
        <f>+'16'!I21</f>
        <v>x</v>
      </c>
      <c r="X22" s="220"/>
      <c r="Y22" s="220" t="str">
        <f>+'21'!L21</f>
        <v>x</v>
      </c>
      <c r="Z22" s="220">
        <f>+'mẫu thống kê báo cáo nhanh'!W13</f>
        <v>0</v>
      </c>
      <c r="AA22" s="31"/>
      <c r="AB22" s="195" t="s">
        <v>178</v>
      </c>
      <c r="AC22" s="190"/>
    </row>
    <row r="23" spans="1:29" ht="15.75" x14ac:dyDescent="0.25">
      <c r="A23" s="196" t="s">
        <v>199</v>
      </c>
      <c r="B23" s="197" t="s">
        <v>200</v>
      </c>
      <c r="C23" s="198" t="s">
        <v>181</v>
      </c>
      <c r="D23" s="196" t="s">
        <v>35</v>
      </c>
      <c r="E23" s="199" t="e">
        <f>+SUM(F23:P23)</f>
        <v>#REF!</v>
      </c>
      <c r="F23" s="220"/>
      <c r="G23" s="220"/>
      <c r="H23" s="220"/>
      <c r="I23" s="220"/>
      <c r="J23" s="220">
        <f>+'11'!E22</f>
        <v>0</v>
      </c>
      <c r="K23" s="220"/>
      <c r="L23" s="220">
        <f>+'16'!E22</f>
        <v>0</v>
      </c>
      <c r="M23" s="220"/>
      <c r="N23" s="220">
        <f>+'21'!E22</f>
        <v>0</v>
      </c>
      <c r="O23" s="220" t="e">
        <f>+'mẫu thống kê báo cáo nhanh'!#REF!</f>
        <v>#REF!</v>
      </c>
      <c r="P23" s="220"/>
      <c r="Q23" s="31"/>
      <c r="R23" s="31"/>
      <c r="S23" s="31"/>
      <c r="T23" s="31"/>
      <c r="U23" s="31"/>
      <c r="V23" s="31"/>
      <c r="W23" s="220" t="str">
        <f>+'16'!I22</f>
        <v>x</v>
      </c>
      <c r="X23" s="220"/>
      <c r="Y23" s="220" t="str">
        <f>+'21'!L22</f>
        <v>x</v>
      </c>
      <c r="Z23" s="220" t="e">
        <f>+'mẫu thống kê báo cáo nhanh'!#REF!</f>
        <v>#REF!</v>
      </c>
      <c r="AA23" s="31"/>
      <c r="AB23" s="202" t="s">
        <v>178</v>
      </c>
      <c r="AC23" s="196"/>
    </row>
    <row r="24" spans="1:29" ht="15.75" x14ac:dyDescent="0.25">
      <c r="A24" s="196" t="s">
        <v>201</v>
      </c>
      <c r="B24" s="197" t="s">
        <v>202</v>
      </c>
      <c r="C24" s="198" t="s">
        <v>184</v>
      </c>
      <c r="D24" s="196" t="s">
        <v>35</v>
      </c>
      <c r="E24" s="199" t="e">
        <f>+SUM(F24:P24)</f>
        <v>#REF!</v>
      </c>
      <c r="F24" s="220"/>
      <c r="G24" s="220"/>
      <c r="H24" s="220"/>
      <c r="I24" s="220"/>
      <c r="J24" s="220">
        <f>+'11'!E23</f>
        <v>0</v>
      </c>
      <c r="K24" s="220"/>
      <c r="L24" s="220">
        <f>+'16'!E23</f>
        <v>0</v>
      </c>
      <c r="M24" s="220"/>
      <c r="N24" s="220">
        <f>+'21'!E23</f>
        <v>0</v>
      </c>
      <c r="O24" s="220" t="e">
        <f>+'mẫu thống kê báo cáo nhanh'!#REF!</f>
        <v>#REF!</v>
      </c>
      <c r="P24" s="220"/>
      <c r="Q24" s="31"/>
      <c r="R24" s="31"/>
      <c r="S24" s="31"/>
      <c r="T24" s="31"/>
      <c r="U24" s="31"/>
      <c r="V24" s="31"/>
      <c r="W24" s="220" t="str">
        <f>+'16'!I23</f>
        <v>x</v>
      </c>
      <c r="X24" s="220"/>
      <c r="Y24" s="220" t="str">
        <f>+'21'!L23</f>
        <v>x</v>
      </c>
      <c r="Z24" s="220" t="e">
        <f>+'mẫu thống kê báo cáo nhanh'!#REF!</f>
        <v>#REF!</v>
      </c>
      <c r="AA24" s="31"/>
      <c r="AB24" s="202" t="s">
        <v>178</v>
      </c>
      <c r="AC24" s="196"/>
    </row>
    <row r="25" spans="1:29" ht="15.75" x14ac:dyDescent="0.25">
      <c r="A25" s="196" t="s">
        <v>203</v>
      </c>
      <c r="B25" s="197" t="s">
        <v>204</v>
      </c>
      <c r="C25" s="198" t="s">
        <v>187</v>
      </c>
      <c r="D25" s="196" t="s">
        <v>35</v>
      </c>
      <c r="E25" s="199" t="e">
        <f>+SUM(F25:P25)</f>
        <v>#REF!</v>
      </c>
      <c r="F25" s="220"/>
      <c r="G25" s="220"/>
      <c r="H25" s="220"/>
      <c r="I25" s="220"/>
      <c r="J25" s="220">
        <f>+'11'!E24</f>
        <v>0</v>
      </c>
      <c r="K25" s="220"/>
      <c r="L25" s="220">
        <f>+'16'!E24</f>
        <v>0</v>
      </c>
      <c r="M25" s="220"/>
      <c r="N25" s="220">
        <f>+'21'!E24</f>
        <v>0</v>
      </c>
      <c r="O25" s="220" t="e">
        <f>+'mẫu thống kê báo cáo nhanh'!#REF!</f>
        <v>#REF!</v>
      </c>
      <c r="P25" s="220"/>
      <c r="Q25" s="31"/>
      <c r="R25" s="31"/>
      <c r="S25" s="31"/>
      <c r="T25" s="31"/>
      <c r="U25" s="31"/>
      <c r="V25" s="31"/>
      <c r="W25" s="220" t="str">
        <f>+'16'!I24</f>
        <v>x</v>
      </c>
      <c r="X25" s="220"/>
      <c r="Y25" s="220" t="str">
        <f>+'21'!L24</f>
        <v>x</v>
      </c>
      <c r="Z25" s="220" t="e">
        <f>+'mẫu thống kê báo cáo nhanh'!#REF!</f>
        <v>#REF!</v>
      </c>
      <c r="AA25" s="31"/>
      <c r="AB25" s="202" t="s">
        <v>178</v>
      </c>
      <c r="AC25" s="196"/>
    </row>
    <row r="26" spans="1:29" ht="15.75" x14ac:dyDescent="0.25">
      <c r="A26" s="196" t="s">
        <v>205</v>
      </c>
      <c r="B26" s="197" t="s">
        <v>206</v>
      </c>
      <c r="C26" s="198" t="s">
        <v>190</v>
      </c>
      <c r="D26" s="196" t="s">
        <v>35</v>
      </c>
      <c r="E26" s="199" t="e">
        <f>+SUM(F26:P26)</f>
        <v>#REF!</v>
      </c>
      <c r="F26" s="220"/>
      <c r="G26" s="220"/>
      <c r="H26" s="220"/>
      <c r="I26" s="220"/>
      <c r="J26" s="220">
        <f>+'11'!E25</f>
        <v>1</v>
      </c>
      <c r="K26" s="220"/>
      <c r="L26" s="220">
        <f>+'16'!E25</f>
        <v>0</v>
      </c>
      <c r="M26" s="220"/>
      <c r="N26" s="220">
        <f>+'21'!E25</f>
        <v>0</v>
      </c>
      <c r="O26" s="220" t="e">
        <f>+'mẫu thống kê báo cáo nhanh'!#REF!</f>
        <v>#REF!</v>
      </c>
      <c r="P26" s="220"/>
      <c r="Q26" s="31"/>
      <c r="R26" s="31"/>
      <c r="S26" s="31"/>
      <c r="T26" s="31"/>
      <c r="U26" s="31"/>
      <c r="V26" s="31"/>
      <c r="W26" s="220" t="str">
        <f>+'16'!I25</f>
        <v>x</v>
      </c>
      <c r="X26" s="220"/>
      <c r="Y26" s="220" t="str">
        <f>+'21'!L25</f>
        <v>x</v>
      </c>
      <c r="Z26" s="220" t="e">
        <f>+'mẫu thống kê báo cáo nhanh'!#REF!</f>
        <v>#REF!</v>
      </c>
      <c r="AA26" s="31"/>
      <c r="AB26" s="202" t="s">
        <v>178</v>
      </c>
      <c r="AC26" s="196"/>
    </row>
    <row r="27" spans="1:29" ht="15.75" hidden="1" x14ac:dyDescent="0.25">
      <c r="A27" s="190" t="s">
        <v>1516</v>
      </c>
      <c r="B27" s="190" t="s">
        <v>207</v>
      </c>
      <c r="C27" s="191" t="s">
        <v>208</v>
      </c>
      <c r="D27" s="190" t="s">
        <v>1517</v>
      </c>
      <c r="E27" s="192"/>
      <c r="F27" s="220"/>
      <c r="G27" s="220"/>
      <c r="H27" s="220"/>
      <c r="I27" s="220"/>
      <c r="J27" s="220">
        <f>+'11'!E26</f>
        <v>0</v>
      </c>
      <c r="K27" s="220"/>
      <c r="L27" s="220">
        <f>+'16'!E26</f>
        <v>0</v>
      </c>
      <c r="M27" s="220"/>
      <c r="N27" s="220">
        <f>+'21'!E26</f>
        <v>1081</v>
      </c>
      <c r="O27" s="220" t="e">
        <f>+'mẫu thống kê báo cáo nhanh'!#REF!</f>
        <v>#REF!</v>
      </c>
      <c r="P27" s="220"/>
      <c r="Q27" s="31"/>
      <c r="R27" s="31"/>
      <c r="S27" s="31"/>
      <c r="T27" s="31"/>
      <c r="U27" s="31"/>
      <c r="V27" s="31"/>
      <c r="W27" s="220" t="str">
        <f>+'16'!I26</f>
        <v>x</v>
      </c>
      <c r="X27" s="220"/>
      <c r="Y27" s="220" t="str">
        <f>+'21'!L26</f>
        <v>x</v>
      </c>
      <c r="Z27" s="220" t="e">
        <f>+'mẫu thống kê báo cáo nhanh'!#REF!</f>
        <v>#REF!</v>
      </c>
      <c r="AA27" s="31"/>
      <c r="AB27" s="195" t="s">
        <v>178</v>
      </c>
      <c r="AC27" s="190"/>
    </row>
    <row r="28" spans="1:29" ht="15.75" hidden="1" x14ac:dyDescent="0.25">
      <c r="A28" s="190" t="s">
        <v>1518</v>
      </c>
      <c r="B28" s="190" t="s">
        <v>210</v>
      </c>
      <c r="C28" s="191" t="s">
        <v>211</v>
      </c>
      <c r="D28" s="190" t="s">
        <v>35</v>
      </c>
      <c r="E28" s="192"/>
      <c r="F28" s="220"/>
      <c r="G28" s="220"/>
      <c r="H28" s="220"/>
      <c r="I28" s="220"/>
      <c r="J28" s="220">
        <f>+'11'!E27</f>
        <v>0</v>
      </c>
      <c r="K28" s="220"/>
      <c r="L28" s="220">
        <f>+'16'!E27</f>
        <v>0</v>
      </c>
      <c r="M28" s="220"/>
      <c r="N28" s="220">
        <f>+'21'!E27</f>
        <v>2953</v>
      </c>
      <c r="O28" s="220" t="e">
        <f>+'mẫu thống kê báo cáo nhanh'!#REF!</f>
        <v>#REF!</v>
      </c>
      <c r="P28" s="220"/>
      <c r="Q28" s="31"/>
      <c r="R28" s="31"/>
      <c r="S28" s="31"/>
      <c r="T28" s="31"/>
      <c r="U28" s="31"/>
      <c r="V28" s="31"/>
      <c r="W28" s="220" t="str">
        <f>+'16'!I27</f>
        <v>x</v>
      </c>
      <c r="X28" s="220"/>
      <c r="Y28" s="220" t="str">
        <f>+'21'!L27</f>
        <v>x</v>
      </c>
      <c r="Z28" s="220" t="e">
        <f>+'mẫu thống kê báo cáo nhanh'!#REF!</f>
        <v>#REF!</v>
      </c>
      <c r="AA28" s="31"/>
      <c r="AB28" s="195" t="s">
        <v>178</v>
      </c>
      <c r="AC28" s="190"/>
    </row>
    <row r="29" spans="1:29" s="245" customFormat="1" ht="15.75" x14ac:dyDescent="0.25">
      <c r="A29" s="186">
        <v>2</v>
      </c>
      <c r="B29" s="186" t="s">
        <v>41</v>
      </c>
      <c r="C29" s="187" t="s">
        <v>42</v>
      </c>
      <c r="D29" s="186" t="s">
        <v>212</v>
      </c>
      <c r="E29" s="203" t="s">
        <v>178</v>
      </c>
      <c r="F29" s="242"/>
      <c r="G29" s="242"/>
      <c r="H29" s="242"/>
      <c r="I29" s="242"/>
      <c r="J29" s="243" t="str">
        <f>+'11'!E28</f>
        <v>x</v>
      </c>
      <c r="K29" s="243"/>
      <c r="L29" s="243" t="str">
        <f>+'16'!E28</f>
        <v>x</v>
      </c>
      <c r="M29" s="243"/>
      <c r="N29" s="220" t="str">
        <f>+'21'!E28</f>
        <v>x</v>
      </c>
      <c r="O29" s="220">
        <f>+'mẫu thống kê báo cáo nhanh'!E14</f>
        <v>0</v>
      </c>
      <c r="P29" s="242"/>
      <c r="Q29" s="244">
        <f>+'7'!I28</f>
        <v>3431.75</v>
      </c>
      <c r="R29" s="244">
        <f>+'8'!I28</f>
        <v>397</v>
      </c>
      <c r="S29" s="244">
        <f>+'9'!I28</f>
        <v>120</v>
      </c>
      <c r="T29" s="244">
        <f>+'10'!I28</f>
        <v>40</v>
      </c>
      <c r="U29" s="244">
        <f>+'11'!L28</f>
        <v>23</v>
      </c>
      <c r="V29" s="244"/>
      <c r="W29" s="244">
        <f>+'16'!I28</f>
        <v>0</v>
      </c>
      <c r="X29" s="244"/>
      <c r="Y29" s="244">
        <f>+'21'!L28</f>
        <v>115</v>
      </c>
      <c r="Z29" s="244">
        <f>+'mẫu thống kê báo cáo nhanh'!W14</f>
        <v>0</v>
      </c>
      <c r="AA29" s="244"/>
      <c r="AB29" s="204">
        <f t="shared" ref="AB29:AB57" si="0">+SUM(Q29:AA29)</f>
        <v>4126.75</v>
      </c>
      <c r="AC29" s="186"/>
    </row>
    <row r="30" spans="1:29" s="245" customFormat="1" ht="15.75" x14ac:dyDescent="0.25">
      <c r="A30" s="190" t="s">
        <v>1015</v>
      </c>
      <c r="B30" s="190" t="s">
        <v>213</v>
      </c>
      <c r="C30" s="191" t="s">
        <v>126</v>
      </c>
      <c r="D30" s="190" t="s">
        <v>47</v>
      </c>
      <c r="E30" s="192" t="e">
        <f t="shared" ref="E30:E54" si="1">+SUM(F30:P30)</f>
        <v>#REF!</v>
      </c>
      <c r="F30" s="215">
        <f>+'7'!E29</f>
        <v>38</v>
      </c>
      <c r="G30" s="215">
        <f>+'8'!F29</f>
        <v>15</v>
      </c>
      <c r="H30" s="215">
        <f>+'9'!F29</f>
        <v>0</v>
      </c>
      <c r="I30" s="215">
        <f>+'10'!E29</f>
        <v>1</v>
      </c>
      <c r="J30" s="220">
        <f>+'11'!E29</f>
        <v>0</v>
      </c>
      <c r="K30" s="220"/>
      <c r="L30" s="220">
        <f>+'16'!E29</f>
        <v>0</v>
      </c>
      <c r="M30" s="220"/>
      <c r="N30" s="220">
        <f>+'21'!E29</f>
        <v>0</v>
      </c>
      <c r="O30" s="220" t="e">
        <f>+'mẫu thống kê báo cáo nhanh'!#REF!</f>
        <v>#REF!</v>
      </c>
      <c r="P30" s="215"/>
      <c r="Q30" s="26">
        <f>+'7'!I29</f>
        <v>962.5</v>
      </c>
      <c r="R30" s="26">
        <f>+'8'!I29</f>
        <v>165</v>
      </c>
      <c r="S30" s="26">
        <f>+'9'!I29</f>
        <v>0</v>
      </c>
      <c r="T30" s="26">
        <f>+'10'!I29</f>
        <v>10</v>
      </c>
      <c r="U30" s="26">
        <f>+'11'!L29</f>
        <v>0</v>
      </c>
      <c r="V30" s="26"/>
      <c r="W30" s="220">
        <f>+'16'!I29</f>
        <v>0</v>
      </c>
      <c r="X30" s="220"/>
      <c r="Y30" s="220">
        <f>+'21'!L29</f>
        <v>0</v>
      </c>
      <c r="Z30" s="220" t="e">
        <f>+'mẫu thống kê báo cáo nhanh'!#REF!</f>
        <v>#REF!</v>
      </c>
      <c r="AA30" s="26"/>
      <c r="AB30" s="192" t="e">
        <f t="shared" si="0"/>
        <v>#REF!</v>
      </c>
      <c r="AC30" s="205"/>
    </row>
    <row r="31" spans="1:29" ht="15.75" x14ac:dyDescent="0.25">
      <c r="A31" s="196" t="s">
        <v>214</v>
      </c>
      <c r="B31" s="197" t="s">
        <v>215</v>
      </c>
      <c r="C31" s="198" t="s">
        <v>216</v>
      </c>
      <c r="D31" s="196" t="s">
        <v>47</v>
      </c>
      <c r="E31" s="199" t="e">
        <f t="shared" si="1"/>
        <v>#REF!</v>
      </c>
      <c r="F31" s="220">
        <f>+'7'!E30</f>
        <v>0</v>
      </c>
      <c r="G31" s="220">
        <f>+'8'!F30</f>
        <v>0</v>
      </c>
      <c r="H31" s="220">
        <f>+'9'!F30</f>
        <v>0</v>
      </c>
      <c r="I31" s="220">
        <f>+'10'!E30</f>
        <v>0</v>
      </c>
      <c r="J31" s="220">
        <f>+'11'!E30</f>
        <v>0</v>
      </c>
      <c r="K31" s="220"/>
      <c r="L31" s="220">
        <f>+'16'!E30</f>
        <v>0</v>
      </c>
      <c r="M31" s="220"/>
      <c r="N31" s="220">
        <f>+'21'!E30</f>
        <v>0</v>
      </c>
      <c r="O31" s="220" t="e">
        <f>+'mẫu thống kê báo cáo nhanh'!#REF!</f>
        <v>#REF!</v>
      </c>
      <c r="P31" s="220"/>
      <c r="Q31" s="31">
        <f>+'7'!I30</f>
        <v>0</v>
      </c>
      <c r="R31" s="31">
        <f>+'8'!I30</f>
        <v>0</v>
      </c>
      <c r="S31" s="31">
        <f>+'9'!I30</f>
        <v>0</v>
      </c>
      <c r="T31" s="31">
        <f>+'10'!I30</f>
        <v>0</v>
      </c>
      <c r="U31" s="26">
        <f>+'11'!L30</f>
        <v>0</v>
      </c>
      <c r="V31" s="26"/>
      <c r="W31" s="220">
        <f>+'16'!I30</f>
        <v>0</v>
      </c>
      <c r="X31" s="220"/>
      <c r="Y31" s="220">
        <f>+'21'!L30</f>
        <v>0</v>
      </c>
      <c r="Z31" s="220" t="e">
        <f>+'mẫu thống kê báo cáo nhanh'!#REF!</f>
        <v>#REF!</v>
      </c>
      <c r="AA31" s="246"/>
      <c r="AB31" s="199" t="e">
        <f t="shared" si="0"/>
        <v>#REF!</v>
      </c>
      <c r="AC31" s="205"/>
    </row>
    <row r="32" spans="1:29" ht="15.75" x14ac:dyDescent="0.25">
      <c r="A32" s="196" t="s">
        <v>217</v>
      </c>
      <c r="B32" s="197" t="s">
        <v>218</v>
      </c>
      <c r="C32" s="198" t="s">
        <v>219</v>
      </c>
      <c r="D32" s="196" t="s">
        <v>47</v>
      </c>
      <c r="E32" s="199" t="e">
        <f t="shared" si="1"/>
        <v>#REF!</v>
      </c>
      <c r="F32" s="220">
        <f>+'7'!E31</f>
        <v>34</v>
      </c>
      <c r="G32" s="220">
        <f>+'8'!F31</f>
        <v>3</v>
      </c>
      <c r="H32" s="220">
        <f>+'9'!F31</f>
        <v>0</v>
      </c>
      <c r="I32" s="220">
        <f>+'10'!E31</f>
        <v>0</v>
      </c>
      <c r="J32" s="220">
        <f>+'11'!E31</f>
        <v>0</v>
      </c>
      <c r="K32" s="220"/>
      <c r="L32" s="220">
        <f>+'16'!E31</f>
        <v>0</v>
      </c>
      <c r="M32" s="220"/>
      <c r="N32" s="220">
        <f>+'21'!E31</f>
        <v>0</v>
      </c>
      <c r="O32" s="220" t="e">
        <f>+'mẫu thống kê báo cáo nhanh'!#REF!</f>
        <v>#REF!</v>
      </c>
      <c r="P32" s="220"/>
      <c r="Q32" s="31">
        <f>+'7'!I31</f>
        <v>892.5</v>
      </c>
      <c r="R32" s="31">
        <f>+'8'!I31</f>
        <v>45</v>
      </c>
      <c r="S32" s="31">
        <f>+'9'!I31</f>
        <v>0</v>
      </c>
      <c r="T32" s="31">
        <f>+'10'!I31</f>
        <v>0</v>
      </c>
      <c r="U32" s="26">
        <f>+'11'!L31</f>
        <v>0</v>
      </c>
      <c r="V32" s="26"/>
      <c r="W32" s="220">
        <f>+'16'!I31</f>
        <v>0</v>
      </c>
      <c r="X32" s="220"/>
      <c r="Y32" s="220">
        <f>+'21'!L31</f>
        <v>0</v>
      </c>
      <c r="Z32" s="220" t="e">
        <f>+'mẫu thống kê báo cáo nhanh'!#REF!</f>
        <v>#REF!</v>
      </c>
      <c r="AA32" s="246"/>
      <c r="AB32" s="199" t="e">
        <f t="shared" si="0"/>
        <v>#REF!</v>
      </c>
      <c r="AC32" s="205"/>
    </row>
    <row r="33" spans="1:29" ht="15.75" x14ac:dyDescent="0.25">
      <c r="A33" s="196" t="s">
        <v>220</v>
      </c>
      <c r="B33" s="197" t="s">
        <v>221</v>
      </c>
      <c r="C33" s="198" t="s">
        <v>222</v>
      </c>
      <c r="D33" s="196" t="s">
        <v>47</v>
      </c>
      <c r="E33" s="199" t="e">
        <f t="shared" si="1"/>
        <v>#REF!</v>
      </c>
      <c r="F33" s="220">
        <f>+'7'!E32</f>
        <v>4</v>
      </c>
      <c r="G33" s="220">
        <f>+'8'!F32</f>
        <v>12</v>
      </c>
      <c r="H33" s="220">
        <f>+'9'!F32</f>
        <v>0</v>
      </c>
      <c r="I33" s="220">
        <f>+'10'!E32</f>
        <v>1</v>
      </c>
      <c r="J33" s="220">
        <f>+'11'!E32</f>
        <v>0</v>
      </c>
      <c r="K33" s="220"/>
      <c r="L33" s="220">
        <f>+'16'!E32</f>
        <v>0</v>
      </c>
      <c r="M33" s="220"/>
      <c r="N33" s="220">
        <f>+'21'!E32</f>
        <v>0</v>
      </c>
      <c r="O33" s="220" t="e">
        <f>+'mẫu thống kê báo cáo nhanh'!#REF!</f>
        <v>#REF!</v>
      </c>
      <c r="P33" s="220"/>
      <c r="Q33" s="31">
        <f>+'7'!I32</f>
        <v>70</v>
      </c>
      <c r="R33" s="31">
        <f>+'8'!I32</f>
        <v>120</v>
      </c>
      <c r="S33" s="31">
        <f>+'9'!I32</f>
        <v>0</v>
      </c>
      <c r="T33" s="31">
        <f>+'10'!I32</f>
        <v>10</v>
      </c>
      <c r="U33" s="26">
        <f>+'11'!L32</f>
        <v>0</v>
      </c>
      <c r="V33" s="26"/>
      <c r="W33" s="220">
        <f>+'16'!I32</f>
        <v>0</v>
      </c>
      <c r="X33" s="220"/>
      <c r="Y33" s="220">
        <f>+'21'!L32</f>
        <v>0</v>
      </c>
      <c r="Z33" s="220" t="e">
        <f>+'mẫu thống kê báo cáo nhanh'!#REF!</f>
        <v>#REF!</v>
      </c>
      <c r="AA33" s="246"/>
      <c r="AB33" s="199" t="e">
        <f t="shared" si="0"/>
        <v>#REF!</v>
      </c>
      <c r="AC33" s="205"/>
    </row>
    <row r="34" spans="1:29" ht="15.75" x14ac:dyDescent="0.25">
      <c r="A34" s="196" t="s">
        <v>223</v>
      </c>
      <c r="B34" s="197" t="s">
        <v>224</v>
      </c>
      <c r="C34" s="198" t="s">
        <v>225</v>
      </c>
      <c r="D34" s="196" t="s">
        <v>47</v>
      </c>
      <c r="E34" s="199" t="e">
        <f t="shared" si="1"/>
        <v>#REF!</v>
      </c>
      <c r="F34" s="220">
        <f>+'7'!E33</f>
        <v>0</v>
      </c>
      <c r="G34" s="220">
        <f>+'8'!F33</f>
        <v>0</v>
      </c>
      <c r="H34" s="220">
        <f>+'9'!F33</f>
        <v>0</v>
      </c>
      <c r="I34" s="220">
        <f>+'10'!E33</f>
        <v>0</v>
      </c>
      <c r="J34" s="220">
        <f>+'11'!E33</f>
        <v>0</v>
      </c>
      <c r="K34" s="220"/>
      <c r="L34" s="220">
        <f>+'16'!E33</f>
        <v>0</v>
      </c>
      <c r="M34" s="220"/>
      <c r="N34" s="220">
        <f>+'21'!E33</f>
        <v>0</v>
      </c>
      <c r="O34" s="220" t="e">
        <f>+'mẫu thống kê báo cáo nhanh'!#REF!</f>
        <v>#REF!</v>
      </c>
      <c r="P34" s="220"/>
      <c r="Q34" s="31">
        <f>+'7'!I33</f>
        <v>0</v>
      </c>
      <c r="R34" s="31">
        <f>+'8'!I33</f>
        <v>0</v>
      </c>
      <c r="S34" s="31">
        <f>+'9'!I33</f>
        <v>0</v>
      </c>
      <c r="T34" s="31">
        <f>+'10'!I33</f>
        <v>0</v>
      </c>
      <c r="U34" s="26">
        <f>+'11'!L33</f>
        <v>0</v>
      </c>
      <c r="V34" s="26"/>
      <c r="W34" s="220">
        <f>+'16'!I33</f>
        <v>0</v>
      </c>
      <c r="X34" s="220"/>
      <c r="Y34" s="220">
        <f>+'21'!L33</f>
        <v>0</v>
      </c>
      <c r="Z34" s="220" t="e">
        <f>+'mẫu thống kê báo cáo nhanh'!#REF!</f>
        <v>#REF!</v>
      </c>
      <c r="AA34" s="246"/>
      <c r="AB34" s="199" t="e">
        <f t="shared" si="0"/>
        <v>#REF!</v>
      </c>
      <c r="AC34" s="205"/>
    </row>
    <row r="35" spans="1:29" s="245" customFormat="1" ht="15.75" x14ac:dyDescent="0.25">
      <c r="A35" s="190" t="s">
        <v>1018</v>
      </c>
      <c r="B35" s="190" t="s">
        <v>226</v>
      </c>
      <c r="C35" s="191" t="s">
        <v>348</v>
      </c>
      <c r="D35" s="190" t="s">
        <v>47</v>
      </c>
      <c r="E35" s="192" t="e">
        <f t="shared" si="1"/>
        <v>#REF!</v>
      </c>
      <c r="F35" s="215">
        <f>+'7'!E34</f>
        <v>41</v>
      </c>
      <c r="G35" s="215">
        <f>+'8'!F34</f>
        <v>7</v>
      </c>
      <c r="H35" s="215">
        <f>+'9'!F34</f>
        <v>0</v>
      </c>
      <c r="I35" s="215">
        <f>+'10'!E34</f>
        <v>0</v>
      </c>
      <c r="J35" s="220">
        <f>+'11'!E34</f>
        <v>0</v>
      </c>
      <c r="K35" s="220"/>
      <c r="L35" s="220">
        <f>+'16'!E34</f>
        <v>0</v>
      </c>
      <c r="M35" s="220"/>
      <c r="N35" s="220">
        <f>+'21'!E34</f>
        <v>0</v>
      </c>
      <c r="O35" s="220" t="e">
        <f>+'mẫu thống kê báo cáo nhanh'!#REF!</f>
        <v>#REF!</v>
      </c>
      <c r="P35" s="215"/>
      <c r="Q35" s="26">
        <f>+'7'!I34</f>
        <v>855.75</v>
      </c>
      <c r="R35" s="26">
        <f>+'8'!I34</f>
        <v>48</v>
      </c>
      <c r="S35" s="26">
        <f>+'9'!I34</f>
        <v>0</v>
      </c>
      <c r="T35" s="26">
        <f>+'10'!I34</f>
        <v>0</v>
      </c>
      <c r="U35" s="26">
        <f>+'11'!L34</f>
        <v>0</v>
      </c>
      <c r="V35" s="26"/>
      <c r="W35" s="220">
        <f>+'16'!I34</f>
        <v>0</v>
      </c>
      <c r="X35" s="220"/>
      <c r="Y35" s="220">
        <f>+'21'!L34</f>
        <v>0</v>
      </c>
      <c r="Z35" s="220" t="e">
        <f>+'mẫu thống kê báo cáo nhanh'!#REF!</f>
        <v>#REF!</v>
      </c>
      <c r="AA35" s="247"/>
      <c r="AB35" s="192" t="e">
        <f t="shared" si="0"/>
        <v>#REF!</v>
      </c>
      <c r="AC35" s="205"/>
    </row>
    <row r="36" spans="1:29" ht="15.75" x14ac:dyDescent="0.25">
      <c r="A36" s="196" t="s">
        <v>228</v>
      </c>
      <c r="B36" s="197" t="s">
        <v>229</v>
      </c>
      <c r="C36" s="198" t="s">
        <v>216</v>
      </c>
      <c r="D36" s="196" t="s">
        <v>47</v>
      </c>
      <c r="E36" s="199" t="e">
        <f t="shared" si="1"/>
        <v>#REF!</v>
      </c>
      <c r="F36" s="220">
        <f>+'7'!E35</f>
        <v>40</v>
      </c>
      <c r="G36" s="220">
        <f>+'8'!F35</f>
        <v>0</v>
      </c>
      <c r="H36" s="220">
        <f>+'9'!F35</f>
        <v>0</v>
      </c>
      <c r="I36" s="220">
        <f>+'10'!E35</f>
        <v>0</v>
      </c>
      <c r="J36" s="220">
        <f>+'11'!E35</f>
        <v>0</v>
      </c>
      <c r="K36" s="220"/>
      <c r="L36" s="220">
        <f>+'16'!E35</f>
        <v>0</v>
      </c>
      <c r="M36" s="220"/>
      <c r="N36" s="220">
        <f>+'21'!E35</f>
        <v>0</v>
      </c>
      <c r="O36" s="220" t="e">
        <f>+'mẫu thống kê báo cáo nhanh'!#REF!</f>
        <v>#REF!</v>
      </c>
      <c r="P36" s="220"/>
      <c r="Q36" s="31">
        <f>+'7'!I35</f>
        <v>840</v>
      </c>
      <c r="R36" s="31">
        <f>+'8'!I35</f>
        <v>0</v>
      </c>
      <c r="S36" s="31">
        <f>+'9'!I35</f>
        <v>0</v>
      </c>
      <c r="T36" s="26">
        <f>+'10'!I35</f>
        <v>0</v>
      </c>
      <c r="U36" s="26">
        <f>+'11'!L35</f>
        <v>0</v>
      </c>
      <c r="V36" s="26"/>
      <c r="W36" s="220">
        <f>+'16'!I35</f>
        <v>0</v>
      </c>
      <c r="X36" s="220"/>
      <c r="Y36" s="220">
        <f>+'21'!L35</f>
        <v>0</v>
      </c>
      <c r="Z36" s="220" t="e">
        <f>+'mẫu thống kê báo cáo nhanh'!#REF!</f>
        <v>#REF!</v>
      </c>
      <c r="AA36" s="246"/>
      <c r="AB36" s="199" t="e">
        <f t="shared" si="0"/>
        <v>#REF!</v>
      </c>
      <c r="AC36" s="205"/>
    </row>
    <row r="37" spans="1:29" ht="15.75" x14ac:dyDescent="0.25">
      <c r="A37" s="196" t="s">
        <v>230</v>
      </c>
      <c r="B37" s="197" t="s">
        <v>231</v>
      </c>
      <c r="C37" s="198" t="s">
        <v>219</v>
      </c>
      <c r="D37" s="196" t="s">
        <v>47</v>
      </c>
      <c r="E37" s="199" t="e">
        <f t="shared" si="1"/>
        <v>#REF!</v>
      </c>
      <c r="F37" s="220">
        <f>+'7'!E36</f>
        <v>1</v>
      </c>
      <c r="G37" s="220">
        <f>+'8'!F36</f>
        <v>2</v>
      </c>
      <c r="H37" s="220">
        <f>+'9'!F36</f>
        <v>0</v>
      </c>
      <c r="I37" s="220">
        <f>+'10'!E36</f>
        <v>0</v>
      </c>
      <c r="J37" s="220">
        <f>+'11'!E36</f>
        <v>0</v>
      </c>
      <c r="K37" s="220"/>
      <c r="L37" s="220">
        <f>+'16'!E36</f>
        <v>0</v>
      </c>
      <c r="M37" s="220"/>
      <c r="N37" s="220">
        <f>+'21'!E36</f>
        <v>0</v>
      </c>
      <c r="O37" s="220" t="e">
        <f>+'mẫu thống kê báo cáo nhanh'!#REF!</f>
        <v>#REF!</v>
      </c>
      <c r="P37" s="220"/>
      <c r="Q37" s="31">
        <f>+'7'!I36</f>
        <v>15.75</v>
      </c>
      <c r="R37" s="31">
        <f>+'8'!I36</f>
        <v>18</v>
      </c>
      <c r="S37" s="31">
        <f>+'9'!I36</f>
        <v>0</v>
      </c>
      <c r="T37" s="26">
        <f>+'10'!I36</f>
        <v>0</v>
      </c>
      <c r="U37" s="26">
        <f>+'11'!L36</f>
        <v>0</v>
      </c>
      <c r="V37" s="26"/>
      <c r="W37" s="220">
        <f>+'16'!I36</f>
        <v>0</v>
      </c>
      <c r="X37" s="220"/>
      <c r="Y37" s="220">
        <f>+'21'!L36</f>
        <v>0</v>
      </c>
      <c r="Z37" s="220" t="e">
        <f>+'mẫu thống kê báo cáo nhanh'!#REF!</f>
        <v>#REF!</v>
      </c>
      <c r="AA37" s="246"/>
      <c r="AB37" s="199" t="e">
        <f t="shared" si="0"/>
        <v>#REF!</v>
      </c>
      <c r="AC37" s="205"/>
    </row>
    <row r="38" spans="1:29" ht="15.75" x14ac:dyDescent="0.25">
      <c r="A38" s="196" t="s">
        <v>232</v>
      </c>
      <c r="B38" s="197" t="s">
        <v>233</v>
      </c>
      <c r="C38" s="198" t="s">
        <v>222</v>
      </c>
      <c r="D38" s="196" t="s">
        <v>47</v>
      </c>
      <c r="E38" s="199" t="e">
        <f t="shared" si="1"/>
        <v>#REF!</v>
      </c>
      <c r="F38" s="220">
        <f>+'7'!E37</f>
        <v>0</v>
      </c>
      <c r="G38" s="220">
        <f>+'8'!F37</f>
        <v>5</v>
      </c>
      <c r="H38" s="220">
        <f>+'9'!F37</f>
        <v>0</v>
      </c>
      <c r="I38" s="220">
        <f>+'10'!E37</f>
        <v>0</v>
      </c>
      <c r="J38" s="220">
        <f>+'11'!E37</f>
        <v>0</v>
      </c>
      <c r="K38" s="220"/>
      <c r="L38" s="220">
        <f>+'16'!E37</f>
        <v>0</v>
      </c>
      <c r="M38" s="220"/>
      <c r="N38" s="220">
        <f>+'21'!E37</f>
        <v>0</v>
      </c>
      <c r="O38" s="220" t="e">
        <f>+'mẫu thống kê báo cáo nhanh'!#REF!</f>
        <v>#REF!</v>
      </c>
      <c r="P38" s="220"/>
      <c r="Q38" s="31">
        <f>+'7'!I37</f>
        <v>0</v>
      </c>
      <c r="R38" s="31">
        <f>+'8'!I37</f>
        <v>30</v>
      </c>
      <c r="S38" s="31">
        <f>+'9'!I37</f>
        <v>0</v>
      </c>
      <c r="T38" s="26">
        <f>+'10'!I37</f>
        <v>0</v>
      </c>
      <c r="U38" s="26">
        <f>+'11'!L37</f>
        <v>0</v>
      </c>
      <c r="V38" s="26"/>
      <c r="W38" s="220">
        <f>+'16'!I37</f>
        <v>0</v>
      </c>
      <c r="X38" s="220"/>
      <c r="Y38" s="220">
        <f>+'21'!L37</f>
        <v>0</v>
      </c>
      <c r="Z38" s="220" t="e">
        <f>+'mẫu thống kê báo cáo nhanh'!#REF!</f>
        <v>#REF!</v>
      </c>
      <c r="AA38" s="246"/>
      <c r="AB38" s="199" t="e">
        <f t="shared" si="0"/>
        <v>#REF!</v>
      </c>
      <c r="AC38" s="205"/>
    </row>
    <row r="39" spans="1:29" ht="15.75" x14ac:dyDescent="0.25">
      <c r="A39" s="196" t="s">
        <v>234</v>
      </c>
      <c r="B39" s="197" t="s">
        <v>235</v>
      </c>
      <c r="C39" s="198" t="s">
        <v>225</v>
      </c>
      <c r="D39" s="196" t="s">
        <v>47</v>
      </c>
      <c r="E39" s="199" t="e">
        <f t="shared" si="1"/>
        <v>#REF!</v>
      </c>
      <c r="F39" s="220">
        <f>+'7'!E38</f>
        <v>0</v>
      </c>
      <c r="G39" s="220">
        <f>+'8'!F38</f>
        <v>0</v>
      </c>
      <c r="H39" s="220">
        <f>+'9'!F38</f>
        <v>0</v>
      </c>
      <c r="I39" s="220">
        <f>+'10'!E38</f>
        <v>0</v>
      </c>
      <c r="J39" s="220">
        <f>+'11'!E38</f>
        <v>0</v>
      </c>
      <c r="K39" s="220"/>
      <c r="L39" s="220">
        <f>+'16'!E38</f>
        <v>0</v>
      </c>
      <c r="M39" s="220"/>
      <c r="N39" s="220">
        <f>+'21'!E38</f>
        <v>0</v>
      </c>
      <c r="O39" s="220" t="e">
        <f>+'mẫu thống kê báo cáo nhanh'!#REF!</f>
        <v>#REF!</v>
      </c>
      <c r="P39" s="220"/>
      <c r="Q39" s="31">
        <f>+'7'!I38</f>
        <v>0</v>
      </c>
      <c r="R39" s="31">
        <f>+'8'!I38</f>
        <v>0</v>
      </c>
      <c r="S39" s="31">
        <f>+'9'!I38</f>
        <v>0</v>
      </c>
      <c r="T39" s="26">
        <f>+'10'!I38</f>
        <v>0</v>
      </c>
      <c r="U39" s="26">
        <f>+'11'!L38</f>
        <v>0</v>
      </c>
      <c r="V39" s="26"/>
      <c r="W39" s="220">
        <f>+'16'!I38</f>
        <v>0</v>
      </c>
      <c r="X39" s="220"/>
      <c r="Y39" s="220">
        <f>+'21'!L38</f>
        <v>0</v>
      </c>
      <c r="Z39" s="220" t="e">
        <f>+'mẫu thống kê báo cáo nhanh'!#REF!</f>
        <v>#REF!</v>
      </c>
      <c r="AA39" s="246"/>
      <c r="AB39" s="199" t="e">
        <f t="shared" si="0"/>
        <v>#REF!</v>
      </c>
      <c r="AC39" s="205"/>
    </row>
    <row r="40" spans="1:29" s="245" customFormat="1" ht="15.75" x14ac:dyDescent="0.25">
      <c r="A40" s="190" t="s">
        <v>1020</v>
      </c>
      <c r="B40" s="190" t="s">
        <v>236</v>
      </c>
      <c r="C40" s="191" t="s">
        <v>130</v>
      </c>
      <c r="D40" s="190" t="s">
        <v>47</v>
      </c>
      <c r="E40" s="192" t="e">
        <f t="shared" si="1"/>
        <v>#REF!</v>
      </c>
      <c r="F40" s="215">
        <f>+'7'!E39</f>
        <v>79</v>
      </c>
      <c r="G40" s="215">
        <f>+'8'!F39</f>
        <v>37</v>
      </c>
      <c r="H40" s="215">
        <f>+'9'!F39</f>
        <v>18</v>
      </c>
      <c r="I40" s="215">
        <f>+'10'!E39</f>
        <v>6</v>
      </c>
      <c r="J40" s="220">
        <f>+'11'!E39</f>
        <v>0</v>
      </c>
      <c r="K40" s="220"/>
      <c r="L40" s="220">
        <f>+'16'!E39</f>
        <v>0</v>
      </c>
      <c r="M40" s="220"/>
      <c r="N40" s="220">
        <f>+'21'!E39</f>
        <v>0</v>
      </c>
      <c r="O40" s="220" t="e">
        <f>+'mẫu thống kê báo cáo nhanh'!#REF!</f>
        <v>#REF!</v>
      </c>
      <c r="P40" s="215"/>
      <c r="Q40" s="26">
        <f>+'7'!I39</f>
        <v>791</v>
      </c>
      <c r="R40" s="26">
        <f>+'8'!I39</f>
        <v>150</v>
      </c>
      <c r="S40" s="26">
        <f>+'9'!I39</f>
        <v>108</v>
      </c>
      <c r="T40" s="26">
        <f>+'10'!I39</f>
        <v>24</v>
      </c>
      <c r="U40" s="26">
        <f>+'11'!L39</f>
        <v>0</v>
      </c>
      <c r="V40" s="26"/>
      <c r="W40" s="220">
        <f>+'16'!I39</f>
        <v>0</v>
      </c>
      <c r="X40" s="220"/>
      <c r="Y40" s="220">
        <f>+'21'!L39</f>
        <v>0</v>
      </c>
      <c r="Z40" s="220" t="e">
        <f>+'mẫu thống kê báo cáo nhanh'!#REF!</f>
        <v>#REF!</v>
      </c>
      <c r="AA40" s="247"/>
      <c r="AB40" s="192" t="e">
        <f t="shared" si="0"/>
        <v>#REF!</v>
      </c>
      <c r="AC40" s="205"/>
    </row>
    <row r="41" spans="1:29" ht="15.75" x14ac:dyDescent="0.25">
      <c r="A41" s="196" t="s">
        <v>238</v>
      </c>
      <c r="B41" s="197" t="s">
        <v>239</v>
      </c>
      <c r="C41" s="198" t="s">
        <v>216</v>
      </c>
      <c r="D41" s="196" t="s">
        <v>47</v>
      </c>
      <c r="E41" s="199" t="e">
        <f t="shared" si="1"/>
        <v>#REF!</v>
      </c>
      <c r="F41" s="220">
        <f>+'7'!E40</f>
        <v>1</v>
      </c>
      <c r="G41" s="220">
        <f>+'8'!F40</f>
        <v>0</v>
      </c>
      <c r="H41" s="220">
        <f>+'9'!F40</f>
        <v>0</v>
      </c>
      <c r="I41" s="220">
        <f>+'10'!E40</f>
        <v>0</v>
      </c>
      <c r="J41" s="220">
        <f>+'11'!E40</f>
        <v>0</v>
      </c>
      <c r="K41" s="220"/>
      <c r="L41" s="220">
        <f>+'16'!E40</f>
        <v>0</v>
      </c>
      <c r="M41" s="220"/>
      <c r="N41" s="220">
        <f>+'21'!E40</f>
        <v>0</v>
      </c>
      <c r="O41" s="220" t="e">
        <f>+'mẫu thống kê báo cáo nhanh'!#REF!</f>
        <v>#REF!</v>
      </c>
      <c r="P41" s="220"/>
      <c r="Q41" s="31">
        <f>+'7'!I40</f>
        <v>14</v>
      </c>
      <c r="R41" s="31">
        <f>+'8'!I40</f>
        <v>0</v>
      </c>
      <c r="S41" s="31">
        <f>+'9'!I40</f>
        <v>0</v>
      </c>
      <c r="T41" s="31">
        <f>+'10'!I40</f>
        <v>0</v>
      </c>
      <c r="U41" s="26">
        <f>+'11'!L40</f>
        <v>0</v>
      </c>
      <c r="V41" s="26"/>
      <c r="W41" s="220">
        <f>+'16'!I40</f>
        <v>0</v>
      </c>
      <c r="X41" s="220"/>
      <c r="Y41" s="220">
        <f>+'21'!L40</f>
        <v>0</v>
      </c>
      <c r="Z41" s="220" t="e">
        <f>+'mẫu thống kê báo cáo nhanh'!#REF!</f>
        <v>#REF!</v>
      </c>
      <c r="AA41" s="248"/>
      <c r="AB41" s="199" t="e">
        <f t="shared" si="0"/>
        <v>#REF!</v>
      </c>
      <c r="AC41" s="205"/>
    </row>
    <row r="42" spans="1:29" ht="15.75" x14ac:dyDescent="0.25">
      <c r="A42" s="196" t="s">
        <v>240</v>
      </c>
      <c r="B42" s="197" t="s">
        <v>241</v>
      </c>
      <c r="C42" s="198" t="s">
        <v>219</v>
      </c>
      <c r="D42" s="196" t="s">
        <v>47</v>
      </c>
      <c r="E42" s="199" t="e">
        <f t="shared" si="1"/>
        <v>#REF!</v>
      </c>
      <c r="F42" s="220">
        <f>+'7'!E41</f>
        <v>67</v>
      </c>
      <c r="G42" s="220">
        <f>+'8'!F41</f>
        <v>1</v>
      </c>
      <c r="H42" s="220">
        <f>+'9'!F41</f>
        <v>18</v>
      </c>
      <c r="I42" s="220">
        <f>+'10'!E41</f>
        <v>0</v>
      </c>
      <c r="J42" s="220">
        <f>+'11'!E41</f>
        <v>0</v>
      </c>
      <c r="K42" s="220"/>
      <c r="L42" s="220">
        <f>+'16'!E41</f>
        <v>0</v>
      </c>
      <c r="M42" s="220"/>
      <c r="N42" s="220">
        <f>+'21'!E41</f>
        <v>0</v>
      </c>
      <c r="O42" s="220" t="e">
        <f>+'mẫu thống kê báo cáo nhanh'!#REF!</f>
        <v>#REF!</v>
      </c>
      <c r="P42" s="220"/>
      <c r="Q42" s="31">
        <f>+'7'!I41</f>
        <v>703.5</v>
      </c>
      <c r="R42" s="31">
        <f>+'8'!I41</f>
        <v>6</v>
      </c>
      <c r="S42" s="31">
        <f>+'9'!I41</f>
        <v>108</v>
      </c>
      <c r="T42" s="31">
        <f>+'10'!I41</f>
        <v>0</v>
      </c>
      <c r="U42" s="26">
        <f>+'11'!L41</f>
        <v>0</v>
      </c>
      <c r="V42" s="26"/>
      <c r="W42" s="220">
        <f>+'16'!I41</f>
        <v>0</v>
      </c>
      <c r="X42" s="220"/>
      <c r="Y42" s="220">
        <f>+'21'!L41</f>
        <v>0</v>
      </c>
      <c r="Z42" s="220" t="e">
        <f>+'mẫu thống kê báo cáo nhanh'!#REF!</f>
        <v>#REF!</v>
      </c>
      <c r="AA42" s="246"/>
      <c r="AB42" s="199" t="e">
        <f t="shared" si="0"/>
        <v>#REF!</v>
      </c>
      <c r="AC42" s="205"/>
    </row>
    <row r="43" spans="1:29" ht="15.75" x14ac:dyDescent="0.25">
      <c r="A43" s="196" t="s">
        <v>242</v>
      </c>
      <c r="B43" s="197" t="s">
        <v>243</v>
      </c>
      <c r="C43" s="198" t="s">
        <v>222</v>
      </c>
      <c r="D43" s="196" t="s">
        <v>47</v>
      </c>
      <c r="E43" s="199" t="e">
        <f t="shared" si="1"/>
        <v>#REF!</v>
      </c>
      <c r="F43" s="220">
        <f>+'7'!E42</f>
        <v>10</v>
      </c>
      <c r="G43" s="220">
        <f>+'8'!F42</f>
        <v>36</v>
      </c>
      <c r="H43" s="220">
        <f>+'9'!F42</f>
        <v>0</v>
      </c>
      <c r="I43" s="220">
        <f>+'10'!E42</f>
        <v>6</v>
      </c>
      <c r="J43" s="220">
        <f>+'11'!E42</f>
        <v>0</v>
      </c>
      <c r="K43" s="220"/>
      <c r="L43" s="220">
        <f>+'16'!E42</f>
        <v>0</v>
      </c>
      <c r="M43" s="220"/>
      <c r="N43" s="220">
        <f>+'21'!E42</f>
        <v>0</v>
      </c>
      <c r="O43" s="220" t="e">
        <f>+'mẫu thống kê báo cáo nhanh'!#REF!</f>
        <v>#REF!</v>
      </c>
      <c r="P43" s="220"/>
      <c r="Q43" s="31">
        <f>+'7'!I42</f>
        <v>70</v>
      </c>
      <c r="R43" s="31">
        <f>+'8'!I42</f>
        <v>144</v>
      </c>
      <c r="S43" s="31">
        <f>+'9'!I42</f>
        <v>0</v>
      </c>
      <c r="T43" s="31">
        <f>+'10'!I42</f>
        <v>24</v>
      </c>
      <c r="U43" s="26">
        <f>+'11'!L42</f>
        <v>0</v>
      </c>
      <c r="V43" s="26"/>
      <c r="W43" s="220">
        <f>+'16'!I42</f>
        <v>0</v>
      </c>
      <c r="X43" s="220"/>
      <c r="Y43" s="220">
        <f>+'21'!L42</f>
        <v>0</v>
      </c>
      <c r="Z43" s="220" t="e">
        <f>+'mẫu thống kê báo cáo nhanh'!#REF!</f>
        <v>#REF!</v>
      </c>
      <c r="AA43" s="246"/>
      <c r="AB43" s="199" t="e">
        <f t="shared" si="0"/>
        <v>#REF!</v>
      </c>
      <c r="AC43" s="205"/>
    </row>
    <row r="44" spans="1:29" ht="15.75" x14ac:dyDescent="0.25">
      <c r="A44" s="196" t="s">
        <v>244</v>
      </c>
      <c r="B44" s="197" t="s">
        <v>245</v>
      </c>
      <c r="C44" s="198" t="s">
        <v>225</v>
      </c>
      <c r="D44" s="196" t="s">
        <v>47</v>
      </c>
      <c r="E44" s="199" t="e">
        <f t="shared" si="1"/>
        <v>#REF!</v>
      </c>
      <c r="F44" s="220">
        <f>+'7'!E43</f>
        <v>1</v>
      </c>
      <c r="G44" s="220">
        <f>+'8'!F43</f>
        <v>0</v>
      </c>
      <c r="H44" s="220">
        <f>+'9'!F43</f>
        <v>0</v>
      </c>
      <c r="I44" s="220">
        <f>+'10'!E43</f>
        <v>0</v>
      </c>
      <c r="J44" s="220">
        <f>+'11'!E43</f>
        <v>0</v>
      </c>
      <c r="K44" s="220"/>
      <c r="L44" s="220">
        <f>+'16'!E43</f>
        <v>0</v>
      </c>
      <c r="M44" s="220"/>
      <c r="N44" s="220">
        <f>+'21'!E43</f>
        <v>0</v>
      </c>
      <c r="O44" s="220" t="e">
        <f>+'mẫu thống kê báo cáo nhanh'!#REF!</f>
        <v>#REF!</v>
      </c>
      <c r="P44" s="220"/>
      <c r="Q44" s="31">
        <f>+'7'!I43</f>
        <v>3.5</v>
      </c>
      <c r="R44" s="31">
        <f>+'8'!I43</f>
        <v>0</v>
      </c>
      <c r="S44" s="31">
        <f>+'9'!I43</f>
        <v>0</v>
      </c>
      <c r="T44" s="31">
        <f>+'10'!I43</f>
        <v>0</v>
      </c>
      <c r="U44" s="26">
        <f>+'11'!L43</f>
        <v>0</v>
      </c>
      <c r="V44" s="26"/>
      <c r="W44" s="220">
        <f>+'16'!I43</f>
        <v>0</v>
      </c>
      <c r="X44" s="220"/>
      <c r="Y44" s="220">
        <f>+'21'!L43</f>
        <v>0</v>
      </c>
      <c r="Z44" s="220" t="e">
        <f>+'mẫu thống kê báo cáo nhanh'!#REF!</f>
        <v>#REF!</v>
      </c>
      <c r="AA44" s="246"/>
      <c r="AB44" s="199" t="e">
        <f t="shared" si="0"/>
        <v>#REF!</v>
      </c>
      <c r="AC44" s="205"/>
    </row>
    <row r="45" spans="1:29" s="245" customFormat="1" ht="15.75" x14ac:dyDescent="0.25">
      <c r="A45" s="190" t="s">
        <v>1022</v>
      </c>
      <c r="B45" s="190" t="s">
        <v>246</v>
      </c>
      <c r="C45" s="191" t="s">
        <v>132</v>
      </c>
      <c r="D45" s="190"/>
      <c r="E45" s="192" t="e">
        <f t="shared" si="1"/>
        <v>#REF!</v>
      </c>
      <c r="F45" s="215">
        <f>+'7'!E44</f>
        <v>142</v>
      </c>
      <c r="G45" s="215">
        <f>+'8'!F44</f>
        <v>11</v>
      </c>
      <c r="H45" s="215">
        <f>+'9'!F44</f>
        <v>6</v>
      </c>
      <c r="I45" s="215">
        <f>+'10'!E44</f>
        <v>3</v>
      </c>
      <c r="J45" s="215">
        <f>+'11'!E44</f>
        <v>8</v>
      </c>
      <c r="K45" s="215"/>
      <c r="L45" s="215">
        <f>+'16'!E44</f>
        <v>0</v>
      </c>
      <c r="M45" s="215"/>
      <c r="N45" s="215">
        <f>+'21'!E44</f>
        <v>4</v>
      </c>
      <c r="O45" s="220" t="e">
        <f>+'mẫu thống kê báo cáo nhanh'!#REF!</f>
        <v>#REF!</v>
      </c>
      <c r="P45" s="215"/>
      <c r="Q45" s="26">
        <f>+'7'!I44</f>
        <v>822.5</v>
      </c>
      <c r="R45" s="26">
        <f>+'8'!I44</f>
        <v>24</v>
      </c>
      <c r="S45" s="26">
        <f>+'9'!I44</f>
        <v>12</v>
      </c>
      <c r="T45" s="26">
        <f>+'10'!I44</f>
        <v>6</v>
      </c>
      <c r="U45" s="26">
        <f>+'11'!L44</f>
        <v>23</v>
      </c>
      <c r="V45" s="26"/>
      <c r="W45" s="215">
        <f>+'16'!I44</f>
        <v>0</v>
      </c>
      <c r="X45" s="215"/>
      <c r="Y45" s="215">
        <f>+'21'!L44</f>
        <v>115</v>
      </c>
      <c r="Z45" s="220" t="e">
        <f>+'mẫu thống kê báo cáo nhanh'!#REF!</f>
        <v>#REF!</v>
      </c>
      <c r="AA45" s="247"/>
      <c r="AB45" s="192" t="e">
        <f t="shared" si="0"/>
        <v>#REF!</v>
      </c>
      <c r="AC45" s="205"/>
    </row>
    <row r="46" spans="1:29" ht="15.75" x14ac:dyDescent="0.25">
      <c r="A46" s="196" t="s">
        <v>247</v>
      </c>
      <c r="B46" s="197" t="s">
        <v>248</v>
      </c>
      <c r="C46" s="198" t="s">
        <v>216</v>
      </c>
      <c r="D46" s="196" t="s">
        <v>47</v>
      </c>
      <c r="E46" s="199" t="e">
        <f t="shared" si="1"/>
        <v>#REF!</v>
      </c>
      <c r="F46" s="220">
        <f>+'7'!E45</f>
        <v>58</v>
      </c>
      <c r="G46" s="220">
        <f>+'8'!F45</f>
        <v>0</v>
      </c>
      <c r="H46" s="220">
        <f>+'9'!F45</f>
        <v>0</v>
      </c>
      <c r="I46" s="220">
        <f>+'10'!E45</f>
        <v>0</v>
      </c>
      <c r="J46" s="220">
        <f>+'11'!E45</f>
        <v>1</v>
      </c>
      <c r="K46" s="220"/>
      <c r="L46" s="220">
        <f>+'16'!E45</f>
        <v>0</v>
      </c>
      <c r="M46" s="220"/>
      <c r="N46" s="220">
        <f>+'21'!E45</f>
        <v>0</v>
      </c>
      <c r="O46" s="220" t="e">
        <f>+'mẫu thống kê báo cáo nhanh'!#REF!</f>
        <v>#REF!</v>
      </c>
      <c r="P46" s="220"/>
      <c r="Q46" s="31">
        <f>+'7'!I45</f>
        <v>406</v>
      </c>
      <c r="R46" s="31">
        <f>+'8'!I45</f>
        <v>0</v>
      </c>
      <c r="S46" s="31">
        <f>+'9'!I45</f>
        <v>0</v>
      </c>
      <c r="T46" s="31">
        <f>+'10'!I45</f>
        <v>0</v>
      </c>
      <c r="U46" s="26">
        <f>+'11'!L45</f>
        <v>2</v>
      </c>
      <c r="V46" s="26"/>
      <c r="W46" s="220">
        <f>+'16'!I45</f>
        <v>0</v>
      </c>
      <c r="X46" s="220"/>
      <c r="Y46" s="220">
        <f>+'21'!L45</f>
        <v>0</v>
      </c>
      <c r="Z46" s="220" t="e">
        <f>+'mẫu thống kê báo cáo nhanh'!#REF!</f>
        <v>#REF!</v>
      </c>
      <c r="AA46" s="246"/>
      <c r="AB46" s="199" t="e">
        <f t="shared" si="0"/>
        <v>#REF!</v>
      </c>
      <c r="AC46" s="205"/>
    </row>
    <row r="47" spans="1:29" ht="15.75" x14ac:dyDescent="0.25">
      <c r="A47" s="196" t="s">
        <v>249</v>
      </c>
      <c r="B47" s="197" t="s">
        <v>250</v>
      </c>
      <c r="C47" s="198" t="s">
        <v>219</v>
      </c>
      <c r="D47" s="196" t="s">
        <v>47</v>
      </c>
      <c r="E47" s="199" t="e">
        <f t="shared" si="1"/>
        <v>#REF!</v>
      </c>
      <c r="F47" s="220">
        <f>+'7'!E46</f>
        <v>71</v>
      </c>
      <c r="G47" s="220">
        <f>+'8'!F46</f>
        <v>2</v>
      </c>
      <c r="H47" s="220">
        <f>+'9'!F46</f>
        <v>0</v>
      </c>
      <c r="I47" s="220">
        <f>+'10'!E46</f>
        <v>0</v>
      </c>
      <c r="J47" s="220">
        <f>+'11'!E46</f>
        <v>7</v>
      </c>
      <c r="K47" s="220"/>
      <c r="L47" s="220">
        <f>+'16'!E46</f>
        <v>0</v>
      </c>
      <c r="M47" s="220"/>
      <c r="N47" s="220">
        <f>+'21'!E46</f>
        <v>1</v>
      </c>
      <c r="O47" s="220" t="e">
        <f>+'mẫu thống kê báo cáo nhanh'!#REF!</f>
        <v>#REF!</v>
      </c>
      <c r="P47" s="220"/>
      <c r="Q47" s="31">
        <f>+'7'!I46</f>
        <v>372.75</v>
      </c>
      <c r="R47" s="31">
        <f>+'8'!I46</f>
        <v>6</v>
      </c>
      <c r="S47" s="31">
        <f>+'9'!I46</f>
        <v>0</v>
      </c>
      <c r="T47" s="31">
        <f>+'10'!I46</f>
        <v>0</v>
      </c>
      <c r="U47" s="26">
        <f>+'11'!L46</f>
        <v>21</v>
      </c>
      <c r="V47" s="26"/>
      <c r="W47" s="220">
        <f>+'16'!I46</f>
        <v>0</v>
      </c>
      <c r="X47" s="220"/>
      <c r="Y47" s="220">
        <f>+'21'!L46</f>
        <v>45</v>
      </c>
      <c r="Z47" s="220" t="e">
        <f>+'mẫu thống kê báo cáo nhanh'!#REF!</f>
        <v>#REF!</v>
      </c>
      <c r="AA47" s="246"/>
      <c r="AB47" s="199" t="e">
        <f t="shared" si="0"/>
        <v>#REF!</v>
      </c>
      <c r="AC47" s="205"/>
    </row>
    <row r="48" spans="1:29" ht="15.75" x14ac:dyDescent="0.25">
      <c r="A48" s="196" t="s">
        <v>251</v>
      </c>
      <c r="B48" s="197" t="s">
        <v>252</v>
      </c>
      <c r="C48" s="198" t="s">
        <v>222</v>
      </c>
      <c r="D48" s="196" t="s">
        <v>47</v>
      </c>
      <c r="E48" s="199" t="e">
        <f t="shared" si="1"/>
        <v>#REF!</v>
      </c>
      <c r="F48" s="220">
        <f>+'7'!E47</f>
        <v>12</v>
      </c>
      <c r="G48" s="220">
        <f>+'8'!F47</f>
        <v>9</v>
      </c>
      <c r="H48" s="220">
        <f>+'9'!F47</f>
        <v>6</v>
      </c>
      <c r="I48" s="220">
        <f>+'10'!E47</f>
        <v>3</v>
      </c>
      <c r="J48" s="220">
        <f>+'11'!E47</f>
        <v>0</v>
      </c>
      <c r="K48" s="220"/>
      <c r="L48" s="220">
        <f>+'16'!E47</f>
        <v>0</v>
      </c>
      <c r="M48" s="220"/>
      <c r="N48" s="220">
        <f>+'21'!E47</f>
        <v>2</v>
      </c>
      <c r="O48" s="220" t="e">
        <f>+'mẫu thống kê báo cáo nhanh'!#REF!</f>
        <v>#REF!</v>
      </c>
      <c r="P48" s="220"/>
      <c r="Q48" s="31">
        <f>+'7'!I47</f>
        <v>42</v>
      </c>
      <c r="R48" s="31">
        <f>+'8'!I47</f>
        <v>18</v>
      </c>
      <c r="S48" s="31">
        <f>+'9'!I47</f>
        <v>12</v>
      </c>
      <c r="T48" s="31">
        <f>+'10'!I47</f>
        <v>6</v>
      </c>
      <c r="U48" s="26">
        <f>+'11'!L47</f>
        <v>0</v>
      </c>
      <c r="V48" s="26"/>
      <c r="W48" s="220">
        <f>+'16'!I47</f>
        <v>0</v>
      </c>
      <c r="X48" s="220"/>
      <c r="Y48" s="220">
        <f>+'21'!L47</f>
        <v>60</v>
      </c>
      <c r="Z48" s="220" t="e">
        <f>+'mẫu thống kê báo cáo nhanh'!#REF!</f>
        <v>#REF!</v>
      </c>
      <c r="AA48" s="246"/>
      <c r="AB48" s="199" t="e">
        <f t="shared" si="0"/>
        <v>#REF!</v>
      </c>
      <c r="AC48" s="205"/>
    </row>
    <row r="49" spans="1:29" ht="15.75" x14ac:dyDescent="0.25">
      <c r="A49" s="196" t="s">
        <v>253</v>
      </c>
      <c r="B49" s="197" t="s">
        <v>254</v>
      </c>
      <c r="C49" s="198" t="s">
        <v>225</v>
      </c>
      <c r="D49" s="196" t="s">
        <v>47</v>
      </c>
      <c r="E49" s="199" t="e">
        <f t="shared" si="1"/>
        <v>#REF!</v>
      </c>
      <c r="F49" s="220">
        <f>+'7'!E48</f>
        <v>1</v>
      </c>
      <c r="G49" s="220">
        <f>+'8'!F48</f>
        <v>0</v>
      </c>
      <c r="H49" s="220">
        <f>+'9'!F48</f>
        <v>0</v>
      </c>
      <c r="I49" s="220">
        <f>+'10'!E48</f>
        <v>0</v>
      </c>
      <c r="J49" s="220">
        <f>+'11'!E48</f>
        <v>0</v>
      </c>
      <c r="K49" s="220"/>
      <c r="L49" s="220">
        <f>+'16'!E48</f>
        <v>0</v>
      </c>
      <c r="M49" s="220"/>
      <c r="N49" s="220">
        <f>+'21'!E48</f>
        <v>1</v>
      </c>
      <c r="O49" s="220" t="e">
        <f>+'mẫu thống kê báo cáo nhanh'!#REF!</f>
        <v>#REF!</v>
      </c>
      <c r="P49" s="220"/>
      <c r="Q49" s="31">
        <f>+'7'!I48</f>
        <v>1.75</v>
      </c>
      <c r="R49" s="31">
        <f>+'8'!I48</f>
        <v>0</v>
      </c>
      <c r="S49" s="31">
        <f>+'9'!I48</f>
        <v>0</v>
      </c>
      <c r="T49" s="31">
        <f>+'10'!I48</f>
        <v>0</v>
      </c>
      <c r="U49" s="26">
        <f>+'11'!L48</f>
        <v>0</v>
      </c>
      <c r="V49" s="26"/>
      <c r="W49" s="220">
        <f>+'16'!I48</f>
        <v>0</v>
      </c>
      <c r="X49" s="220"/>
      <c r="Y49" s="220">
        <f>+'21'!L48</f>
        <v>10</v>
      </c>
      <c r="Z49" s="220" t="e">
        <f>+'mẫu thống kê báo cáo nhanh'!#REF!</f>
        <v>#REF!</v>
      </c>
      <c r="AA49" s="31"/>
      <c r="AB49" s="199" t="e">
        <f t="shared" si="0"/>
        <v>#REF!</v>
      </c>
      <c r="AC49" s="205"/>
    </row>
    <row r="50" spans="1:29" ht="15.75" x14ac:dyDescent="0.25">
      <c r="A50" s="190" t="s">
        <v>1024</v>
      </c>
      <c r="B50" s="190" t="s">
        <v>43</v>
      </c>
      <c r="C50" s="191" t="s">
        <v>44</v>
      </c>
      <c r="D50" s="190" t="s">
        <v>255</v>
      </c>
      <c r="E50" s="192">
        <f t="shared" si="1"/>
        <v>0</v>
      </c>
      <c r="F50" s="215">
        <f>+'7'!E49</f>
        <v>0</v>
      </c>
      <c r="G50" s="220">
        <f>+'8'!F49</f>
        <v>0</v>
      </c>
      <c r="H50" s="215">
        <f>+'9'!F49</f>
        <v>0</v>
      </c>
      <c r="I50" s="215">
        <f>+'10'!E49</f>
        <v>0</v>
      </c>
      <c r="J50" s="220">
        <f>+'11'!E49</f>
        <v>0</v>
      </c>
      <c r="K50" s="220"/>
      <c r="L50" s="220">
        <f>+'16'!E49</f>
        <v>0</v>
      </c>
      <c r="M50" s="220"/>
      <c r="N50" s="220">
        <f>+'21'!E49</f>
        <v>0</v>
      </c>
      <c r="O50" s="220">
        <f>+'mẫu thống kê báo cáo nhanh'!E15</f>
        <v>0</v>
      </c>
      <c r="P50" s="220"/>
      <c r="Q50" s="26">
        <f>+'7'!I49</f>
        <v>0</v>
      </c>
      <c r="R50" s="31">
        <f>+'8'!I49</f>
        <v>0</v>
      </c>
      <c r="S50" s="26">
        <f>+'9'!I49</f>
        <v>0</v>
      </c>
      <c r="T50" s="26">
        <f>+'10'!I49</f>
        <v>0</v>
      </c>
      <c r="U50" s="26">
        <f>+'11'!L49</f>
        <v>0</v>
      </c>
      <c r="V50" s="26"/>
      <c r="W50" s="220">
        <f>+'16'!I49</f>
        <v>0</v>
      </c>
      <c r="X50" s="220"/>
      <c r="Y50" s="220">
        <f>+'21'!L49</f>
        <v>0</v>
      </c>
      <c r="Z50" s="220">
        <f>+'mẫu thống kê báo cáo nhanh'!W15</f>
        <v>0</v>
      </c>
      <c r="AA50" s="249"/>
      <c r="AB50" s="192">
        <f t="shared" si="0"/>
        <v>0</v>
      </c>
      <c r="AC50" s="205"/>
    </row>
    <row r="51" spans="1:29" ht="15.75" x14ac:dyDescent="0.25">
      <c r="A51" s="197" t="s">
        <v>256</v>
      </c>
      <c r="B51" s="197" t="s">
        <v>257</v>
      </c>
      <c r="C51" s="198" t="s">
        <v>258</v>
      </c>
      <c r="D51" s="197" t="s">
        <v>255</v>
      </c>
      <c r="E51" s="192" t="e">
        <f t="shared" si="1"/>
        <v>#REF!</v>
      </c>
      <c r="F51" s="220">
        <f>+'7'!E50</f>
        <v>0</v>
      </c>
      <c r="G51" s="220">
        <f>+'8'!F50</f>
        <v>0</v>
      </c>
      <c r="H51" s="215">
        <f>+'9'!F50</f>
        <v>0</v>
      </c>
      <c r="I51" s="215">
        <f>+'10'!E50</f>
        <v>0</v>
      </c>
      <c r="J51" s="220">
        <f>+'11'!E50</f>
        <v>0</v>
      </c>
      <c r="K51" s="220"/>
      <c r="L51" s="220">
        <f>+'16'!E50</f>
        <v>0</v>
      </c>
      <c r="M51" s="220"/>
      <c r="N51" s="220">
        <f>+'21'!E50</f>
        <v>0</v>
      </c>
      <c r="O51" s="220" t="e">
        <f>+'mẫu thống kê báo cáo nhanh'!#REF!</f>
        <v>#REF!</v>
      </c>
      <c r="P51" s="220"/>
      <c r="Q51" s="31">
        <f>+'7'!I50</f>
        <v>0</v>
      </c>
      <c r="R51" s="31">
        <f>+'8'!I50</f>
        <v>0</v>
      </c>
      <c r="S51" s="26">
        <f>+'9'!I50</f>
        <v>0</v>
      </c>
      <c r="T51" s="26">
        <f>+'10'!I50</f>
        <v>0</v>
      </c>
      <c r="U51" s="26">
        <f>+'11'!L50</f>
        <v>0</v>
      </c>
      <c r="V51" s="26"/>
      <c r="W51" s="220">
        <f>+'16'!I50</f>
        <v>0</v>
      </c>
      <c r="X51" s="220"/>
      <c r="Y51" s="220">
        <f>+'21'!L50</f>
        <v>0</v>
      </c>
      <c r="Z51" s="220" t="e">
        <f>+'mẫu thống kê báo cáo nhanh'!#REF!</f>
        <v>#REF!</v>
      </c>
      <c r="AA51" s="31"/>
      <c r="AB51" s="199" t="e">
        <f t="shared" si="0"/>
        <v>#REF!</v>
      </c>
      <c r="AC51" s="205"/>
    </row>
    <row r="52" spans="1:29" ht="15.75" x14ac:dyDescent="0.25">
      <c r="A52" s="197" t="s">
        <v>259</v>
      </c>
      <c r="B52" s="197" t="s">
        <v>260</v>
      </c>
      <c r="C52" s="198" t="s">
        <v>261</v>
      </c>
      <c r="D52" s="197" t="s">
        <v>255</v>
      </c>
      <c r="E52" s="192" t="e">
        <f t="shared" si="1"/>
        <v>#REF!</v>
      </c>
      <c r="F52" s="220">
        <f>+'7'!E51</f>
        <v>0</v>
      </c>
      <c r="G52" s="220">
        <f>+'8'!F51</f>
        <v>0</v>
      </c>
      <c r="H52" s="215">
        <f>+'9'!F51</f>
        <v>0</v>
      </c>
      <c r="I52" s="215">
        <f>+'10'!E51</f>
        <v>0</v>
      </c>
      <c r="J52" s="220">
        <f>+'11'!E51</f>
        <v>0</v>
      </c>
      <c r="K52" s="220"/>
      <c r="L52" s="220">
        <f>+'16'!E51</f>
        <v>0</v>
      </c>
      <c r="M52" s="220"/>
      <c r="N52" s="220">
        <f>+'21'!E51</f>
        <v>0</v>
      </c>
      <c r="O52" s="220" t="e">
        <f>+'mẫu thống kê báo cáo nhanh'!#REF!</f>
        <v>#REF!</v>
      </c>
      <c r="P52" s="220"/>
      <c r="Q52" s="31">
        <f>+'7'!I51</f>
        <v>0</v>
      </c>
      <c r="R52" s="31">
        <f>+'8'!I51</f>
        <v>0</v>
      </c>
      <c r="S52" s="26">
        <f>+'9'!I51</f>
        <v>0</v>
      </c>
      <c r="T52" s="26">
        <f>+'10'!I51</f>
        <v>0</v>
      </c>
      <c r="U52" s="26">
        <f>+'11'!L51</f>
        <v>0</v>
      </c>
      <c r="V52" s="26"/>
      <c r="W52" s="220">
        <f>+'16'!I51</f>
        <v>0</v>
      </c>
      <c r="X52" s="220"/>
      <c r="Y52" s="220">
        <f>+'21'!L51</f>
        <v>0</v>
      </c>
      <c r="Z52" s="220" t="e">
        <f>+'mẫu thống kê báo cáo nhanh'!#REF!</f>
        <v>#REF!</v>
      </c>
      <c r="AA52" s="31"/>
      <c r="AB52" s="199" t="e">
        <f t="shared" si="0"/>
        <v>#REF!</v>
      </c>
      <c r="AC52" s="205"/>
    </row>
    <row r="53" spans="1:29" ht="15.75" x14ac:dyDescent="0.25">
      <c r="A53" s="197" t="s">
        <v>262</v>
      </c>
      <c r="B53" s="197" t="s">
        <v>263</v>
      </c>
      <c r="C53" s="198" t="s">
        <v>264</v>
      </c>
      <c r="D53" s="197" t="s">
        <v>255</v>
      </c>
      <c r="E53" s="192" t="e">
        <f t="shared" si="1"/>
        <v>#REF!</v>
      </c>
      <c r="F53" s="220">
        <f>+'7'!E52</f>
        <v>0</v>
      </c>
      <c r="G53" s="220">
        <f>+'8'!F52</f>
        <v>0</v>
      </c>
      <c r="H53" s="215">
        <f>+'9'!F52</f>
        <v>0</v>
      </c>
      <c r="I53" s="215">
        <f>+'10'!E52</f>
        <v>0</v>
      </c>
      <c r="J53" s="220">
        <f>+'11'!E52</f>
        <v>0</v>
      </c>
      <c r="K53" s="220"/>
      <c r="L53" s="220">
        <f>+'16'!E52</f>
        <v>0</v>
      </c>
      <c r="M53" s="220"/>
      <c r="N53" s="220">
        <f>+'21'!E52</f>
        <v>0</v>
      </c>
      <c r="O53" s="220" t="e">
        <f>+'mẫu thống kê báo cáo nhanh'!#REF!</f>
        <v>#REF!</v>
      </c>
      <c r="P53" s="220"/>
      <c r="Q53" s="31">
        <f>+'7'!I52</f>
        <v>0</v>
      </c>
      <c r="R53" s="31">
        <f>+'8'!I52</f>
        <v>0</v>
      </c>
      <c r="S53" s="26">
        <f>+'9'!I52</f>
        <v>0</v>
      </c>
      <c r="T53" s="26">
        <f>+'10'!I52</f>
        <v>0</v>
      </c>
      <c r="U53" s="26">
        <f>+'11'!L52</f>
        <v>0</v>
      </c>
      <c r="V53" s="26"/>
      <c r="W53" s="220">
        <f>+'16'!I52</f>
        <v>0</v>
      </c>
      <c r="X53" s="220"/>
      <c r="Y53" s="220">
        <f>+'21'!L52</f>
        <v>0</v>
      </c>
      <c r="Z53" s="220" t="e">
        <f>+'mẫu thống kê báo cáo nhanh'!#REF!</f>
        <v>#REF!</v>
      </c>
      <c r="AA53" s="31"/>
      <c r="AB53" s="199" t="e">
        <f t="shared" si="0"/>
        <v>#REF!</v>
      </c>
      <c r="AC53" s="205"/>
    </row>
    <row r="54" spans="1:29" ht="15.75" x14ac:dyDescent="0.25">
      <c r="A54" s="190" t="s">
        <v>1027</v>
      </c>
      <c r="B54" s="190" t="s">
        <v>45</v>
      </c>
      <c r="C54" s="191" t="s">
        <v>46</v>
      </c>
      <c r="D54" s="190" t="s">
        <v>47</v>
      </c>
      <c r="E54" s="192">
        <f t="shared" si="1"/>
        <v>0</v>
      </c>
      <c r="F54" s="215">
        <f>+'7'!E53</f>
        <v>0</v>
      </c>
      <c r="G54" s="220">
        <f>+'8'!F53</f>
        <v>0</v>
      </c>
      <c r="H54" s="215">
        <f>+'9'!F53</f>
        <v>0</v>
      </c>
      <c r="I54" s="215">
        <f>+'10'!E53</f>
        <v>0</v>
      </c>
      <c r="J54" s="220">
        <f>+'11'!E53</f>
        <v>0</v>
      </c>
      <c r="K54" s="220"/>
      <c r="L54" s="220">
        <f>+'16'!E53</f>
        <v>0</v>
      </c>
      <c r="M54" s="220"/>
      <c r="N54" s="220">
        <f>+'21'!E53</f>
        <v>0</v>
      </c>
      <c r="O54" s="220">
        <f>+'mẫu thống kê báo cáo nhanh'!E16</f>
        <v>0</v>
      </c>
      <c r="P54" s="220"/>
      <c r="Q54" s="26">
        <f>+'7'!I53</f>
        <v>0</v>
      </c>
      <c r="R54" s="31">
        <f>+'8'!I53</f>
        <v>0</v>
      </c>
      <c r="S54" s="26">
        <f>+'9'!I53</f>
        <v>0</v>
      </c>
      <c r="T54" s="26">
        <f>+'10'!I53</f>
        <v>0</v>
      </c>
      <c r="U54" s="26">
        <f>+'11'!L53</f>
        <v>0</v>
      </c>
      <c r="V54" s="26"/>
      <c r="W54" s="220">
        <f>+'16'!I53</f>
        <v>0</v>
      </c>
      <c r="X54" s="220"/>
      <c r="Y54" s="220">
        <f>+'21'!L53</f>
        <v>0</v>
      </c>
      <c r="Z54" s="220">
        <f>+'mẫu thống kê báo cáo nhanh'!W16</f>
        <v>0</v>
      </c>
      <c r="AA54" s="31"/>
      <c r="AB54" s="192">
        <f t="shared" si="0"/>
        <v>0</v>
      </c>
      <c r="AC54" s="205"/>
    </row>
    <row r="55" spans="1:29" ht="15.75" x14ac:dyDescent="0.25">
      <c r="A55" s="190" t="s">
        <v>1030</v>
      </c>
      <c r="B55" s="190" t="s">
        <v>48</v>
      </c>
      <c r="C55" s="191" t="s">
        <v>49</v>
      </c>
      <c r="D55" s="190" t="s">
        <v>212</v>
      </c>
      <c r="E55" s="195" t="s">
        <v>178</v>
      </c>
      <c r="F55" s="215" t="str">
        <f>+'7'!E54</f>
        <v>x</v>
      </c>
      <c r="G55" s="220">
        <f>+'8'!F54</f>
        <v>10</v>
      </c>
      <c r="H55" s="215">
        <f>+'9'!F54</f>
        <v>0</v>
      </c>
      <c r="I55" s="215" t="str">
        <f>+'10'!E54</f>
        <v>x</v>
      </c>
      <c r="J55" s="220" t="str">
        <f>+'11'!E54</f>
        <v>x</v>
      </c>
      <c r="K55" s="220"/>
      <c r="L55" s="220" t="str">
        <f>+'16'!E54</f>
        <v>x</v>
      </c>
      <c r="M55" s="220"/>
      <c r="N55" s="220" t="str">
        <f>+'21'!E54</f>
        <v>x</v>
      </c>
      <c r="O55" s="220">
        <f>+'mẫu thống kê báo cáo nhanh'!E17</f>
        <v>0</v>
      </c>
      <c r="P55" s="220"/>
      <c r="Q55" s="26">
        <f>+'7'!I54</f>
        <v>0</v>
      </c>
      <c r="R55" s="31">
        <f>+'8'!I54</f>
        <v>10</v>
      </c>
      <c r="S55" s="26">
        <f>+'9'!I54</f>
        <v>0</v>
      </c>
      <c r="T55" s="26">
        <f>+'10'!I54</f>
        <v>0</v>
      </c>
      <c r="U55" s="26">
        <f>+'11'!L54</f>
        <v>0</v>
      </c>
      <c r="V55" s="26"/>
      <c r="W55" s="220">
        <f>+'16'!I54</f>
        <v>0</v>
      </c>
      <c r="X55" s="220"/>
      <c r="Y55" s="220">
        <f>+'21'!L54</f>
        <v>0</v>
      </c>
      <c r="Z55" s="220">
        <f>+'mẫu thống kê báo cáo nhanh'!W17</f>
        <v>0</v>
      </c>
      <c r="AA55" s="31"/>
      <c r="AB55" s="192">
        <f t="shared" si="0"/>
        <v>10</v>
      </c>
      <c r="AC55" s="205"/>
    </row>
    <row r="56" spans="1:29" ht="15.75" x14ac:dyDescent="0.25">
      <c r="A56" s="190"/>
      <c r="B56" s="190"/>
      <c r="C56" s="198" t="s">
        <v>1655</v>
      </c>
      <c r="D56" s="197" t="s">
        <v>212</v>
      </c>
      <c r="E56" s="202" t="s">
        <v>178</v>
      </c>
      <c r="F56" s="220" t="str">
        <f>+'7'!E55</f>
        <v>x</v>
      </c>
      <c r="G56" s="220">
        <f>+'8'!F55</f>
        <v>10</v>
      </c>
      <c r="H56" s="215">
        <f>+'9'!F55</f>
        <v>0</v>
      </c>
      <c r="I56" s="220" t="str">
        <f>+'10'!E55</f>
        <v>x</v>
      </c>
      <c r="J56" s="220" t="str">
        <f>+'11'!E55</f>
        <v>x</v>
      </c>
      <c r="K56" s="220"/>
      <c r="L56" s="220" t="str">
        <f>+'16'!E55</f>
        <v>x</v>
      </c>
      <c r="M56" s="220"/>
      <c r="N56" s="220" t="str">
        <f>+'21'!E55</f>
        <v>x</v>
      </c>
      <c r="O56" s="220" t="e">
        <f>+'mẫu thống kê báo cáo nhanh'!#REF!</f>
        <v>#REF!</v>
      </c>
      <c r="P56" s="220"/>
      <c r="Q56" s="31">
        <f>+'7'!I55</f>
        <v>0</v>
      </c>
      <c r="R56" s="31">
        <f>+'8'!I55</f>
        <v>10</v>
      </c>
      <c r="S56" s="26">
        <f>+'9'!I55</f>
        <v>0</v>
      </c>
      <c r="T56" s="26">
        <f>+'10'!I55</f>
        <v>0</v>
      </c>
      <c r="U56" s="26">
        <f>+'11'!L55</f>
        <v>0</v>
      </c>
      <c r="V56" s="26"/>
      <c r="W56" s="220">
        <f>+'16'!I55</f>
        <v>0</v>
      </c>
      <c r="X56" s="220"/>
      <c r="Y56" s="220">
        <f>+'21'!L55</f>
        <v>0</v>
      </c>
      <c r="Z56" s="220" t="e">
        <f>+'mẫu thống kê báo cáo nhanh'!#REF!</f>
        <v>#REF!</v>
      </c>
      <c r="AA56" s="31"/>
      <c r="AB56" s="199" t="e">
        <f t="shared" si="0"/>
        <v>#REF!</v>
      </c>
      <c r="AC56" s="205"/>
    </row>
    <row r="57" spans="1:29" s="245" customFormat="1" ht="15.75" x14ac:dyDescent="0.25">
      <c r="A57" s="186">
        <v>3</v>
      </c>
      <c r="B57" s="186" t="s">
        <v>265</v>
      </c>
      <c r="C57" s="187" t="s">
        <v>266</v>
      </c>
      <c r="D57" s="186" t="s">
        <v>212</v>
      </c>
      <c r="E57" s="203" t="s">
        <v>178</v>
      </c>
      <c r="F57" s="242" t="str">
        <f>+'7'!E56</f>
        <v>x</v>
      </c>
      <c r="G57" s="242">
        <f>+'8'!F56</f>
        <v>0</v>
      </c>
      <c r="H57" s="242">
        <f>+'9'!F56</f>
        <v>0</v>
      </c>
      <c r="I57" s="242" t="str">
        <f>+'10'!E56</f>
        <v>x</v>
      </c>
      <c r="J57" s="243" t="str">
        <f>+'11'!E56</f>
        <v>x</v>
      </c>
      <c r="K57" s="243"/>
      <c r="L57" s="243" t="str">
        <f>+'16'!E56</f>
        <v>x</v>
      </c>
      <c r="M57" s="243"/>
      <c r="N57" s="220" t="str">
        <f>+'21'!E56</f>
        <v>x</v>
      </c>
      <c r="O57" s="220" t="e">
        <f>+'mẫu thống kê báo cáo nhanh'!#REF!</f>
        <v>#REF!</v>
      </c>
      <c r="P57" s="242"/>
      <c r="Q57" s="244">
        <f>+'7'!I56</f>
        <v>20</v>
      </c>
      <c r="R57" s="244">
        <f>+'8'!I56</f>
        <v>15</v>
      </c>
      <c r="S57" s="244">
        <f>+'9'!I56</f>
        <v>0</v>
      </c>
      <c r="T57" s="244">
        <f>+'10'!I56</f>
        <v>0</v>
      </c>
      <c r="U57" s="244">
        <f>+'11'!L56</f>
        <v>0</v>
      </c>
      <c r="V57" s="244"/>
      <c r="W57" s="244">
        <f>+'16'!I56</f>
        <v>0</v>
      </c>
      <c r="X57" s="244"/>
      <c r="Y57" s="244">
        <f>+'21'!L56</f>
        <v>40</v>
      </c>
      <c r="Z57" s="244" t="e">
        <f>+'mẫu thống kê báo cáo nhanh'!#REF!</f>
        <v>#REF!</v>
      </c>
      <c r="AA57" s="244"/>
      <c r="AB57" s="204" t="e">
        <f t="shared" si="0"/>
        <v>#REF!</v>
      </c>
      <c r="AC57" s="186"/>
    </row>
    <row r="58" spans="1:29" ht="15.75" x14ac:dyDescent="0.25">
      <c r="A58" s="190" t="s">
        <v>1050</v>
      </c>
      <c r="B58" s="190" t="s">
        <v>267</v>
      </c>
      <c r="C58" s="191" t="s">
        <v>268</v>
      </c>
      <c r="D58" s="190" t="s">
        <v>269</v>
      </c>
      <c r="E58" s="192" t="e">
        <f t="shared" ref="E58:E67" si="2">+SUM(F58:P58)</f>
        <v>#REF!</v>
      </c>
      <c r="F58" s="220">
        <f>+'7'!E57</f>
        <v>0</v>
      </c>
      <c r="G58" s="220">
        <f>+'8'!F57</f>
        <v>0</v>
      </c>
      <c r="H58" s="215">
        <f>+'9'!F57</f>
        <v>0</v>
      </c>
      <c r="I58" s="215">
        <f>+'10'!E57</f>
        <v>0</v>
      </c>
      <c r="J58" s="220">
        <f>+'11'!E57</f>
        <v>0</v>
      </c>
      <c r="K58" s="220"/>
      <c r="L58" s="220">
        <f>+'16'!E57</f>
        <v>0</v>
      </c>
      <c r="M58" s="220"/>
      <c r="N58" s="220">
        <f>+'21'!E57</f>
        <v>1</v>
      </c>
      <c r="O58" s="220" t="e">
        <f>+'mẫu thống kê báo cáo nhanh'!#REF!</f>
        <v>#REF!</v>
      </c>
      <c r="P58" s="250"/>
      <c r="Q58" s="31" t="str">
        <f>+'7'!I57</f>
        <v>x</v>
      </c>
      <c r="R58" s="31" t="str">
        <f>+'8'!I57</f>
        <v>x</v>
      </c>
      <c r="S58" s="26" t="str">
        <f>+'9'!I57</f>
        <v>x</v>
      </c>
      <c r="T58" s="26" t="str">
        <f>+'10'!I57</f>
        <v>x</v>
      </c>
      <c r="U58" s="26" t="str">
        <f>+'11'!L57</f>
        <v>x</v>
      </c>
      <c r="V58" s="26"/>
      <c r="W58" s="220" t="str">
        <f>+'16'!I57</f>
        <v>x</v>
      </c>
      <c r="X58" s="220"/>
      <c r="Y58" s="220" t="str">
        <f>+'21'!L57</f>
        <v>x</v>
      </c>
      <c r="Z58" s="220" t="e">
        <f>+'mẫu thống kê báo cáo nhanh'!#REF!</f>
        <v>#REF!</v>
      </c>
      <c r="AA58" s="31"/>
      <c r="AB58" s="195" t="s">
        <v>178</v>
      </c>
      <c r="AC58" s="190"/>
    </row>
    <row r="59" spans="1:29" ht="31.5" x14ac:dyDescent="0.25">
      <c r="A59" s="190" t="s">
        <v>1052</v>
      </c>
      <c r="B59" s="214" t="s">
        <v>270</v>
      </c>
      <c r="C59" s="191" t="s">
        <v>271</v>
      </c>
      <c r="D59" s="190" t="s">
        <v>47</v>
      </c>
      <c r="E59" s="192" t="e">
        <f t="shared" si="2"/>
        <v>#REF!</v>
      </c>
      <c r="F59" s="220">
        <f>+'7'!E58</f>
        <v>0</v>
      </c>
      <c r="G59" s="220">
        <f>+'8'!F58</f>
        <v>0</v>
      </c>
      <c r="H59" s="215">
        <f>+'9'!F58</f>
        <v>0</v>
      </c>
      <c r="I59" s="215">
        <f>+'10'!E58</f>
        <v>0</v>
      </c>
      <c r="J59" s="220">
        <f>+'11'!E58</f>
        <v>0</v>
      </c>
      <c r="K59" s="220"/>
      <c r="L59" s="220">
        <f>+'16'!E58</f>
        <v>0</v>
      </c>
      <c r="M59" s="220"/>
      <c r="N59" s="220">
        <f>+'21'!E58</f>
        <v>1</v>
      </c>
      <c r="O59" s="220" t="e">
        <f>+'mẫu thống kê báo cáo nhanh'!#REF!</f>
        <v>#REF!</v>
      </c>
      <c r="P59" s="220"/>
      <c r="Q59" s="31">
        <f>+'7'!I58</f>
        <v>0</v>
      </c>
      <c r="R59" s="31">
        <f>+'8'!I58</f>
        <v>0</v>
      </c>
      <c r="S59" s="26">
        <f>+'9'!I58</f>
        <v>0</v>
      </c>
      <c r="T59" s="26">
        <f>+'10'!I58</f>
        <v>0</v>
      </c>
      <c r="U59" s="26">
        <f>+'11'!L58</f>
        <v>0</v>
      </c>
      <c r="V59" s="26"/>
      <c r="W59" s="220">
        <f>+'16'!I58</f>
        <v>0</v>
      </c>
      <c r="X59" s="220"/>
      <c r="Y59" s="220">
        <f>+'21'!L58</f>
        <v>10</v>
      </c>
      <c r="Z59" s="220" t="e">
        <f>+'mẫu thống kê báo cáo nhanh'!#REF!</f>
        <v>#REF!</v>
      </c>
      <c r="AA59" s="246"/>
      <c r="AB59" s="192" t="e">
        <f t="shared" ref="AB59:AB122" si="3">+SUM(Q59:AA59)</f>
        <v>#REF!</v>
      </c>
      <c r="AC59" s="196"/>
    </row>
    <row r="60" spans="1:29" ht="15.75" x14ac:dyDescent="0.25">
      <c r="A60" s="196" t="s">
        <v>272</v>
      </c>
      <c r="B60" s="197" t="s">
        <v>273</v>
      </c>
      <c r="C60" s="198" t="s">
        <v>126</v>
      </c>
      <c r="D60" s="196" t="s">
        <v>47</v>
      </c>
      <c r="E60" s="192" t="e">
        <f t="shared" si="2"/>
        <v>#REF!</v>
      </c>
      <c r="F60" s="220">
        <f>+'7'!E59</f>
        <v>0</v>
      </c>
      <c r="G60" s="220">
        <f>+'8'!F59</f>
        <v>0</v>
      </c>
      <c r="H60" s="215">
        <f>+'9'!F59</f>
        <v>0</v>
      </c>
      <c r="I60" s="215">
        <f>+'10'!E59</f>
        <v>0</v>
      </c>
      <c r="J60" s="220">
        <f>+'11'!E59</f>
        <v>0</v>
      </c>
      <c r="K60" s="220"/>
      <c r="L60" s="220">
        <f>+'16'!E59</f>
        <v>0</v>
      </c>
      <c r="M60" s="220"/>
      <c r="N60" s="220">
        <f>+'21'!E59</f>
        <v>0</v>
      </c>
      <c r="O60" s="220" t="e">
        <f>+'mẫu thống kê báo cáo nhanh'!#REF!</f>
        <v>#REF!</v>
      </c>
      <c r="P60" s="220"/>
      <c r="Q60" s="31">
        <f>+'7'!I59</f>
        <v>0</v>
      </c>
      <c r="R60" s="31">
        <f>+'8'!I59</f>
        <v>0</v>
      </c>
      <c r="S60" s="26">
        <f>+'9'!I59</f>
        <v>0</v>
      </c>
      <c r="T60" s="26">
        <f>+'10'!I59</f>
        <v>0</v>
      </c>
      <c r="U60" s="26">
        <f>+'11'!L59</f>
        <v>0</v>
      </c>
      <c r="V60" s="26"/>
      <c r="W60" s="220">
        <f>+'16'!I59</f>
        <v>0</v>
      </c>
      <c r="X60" s="220"/>
      <c r="Y60" s="220">
        <f>+'21'!L59</f>
        <v>0</v>
      </c>
      <c r="Z60" s="220" t="e">
        <f>+'mẫu thống kê báo cáo nhanh'!#REF!</f>
        <v>#REF!</v>
      </c>
      <c r="AA60" s="246"/>
      <c r="AB60" s="199" t="e">
        <f t="shared" si="3"/>
        <v>#REF!</v>
      </c>
      <c r="AC60" s="196"/>
    </row>
    <row r="61" spans="1:29" ht="15.75" x14ac:dyDescent="0.25">
      <c r="A61" s="196" t="s">
        <v>274</v>
      </c>
      <c r="B61" s="197" t="s">
        <v>275</v>
      </c>
      <c r="C61" s="198" t="s">
        <v>128</v>
      </c>
      <c r="D61" s="196" t="s">
        <v>47</v>
      </c>
      <c r="E61" s="192" t="e">
        <f t="shared" si="2"/>
        <v>#REF!</v>
      </c>
      <c r="F61" s="220">
        <f>+'7'!E60</f>
        <v>0</v>
      </c>
      <c r="G61" s="220">
        <f>+'8'!F60</f>
        <v>0</v>
      </c>
      <c r="H61" s="215">
        <f>+'9'!F60</f>
        <v>0</v>
      </c>
      <c r="I61" s="215">
        <f>+'10'!E60</f>
        <v>0</v>
      </c>
      <c r="J61" s="220">
        <f>+'11'!E60</f>
        <v>0</v>
      </c>
      <c r="K61" s="220"/>
      <c r="L61" s="220">
        <f>+'16'!E60</f>
        <v>0</v>
      </c>
      <c r="M61" s="220"/>
      <c r="N61" s="220">
        <f>+'21'!E60</f>
        <v>0</v>
      </c>
      <c r="O61" s="220" t="e">
        <f>+'mẫu thống kê báo cáo nhanh'!#REF!</f>
        <v>#REF!</v>
      </c>
      <c r="P61" s="220"/>
      <c r="Q61" s="31">
        <f>+'7'!I60</f>
        <v>0</v>
      </c>
      <c r="R61" s="31">
        <f>+'8'!I60</f>
        <v>0</v>
      </c>
      <c r="S61" s="26">
        <f>+'9'!I60</f>
        <v>0</v>
      </c>
      <c r="T61" s="26">
        <f>+'10'!I60</f>
        <v>0</v>
      </c>
      <c r="U61" s="26">
        <f>+'11'!L60</f>
        <v>0</v>
      </c>
      <c r="V61" s="26"/>
      <c r="W61" s="220">
        <f>+'16'!I60</f>
        <v>0</v>
      </c>
      <c r="X61" s="220"/>
      <c r="Y61" s="220">
        <f>+'21'!L60</f>
        <v>0</v>
      </c>
      <c r="Z61" s="220" t="e">
        <f>+'mẫu thống kê báo cáo nhanh'!#REF!</f>
        <v>#REF!</v>
      </c>
      <c r="AA61" s="246"/>
      <c r="AB61" s="199" t="e">
        <f t="shared" si="3"/>
        <v>#REF!</v>
      </c>
      <c r="AC61" s="196"/>
    </row>
    <row r="62" spans="1:29" ht="15.75" x14ac:dyDescent="0.25">
      <c r="A62" s="196" t="s">
        <v>1520</v>
      </c>
      <c r="B62" s="197" t="s">
        <v>277</v>
      </c>
      <c r="C62" s="198" t="s">
        <v>130</v>
      </c>
      <c r="D62" s="196" t="s">
        <v>47</v>
      </c>
      <c r="E62" s="192" t="e">
        <f t="shared" si="2"/>
        <v>#REF!</v>
      </c>
      <c r="F62" s="220">
        <f>+'7'!E61</f>
        <v>0</v>
      </c>
      <c r="G62" s="220">
        <f>+'8'!F61</f>
        <v>0</v>
      </c>
      <c r="H62" s="215">
        <f>+'9'!F61</f>
        <v>0</v>
      </c>
      <c r="I62" s="215">
        <f>+'10'!E61</f>
        <v>0</v>
      </c>
      <c r="J62" s="220">
        <f>+'11'!E61</f>
        <v>0</v>
      </c>
      <c r="K62" s="220"/>
      <c r="L62" s="220">
        <f>+'16'!E61</f>
        <v>0</v>
      </c>
      <c r="M62" s="220"/>
      <c r="N62" s="220">
        <f>+'21'!E61</f>
        <v>0</v>
      </c>
      <c r="O62" s="220" t="e">
        <f>+'mẫu thống kê báo cáo nhanh'!#REF!</f>
        <v>#REF!</v>
      </c>
      <c r="P62" s="220"/>
      <c r="Q62" s="31">
        <f>+'7'!I61</f>
        <v>0</v>
      </c>
      <c r="R62" s="31">
        <f>+'8'!I61</f>
        <v>0</v>
      </c>
      <c r="S62" s="26">
        <f>+'9'!I61</f>
        <v>0</v>
      </c>
      <c r="T62" s="26">
        <f>+'10'!I61</f>
        <v>0</v>
      </c>
      <c r="U62" s="26">
        <f>+'11'!L61</f>
        <v>0</v>
      </c>
      <c r="V62" s="26"/>
      <c r="W62" s="220">
        <f>+'16'!I61</f>
        <v>0</v>
      </c>
      <c r="X62" s="220"/>
      <c r="Y62" s="220">
        <f>+'21'!L61</f>
        <v>0</v>
      </c>
      <c r="Z62" s="220" t="e">
        <f>+'mẫu thống kê báo cáo nhanh'!#REF!</f>
        <v>#REF!</v>
      </c>
      <c r="AA62" s="246"/>
      <c r="AB62" s="199" t="e">
        <f t="shared" si="3"/>
        <v>#REF!</v>
      </c>
      <c r="AC62" s="196"/>
    </row>
    <row r="63" spans="1:29" ht="15.75" x14ac:dyDescent="0.25">
      <c r="A63" s="196" t="s">
        <v>278</v>
      </c>
      <c r="B63" s="197" t="s">
        <v>279</v>
      </c>
      <c r="C63" s="198" t="s">
        <v>132</v>
      </c>
      <c r="D63" s="196" t="s">
        <v>47</v>
      </c>
      <c r="E63" s="192" t="e">
        <f t="shared" si="2"/>
        <v>#REF!</v>
      </c>
      <c r="F63" s="220">
        <f>+'7'!E62</f>
        <v>0</v>
      </c>
      <c r="G63" s="220">
        <f>+'8'!F62</f>
        <v>0</v>
      </c>
      <c r="H63" s="215">
        <f>+'9'!F62</f>
        <v>0</v>
      </c>
      <c r="I63" s="215">
        <f>+'10'!E62</f>
        <v>0</v>
      </c>
      <c r="J63" s="220">
        <f>+'11'!E62</f>
        <v>0</v>
      </c>
      <c r="K63" s="220"/>
      <c r="L63" s="220">
        <f>+'16'!E62</f>
        <v>0</v>
      </c>
      <c r="M63" s="220"/>
      <c r="N63" s="220">
        <f>+'21'!E62</f>
        <v>1</v>
      </c>
      <c r="O63" s="220" t="e">
        <f>+'mẫu thống kê báo cáo nhanh'!#REF!</f>
        <v>#REF!</v>
      </c>
      <c r="P63" s="220"/>
      <c r="Q63" s="31">
        <f>+'7'!I62</f>
        <v>0</v>
      </c>
      <c r="R63" s="31">
        <f>+'8'!I62</f>
        <v>0</v>
      </c>
      <c r="S63" s="26">
        <f>+'9'!I62</f>
        <v>0</v>
      </c>
      <c r="T63" s="26">
        <f>+'10'!I62</f>
        <v>0</v>
      </c>
      <c r="U63" s="26">
        <f>+'11'!L62</f>
        <v>0</v>
      </c>
      <c r="V63" s="26"/>
      <c r="W63" s="220">
        <f>+'16'!I62</f>
        <v>0</v>
      </c>
      <c r="X63" s="220"/>
      <c r="Y63" s="220">
        <f>+'21'!L62</f>
        <v>10</v>
      </c>
      <c r="Z63" s="220" t="e">
        <f>+'mẫu thống kê báo cáo nhanh'!#REF!</f>
        <v>#REF!</v>
      </c>
      <c r="AA63" s="251"/>
      <c r="AB63" s="199" t="e">
        <f t="shared" si="3"/>
        <v>#REF!</v>
      </c>
      <c r="AC63" s="196"/>
    </row>
    <row r="64" spans="1:29" ht="31.5" x14ac:dyDescent="0.25">
      <c r="A64" s="190" t="s">
        <v>1055</v>
      </c>
      <c r="B64" s="190" t="s">
        <v>280</v>
      </c>
      <c r="C64" s="191" t="s">
        <v>281</v>
      </c>
      <c r="D64" s="190" t="s">
        <v>47</v>
      </c>
      <c r="E64" s="192" t="e">
        <f t="shared" si="2"/>
        <v>#REF!</v>
      </c>
      <c r="F64" s="220">
        <f>+'7'!E63</f>
        <v>0</v>
      </c>
      <c r="G64" s="220">
        <f>+'8'!F63</f>
        <v>0</v>
      </c>
      <c r="H64" s="215">
        <f>+'9'!F63</f>
        <v>0</v>
      </c>
      <c r="I64" s="215">
        <f>+'10'!E63</f>
        <v>0</v>
      </c>
      <c r="J64" s="220">
        <f>+'11'!E63</f>
        <v>0</v>
      </c>
      <c r="K64" s="220"/>
      <c r="L64" s="220">
        <f>+'16'!E63</f>
        <v>0</v>
      </c>
      <c r="M64" s="220"/>
      <c r="N64" s="220">
        <f>+'21'!E63</f>
        <v>0</v>
      </c>
      <c r="O64" s="220" t="e">
        <f>+'mẫu thống kê báo cáo nhanh'!#REF!</f>
        <v>#REF!</v>
      </c>
      <c r="P64" s="220"/>
      <c r="Q64" s="31">
        <f>+'7'!I63</f>
        <v>0</v>
      </c>
      <c r="R64" s="31">
        <f>+'8'!I63</f>
        <v>0</v>
      </c>
      <c r="S64" s="26">
        <f>+'9'!I63</f>
        <v>0</v>
      </c>
      <c r="T64" s="26">
        <f>+'10'!I63</f>
        <v>0</v>
      </c>
      <c r="U64" s="26">
        <f>+'11'!L63</f>
        <v>0</v>
      </c>
      <c r="V64" s="26"/>
      <c r="W64" s="220">
        <f>+'16'!I63</f>
        <v>0</v>
      </c>
      <c r="X64" s="220"/>
      <c r="Y64" s="220">
        <f>+'21'!L63</f>
        <v>0</v>
      </c>
      <c r="Z64" s="220" t="e">
        <f>+'mẫu thống kê báo cáo nhanh'!#REF!</f>
        <v>#REF!</v>
      </c>
      <c r="AA64" s="246"/>
      <c r="AB64" s="192" t="e">
        <f t="shared" si="3"/>
        <v>#REF!</v>
      </c>
      <c r="AC64" s="196"/>
    </row>
    <row r="65" spans="1:29" ht="15.75" x14ac:dyDescent="0.25">
      <c r="A65" s="196" t="s">
        <v>282</v>
      </c>
      <c r="B65" s="197" t="s">
        <v>283</v>
      </c>
      <c r="C65" s="198" t="s">
        <v>258</v>
      </c>
      <c r="D65" s="197" t="s">
        <v>47</v>
      </c>
      <c r="E65" s="192" t="e">
        <f t="shared" si="2"/>
        <v>#REF!</v>
      </c>
      <c r="F65" s="220">
        <f>+'7'!E64</f>
        <v>0</v>
      </c>
      <c r="G65" s="220">
        <f>+'8'!F64</f>
        <v>0</v>
      </c>
      <c r="H65" s="215">
        <f>+'9'!F64</f>
        <v>0</v>
      </c>
      <c r="I65" s="215">
        <f>+'10'!E64</f>
        <v>0</v>
      </c>
      <c r="J65" s="220">
        <f>+'11'!E64</f>
        <v>0</v>
      </c>
      <c r="K65" s="220"/>
      <c r="L65" s="220">
        <f>+'16'!E64</f>
        <v>0</v>
      </c>
      <c r="M65" s="220"/>
      <c r="N65" s="220">
        <f>+'21'!E64</f>
        <v>0</v>
      </c>
      <c r="O65" s="220" t="e">
        <f>+'mẫu thống kê báo cáo nhanh'!#REF!</f>
        <v>#REF!</v>
      </c>
      <c r="P65" s="220"/>
      <c r="Q65" s="31">
        <f>+'7'!I64</f>
        <v>0</v>
      </c>
      <c r="R65" s="31">
        <f>+'8'!I64</f>
        <v>0</v>
      </c>
      <c r="S65" s="26">
        <f>+'9'!I64</f>
        <v>0</v>
      </c>
      <c r="T65" s="26">
        <f>+'10'!I64</f>
        <v>0</v>
      </c>
      <c r="U65" s="26">
        <f>+'11'!L64</f>
        <v>0</v>
      </c>
      <c r="V65" s="26"/>
      <c r="W65" s="220">
        <f>+'16'!I64</f>
        <v>0</v>
      </c>
      <c r="X65" s="220"/>
      <c r="Y65" s="220">
        <f>+'21'!L64</f>
        <v>0</v>
      </c>
      <c r="Z65" s="220" t="e">
        <f>+'mẫu thống kê báo cáo nhanh'!#REF!</f>
        <v>#REF!</v>
      </c>
      <c r="AA65" s="246"/>
      <c r="AB65" s="192" t="e">
        <f t="shared" si="3"/>
        <v>#REF!</v>
      </c>
      <c r="AC65" s="196"/>
    </row>
    <row r="66" spans="1:29" ht="15.75" x14ac:dyDescent="0.25">
      <c r="A66" s="196" t="s">
        <v>284</v>
      </c>
      <c r="B66" s="197" t="s">
        <v>285</v>
      </c>
      <c r="C66" s="198" t="s">
        <v>261</v>
      </c>
      <c r="D66" s="197" t="s">
        <v>47</v>
      </c>
      <c r="E66" s="192" t="e">
        <f t="shared" si="2"/>
        <v>#REF!</v>
      </c>
      <c r="F66" s="220">
        <f>+'7'!E65</f>
        <v>0</v>
      </c>
      <c r="G66" s="220">
        <f>+'8'!F65</f>
        <v>0</v>
      </c>
      <c r="H66" s="215">
        <f>+'9'!F65</f>
        <v>0</v>
      </c>
      <c r="I66" s="215">
        <f>+'10'!E65</f>
        <v>0</v>
      </c>
      <c r="J66" s="220">
        <f>+'11'!E65</f>
        <v>0</v>
      </c>
      <c r="K66" s="220"/>
      <c r="L66" s="220">
        <f>+'16'!E65</f>
        <v>0</v>
      </c>
      <c r="M66" s="220"/>
      <c r="N66" s="220">
        <f>+'21'!E65</f>
        <v>0</v>
      </c>
      <c r="O66" s="220" t="e">
        <f>+'mẫu thống kê báo cáo nhanh'!#REF!</f>
        <v>#REF!</v>
      </c>
      <c r="P66" s="220"/>
      <c r="Q66" s="31">
        <f>+'7'!I65</f>
        <v>0</v>
      </c>
      <c r="R66" s="31">
        <f>+'8'!I65</f>
        <v>0</v>
      </c>
      <c r="S66" s="26">
        <f>+'9'!I65</f>
        <v>0</v>
      </c>
      <c r="T66" s="26">
        <f>+'10'!I65</f>
        <v>0</v>
      </c>
      <c r="U66" s="26">
        <f>+'11'!L65</f>
        <v>0</v>
      </c>
      <c r="V66" s="26"/>
      <c r="W66" s="220">
        <f>+'16'!I65</f>
        <v>0</v>
      </c>
      <c r="X66" s="220"/>
      <c r="Y66" s="220">
        <f>+'21'!L65</f>
        <v>0</v>
      </c>
      <c r="Z66" s="220" t="e">
        <f>+'mẫu thống kê báo cáo nhanh'!#REF!</f>
        <v>#REF!</v>
      </c>
      <c r="AA66" s="246"/>
      <c r="AB66" s="192" t="e">
        <f t="shared" si="3"/>
        <v>#REF!</v>
      </c>
      <c r="AC66" s="196"/>
    </row>
    <row r="67" spans="1:29" ht="15.75" x14ac:dyDescent="0.25">
      <c r="A67" s="196" t="s">
        <v>286</v>
      </c>
      <c r="B67" s="197" t="s">
        <v>287</v>
      </c>
      <c r="C67" s="198" t="s">
        <v>264</v>
      </c>
      <c r="D67" s="197" t="s">
        <v>47</v>
      </c>
      <c r="E67" s="192" t="e">
        <f t="shared" si="2"/>
        <v>#REF!</v>
      </c>
      <c r="F67" s="220">
        <f>+'7'!E66</f>
        <v>0</v>
      </c>
      <c r="G67" s="220">
        <f>+'8'!F66</f>
        <v>0</v>
      </c>
      <c r="H67" s="215">
        <f>+'9'!F66</f>
        <v>0</v>
      </c>
      <c r="I67" s="215">
        <f>+'10'!E66</f>
        <v>0</v>
      </c>
      <c r="J67" s="220">
        <f>+'11'!E66</f>
        <v>0</v>
      </c>
      <c r="K67" s="220"/>
      <c r="L67" s="220">
        <f>+'16'!E66</f>
        <v>0</v>
      </c>
      <c r="M67" s="220"/>
      <c r="N67" s="220">
        <f>+'21'!E66</f>
        <v>0</v>
      </c>
      <c r="O67" s="220" t="e">
        <f>+'mẫu thống kê báo cáo nhanh'!#REF!</f>
        <v>#REF!</v>
      </c>
      <c r="P67" s="220"/>
      <c r="Q67" s="31">
        <f>+'7'!I66</f>
        <v>0</v>
      </c>
      <c r="R67" s="31">
        <f>+'8'!I66</f>
        <v>0</v>
      </c>
      <c r="S67" s="26">
        <f>+'9'!I66</f>
        <v>0</v>
      </c>
      <c r="T67" s="26">
        <f>+'10'!I66</f>
        <v>0</v>
      </c>
      <c r="U67" s="26">
        <f>+'11'!L66</f>
        <v>0</v>
      </c>
      <c r="V67" s="26"/>
      <c r="W67" s="220">
        <f>+'16'!I66</f>
        <v>0</v>
      </c>
      <c r="X67" s="220"/>
      <c r="Y67" s="220">
        <f>+'21'!L66</f>
        <v>0</v>
      </c>
      <c r="Z67" s="220" t="e">
        <f>+'mẫu thống kê báo cáo nhanh'!#REF!</f>
        <v>#REF!</v>
      </c>
      <c r="AA67" s="246"/>
      <c r="AB67" s="192" t="e">
        <f t="shared" si="3"/>
        <v>#REF!</v>
      </c>
      <c r="AC67" s="196"/>
    </row>
    <row r="68" spans="1:29" s="245" customFormat="1" ht="15.75" x14ac:dyDescent="0.25">
      <c r="A68" s="190" t="s">
        <v>1057</v>
      </c>
      <c r="B68" s="190" t="s">
        <v>288</v>
      </c>
      <c r="C68" s="191" t="s">
        <v>289</v>
      </c>
      <c r="D68" s="190" t="s">
        <v>212</v>
      </c>
      <c r="E68" s="195" t="s">
        <v>178</v>
      </c>
      <c r="F68" s="215" t="str">
        <f>+'7'!E67</f>
        <v>x</v>
      </c>
      <c r="G68" s="215">
        <f>+'8'!F67</f>
        <v>0</v>
      </c>
      <c r="H68" s="215">
        <f>+'9'!F67</f>
        <v>0</v>
      </c>
      <c r="I68" s="215" t="str">
        <f>+'10'!E67</f>
        <v>x</v>
      </c>
      <c r="J68" s="220" t="str">
        <f>+'11'!E67</f>
        <v>x</v>
      </c>
      <c r="K68" s="220"/>
      <c r="L68" s="220" t="str">
        <f>+'16'!E67</f>
        <v>x</v>
      </c>
      <c r="M68" s="220"/>
      <c r="N68" s="220" t="str">
        <f>+'21'!E67</f>
        <v>x</v>
      </c>
      <c r="O68" s="220" t="e">
        <f>+'mẫu thống kê báo cáo nhanh'!#REF!</f>
        <v>#REF!</v>
      </c>
      <c r="P68" s="215"/>
      <c r="Q68" s="26">
        <f>+'7'!I67</f>
        <v>20</v>
      </c>
      <c r="R68" s="26">
        <f>+'8'!I67</f>
        <v>0</v>
      </c>
      <c r="S68" s="26">
        <f>+'9'!I67</f>
        <v>0</v>
      </c>
      <c r="T68" s="26">
        <f>+'10'!I67</f>
        <v>0</v>
      </c>
      <c r="U68" s="26">
        <f>+'11'!L67</f>
        <v>0</v>
      </c>
      <c r="V68" s="26"/>
      <c r="W68" s="220">
        <f>+'16'!I67</f>
        <v>0</v>
      </c>
      <c r="X68" s="220"/>
      <c r="Y68" s="220">
        <f>+'21'!L67</f>
        <v>30</v>
      </c>
      <c r="Z68" s="220" t="e">
        <f>+'mẫu thống kê báo cáo nhanh'!#REF!</f>
        <v>#REF!</v>
      </c>
      <c r="AA68" s="252"/>
      <c r="AB68" s="192" t="e">
        <f t="shared" si="3"/>
        <v>#REF!</v>
      </c>
      <c r="AC68" s="190"/>
    </row>
    <row r="69" spans="1:29" ht="15.75" x14ac:dyDescent="0.25">
      <c r="A69" s="190" t="s">
        <v>1059</v>
      </c>
      <c r="B69" s="190" t="s">
        <v>290</v>
      </c>
      <c r="C69" s="191" t="s">
        <v>1521</v>
      </c>
      <c r="D69" s="190" t="s">
        <v>212</v>
      </c>
      <c r="E69" s="195" t="s">
        <v>178</v>
      </c>
      <c r="F69" s="220" t="str">
        <f>+'7'!E68</f>
        <v>x</v>
      </c>
      <c r="G69" s="220">
        <f>+'8'!F68</f>
        <v>15</v>
      </c>
      <c r="H69" s="215">
        <f>+'9'!F68</f>
        <v>0</v>
      </c>
      <c r="I69" s="215" t="str">
        <f>+'10'!E68</f>
        <v>x</v>
      </c>
      <c r="J69" s="220" t="str">
        <f>+'11'!E68</f>
        <v>x</v>
      </c>
      <c r="K69" s="220"/>
      <c r="L69" s="220" t="str">
        <f>+'16'!E68</f>
        <v>x</v>
      </c>
      <c r="M69" s="220"/>
      <c r="N69" s="220" t="str">
        <f>+'21'!E68</f>
        <v>x</v>
      </c>
      <c r="O69" s="220" t="e">
        <f>+'mẫu thống kê báo cáo nhanh'!#REF!</f>
        <v>#REF!</v>
      </c>
      <c r="P69" s="220"/>
      <c r="Q69" s="31">
        <f>+'7'!I68</f>
        <v>0</v>
      </c>
      <c r="R69" s="31">
        <f>+'8'!I68</f>
        <v>15</v>
      </c>
      <c r="S69" s="26">
        <f>+'9'!I68</f>
        <v>0</v>
      </c>
      <c r="T69" s="26">
        <f>+'10'!I68</f>
        <v>0</v>
      </c>
      <c r="U69" s="26">
        <f>+'11'!L68</f>
        <v>0</v>
      </c>
      <c r="V69" s="26"/>
      <c r="W69" s="220">
        <f>+'16'!I68</f>
        <v>0</v>
      </c>
      <c r="X69" s="220"/>
      <c r="Y69" s="220">
        <f>+'21'!L68</f>
        <v>0</v>
      </c>
      <c r="Z69" s="220" t="e">
        <f>+'mẫu thống kê báo cáo nhanh'!#REF!</f>
        <v>#REF!</v>
      </c>
      <c r="AA69" s="31"/>
      <c r="AB69" s="192" t="e">
        <f t="shared" si="3"/>
        <v>#REF!</v>
      </c>
      <c r="AC69" s="190"/>
    </row>
    <row r="70" spans="1:29" ht="15.75" hidden="1" x14ac:dyDescent="0.25">
      <c r="A70" s="186">
        <v>4</v>
      </c>
      <c r="B70" s="186" t="s">
        <v>292</v>
      </c>
      <c r="C70" s="187" t="s">
        <v>293</v>
      </c>
      <c r="D70" s="186" t="s">
        <v>212</v>
      </c>
      <c r="E70" s="203" t="s">
        <v>178</v>
      </c>
      <c r="F70" s="243" t="str">
        <f>+'7'!E69</f>
        <v>x</v>
      </c>
      <c r="G70" s="243">
        <f>+'8'!F69</f>
        <v>0</v>
      </c>
      <c r="H70" s="242">
        <f>+'9'!F69</f>
        <v>0</v>
      </c>
      <c r="I70" s="242" t="str">
        <f>+'10'!E69</f>
        <v>x</v>
      </c>
      <c r="J70" s="243" t="str">
        <f>+'11'!E69</f>
        <v>x</v>
      </c>
      <c r="K70" s="243"/>
      <c r="L70" s="220" t="str">
        <f>+'16'!E69</f>
        <v>x</v>
      </c>
      <c r="M70" s="220"/>
      <c r="N70" s="220" t="str">
        <f>+'21'!E69</f>
        <v>x</v>
      </c>
      <c r="O70" s="220" t="e">
        <f>+'mẫu thống kê báo cáo nhanh'!#REF!</f>
        <v>#REF!</v>
      </c>
      <c r="P70" s="243"/>
      <c r="Q70" s="253">
        <f>+'7'!I69</f>
        <v>0</v>
      </c>
      <c r="R70" s="253">
        <f>+'8'!I69</f>
        <v>0</v>
      </c>
      <c r="S70" s="244">
        <f>+'9'!I69</f>
        <v>0</v>
      </c>
      <c r="T70" s="244">
        <f>+'10'!I69</f>
        <v>0</v>
      </c>
      <c r="U70" s="244">
        <f>+'11'!L69</f>
        <v>0</v>
      </c>
      <c r="V70" s="244"/>
      <c r="W70" s="220">
        <f>+'16'!I69</f>
        <v>0</v>
      </c>
      <c r="X70" s="220"/>
      <c r="Y70" s="220">
        <f>+'21'!L69</f>
        <v>100</v>
      </c>
      <c r="Z70" s="220" t="e">
        <f>+'mẫu thống kê báo cáo nhanh'!#REF!</f>
        <v>#REF!</v>
      </c>
      <c r="AA70" s="253"/>
      <c r="AB70" s="204" t="e">
        <f t="shared" si="3"/>
        <v>#REF!</v>
      </c>
      <c r="AC70" s="186"/>
    </row>
    <row r="71" spans="1:29" ht="15.75" hidden="1" x14ac:dyDescent="0.25">
      <c r="A71" s="190" t="s">
        <v>1522</v>
      </c>
      <c r="B71" s="190" t="s">
        <v>294</v>
      </c>
      <c r="C71" s="191" t="s">
        <v>295</v>
      </c>
      <c r="D71" s="190" t="s">
        <v>47</v>
      </c>
      <c r="E71" s="192"/>
      <c r="F71" s="220">
        <f>+'7'!E70</f>
        <v>0</v>
      </c>
      <c r="G71" s="220">
        <f>+'8'!F70</f>
        <v>0</v>
      </c>
      <c r="H71" s="215">
        <f>+'9'!F70</f>
        <v>0</v>
      </c>
      <c r="I71" s="215">
        <f>+'10'!E70</f>
        <v>0</v>
      </c>
      <c r="J71" s="220">
        <f>+'11'!E70</f>
        <v>0</v>
      </c>
      <c r="K71" s="220"/>
      <c r="L71" s="220">
        <f>+'16'!E70</f>
        <v>0</v>
      </c>
      <c r="M71" s="220"/>
      <c r="N71" s="220">
        <f>+'21'!E70</f>
        <v>0</v>
      </c>
      <c r="O71" s="220" t="e">
        <f>+'mẫu thống kê báo cáo nhanh'!#REF!</f>
        <v>#REF!</v>
      </c>
      <c r="P71" s="220"/>
      <c r="Q71" s="31">
        <f>+'7'!I70</f>
        <v>0</v>
      </c>
      <c r="R71" s="31">
        <f>+'8'!I70</f>
        <v>0</v>
      </c>
      <c r="S71" s="26">
        <f>+'9'!I70</f>
        <v>0</v>
      </c>
      <c r="T71" s="26">
        <f>+'10'!I70</f>
        <v>0</v>
      </c>
      <c r="U71" s="26">
        <f>+'11'!L70</f>
        <v>0</v>
      </c>
      <c r="V71" s="26"/>
      <c r="W71" s="220">
        <f>+'16'!I70</f>
        <v>0</v>
      </c>
      <c r="X71" s="220"/>
      <c r="Y71" s="220">
        <f>+'21'!L70</f>
        <v>0</v>
      </c>
      <c r="Z71" s="220" t="e">
        <f>+'mẫu thống kê báo cáo nhanh'!#REF!</f>
        <v>#REF!</v>
      </c>
      <c r="AA71" s="31"/>
      <c r="AB71" s="192" t="e">
        <f t="shared" si="3"/>
        <v>#REF!</v>
      </c>
      <c r="AC71" s="190"/>
    </row>
    <row r="72" spans="1:29" ht="15.75" hidden="1" x14ac:dyDescent="0.25">
      <c r="A72" s="196" t="s">
        <v>296</v>
      </c>
      <c r="B72" s="197" t="s">
        <v>297</v>
      </c>
      <c r="C72" s="198" t="s">
        <v>126</v>
      </c>
      <c r="D72" s="196" t="s">
        <v>47</v>
      </c>
      <c r="E72" s="199"/>
      <c r="F72" s="220">
        <f>+'7'!E71</f>
        <v>0</v>
      </c>
      <c r="G72" s="220">
        <f>+'8'!F71</f>
        <v>0</v>
      </c>
      <c r="H72" s="215">
        <f>+'9'!F71</f>
        <v>0</v>
      </c>
      <c r="I72" s="215">
        <f>+'10'!E71</f>
        <v>0</v>
      </c>
      <c r="J72" s="220">
        <f>+'11'!E71</f>
        <v>0</v>
      </c>
      <c r="K72" s="220"/>
      <c r="L72" s="220">
        <f>+'16'!E71</f>
        <v>0</v>
      </c>
      <c r="M72" s="220"/>
      <c r="N72" s="220">
        <f>+'21'!E71</f>
        <v>0</v>
      </c>
      <c r="O72" s="220" t="e">
        <f>+'mẫu thống kê báo cáo nhanh'!#REF!</f>
        <v>#REF!</v>
      </c>
      <c r="P72" s="220"/>
      <c r="Q72" s="31">
        <f>+'7'!I71</f>
        <v>0</v>
      </c>
      <c r="R72" s="31">
        <f>+'8'!I71</f>
        <v>0</v>
      </c>
      <c r="S72" s="26">
        <f>+'9'!I71</f>
        <v>0</v>
      </c>
      <c r="T72" s="26">
        <f>+'10'!I71</f>
        <v>0</v>
      </c>
      <c r="U72" s="26">
        <f>+'11'!L71</f>
        <v>0</v>
      </c>
      <c r="V72" s="26"/>
      <c r="W72" s="220">
        <f>+'16'!I71</f>
        <v>0</v>
      </c>
      <c r="X72" s="220"/>
      <c r="Y72" s="220">
        <f>+'21'!L71</f>
        <v>0</v>
      </c>
      <c r="Z72" s="220" t="e">
        <f>+'mẫu thống kê báo cáo nhanh'!#REF!</f>
        <v>#REF!</v>
      </c>
      <c r="AA72" s="31"/>
      <c r="AB72" s="192" t="e">
        <f t="shared" si="3"/>
        <v>#REF!</v>
      </c>
      <c r="AC72" s="196"/>
    </row>
    <row r="73" spans="1:29" ht="15.75" hidden="1" x14ac:dyDescent="0.25">
      <c r="A73" s="196" t="s">
        <v>298</v>
      </c>
      <c r="B73" s="197" t="s">
        <v>299</v>
      </c>
      <c r="C73" s="198" t="s">
        <v>324</v>
      </c>
      <c r="D73" s="196" t="s">
        <v>47</v>
      </c>
      <c r="E73" s="199"/>
      <c r="F73" s="220">
        <f>+'7'!E72</f>
        <v>0</v>
      </c>
      <c r="G73" s="220">
        <f>+'8'!F72</f>
        <v>0</v>
      </c>
      <c r="H73" s="215">
        <f>+'9'!F72</f>
        <v>0</v>
      </c>
      <c r="I73" s="215">
        <f>+'10'!E72</f>
        <v>0</v>
      </c>
      <c r="J73" s="220">
        <f>+'11'!E72</f>
        <v>0</v>
      </c>
      <c r="K73" s="220"/>
      <c r="L73" s="220">
        <f>+'16'!E72</f>
        <v>0</v>
      </c>
      <c r="M73" s="220"/>
      <c r="N73" s="220">
        <f>+'21'!E72</f>
        <v>0</v>
      </c>
      <c r="O73" s="220" t="e">
        <f>+'mẫu thống kê báo cáo nhanh'!#REF!</f>
        <v>#REF!</v>
      </c>
      <c r="P73" s="220"/>
      <c r="Q73" s="31">
        <f>+'7'!I72</f>
        <v>0</v>
      </c>
      <c r="R73" s="31">
        <f>+'8'!I72</f>
        <v>0</v>
      </c>
      <c r="S73" s="26">
        <f>+'9'!I72</f>
        <v>0</v>
      </c>
      <c r="T73" s="26">
        <f>+'10'!I72</f>
        <v>0</v>
      </c>
      <c r="U73" s="26">
        <f>+'11'!L72</f>
        <v>0</v>
      </c>
      <c r="V73" s="26"/>
      <c r="W73" s="220">
        <f>+'16'!I72</f>
        <v>0</v>
      </c>
      <c r="X73" s="220"/>
      <c r="Y73" s="220">
        <f>+'21'!L72</f>
        <v>0</v>
      </c>
      <c r="Z73" s="220" t="e">
        <f>+'mẫu thống kê báo cáo nhanh'!#REF!</f>
        <v>#REF!</v>
      </c>
      <c r="AA73" s="31"/>
      <c r="AB73" s="192" t="e">
        <f t="shared" si="3"/>
        <v>#REF!</v>
      </c>
      <c r="AC73" s="196"/>
    </row>
    <row r="74" spans="1:29" ht="15.75" hidden="1" x14ac:dyDescent="0.25">
      <c r="A74" s="196" t="s">
        <v>300</v>
      </c>
      <c r="B74" s="197" t="s">
        <v>301</v>
      </c>
      <c r="C74" s="198" t="s">
        <v>130</v>
      </c>
      <c r="D74" s="196" t="s">
        <v>47</v>
      </c>
      <c r="E74" s="199"/>
      <c r="F74" s="220">
        <f>+'7'!E73</f>
        <v>0</v>
      </c>
      <c r="G74" s="220">
        <f>+'8'!F73</f>
        <v>0</v>
      </c>
      <c r="H74" s="215">
        <f>+'9'!F73</f>
        <v>0</v>
      </c>
      <c r="I74" s="215">
        <f>+'10'!E73</f>
        <v>0</v>
      </c>
      <c r="J74" s="220">
        <f>+'11'!E73</f>
        <v>0</v>
      </c>
      <c r="K74" s="220"/>
      <c r="L74" s="220">
        <f>+'16'!E73</f>
        <v>0</v>
      </c>
      <c r="M74" s="220"/>
      <c r="N74" s="220">
        <f>+'21'!E73</f>
        <v>0</v>
      </c>
      <c r="O74" s="220" t="e">
        <f>+'mẫu thống kê báo cáo nhanh'!#REF!</f>
        <v>#REF!</v>
      </c>
      <c r="P74" s="220"/>
      <c r="Q74" s="31">
        <f>+'7'!I73</f>
        <v>0</v>
      </c>
      <c r="R74" s="31">
        <f>+'8'!I73</f>
        <v>0</v>
      </c>
      <c r="S74" s="26">
        <f>+'9'!I73</f>
        <v>0</v>
      </c>
      <c r="T74" s="26">
        <f>+'10'!I73</f>
        <v>0</v>
      </c>
      <c r="U74" s="26">
        <f>+'11'!L73</f>
        <v>0</v>
      </c>
      <c r="V74" s="26"/>
      <c r="W74" s="220">
        <f>+'16'!I73</f>
        <v>0</v>
      </c>
      <c r="X74" s="220"/>
      <c r="Y74" s="220">
        <f>+'21'!L73</f>
        <v>0</v>
      </c>
      <c r="Z74" s="220" t="e">
        <f>+'mẫu thống kê báo cáo nhanh'!#REF!</f>
        <v>#REF!</v>
      </c>
      <c r="AA74" s="31"/>
      <c r="AB74" s="192" t="e">
        <f t="shared" si="3"/>
        <v>#REF!</v>
      </c>
      <c r="AC74" s="196"/>
    </row>
    <row r="75" spans="1:29" ht="15.75" hidden="1" x14ac:dyDescent="0.25">
      <c r="A75" s="196" t="s">
        <v>302</v>
      </c>
      <c r="B75" s="197" t="s">
        <v>303</v>
      </c>
      <c r="C75" s="198" t="s">
        <v>132</v>
      </c>
      <c r="D75" s="196" t="s">
        <v>47</v>
      </c>
      <c r="E75" s="199"/>
      <c r="F75" s="220">
        <f>+'7'!E74</f>
        <v>0</v>
      </c>
      <c r="G75" s="220">
        <f>+'8'!F74</f>
        <v>0</v>
      </c>
      <c r="H75" s="215">
        <f>+'9'!F74</f>
        <v>0</v>
      </c>
      <c r="I75" s="215">
        <f>+'10'!E74</f>
        <v>0</v>
      </c>
      <c r="J75" s="220">
        <f>+'11'!E74</f>
        <v>0</v>
      </c>
      <c r="K75" s="220"/>
      <c r="L75" s="220">
        <f>+'16'!E74</f>
        <v>0</v>
      </c>
      <c r="M75" s="220"/>
      <c r="N75" s="220">
        <f>+'21'!E74</f>
        <v>0</v>
      </c>
      <c r="O75" s="220" t="e">
        <f>+'mẫu thống kê báo cáo nhanh'!#REF!</f>
        <v>#REF!</v>
      </c>
      <c r="P75" s="220"/>
      <c r="Q75" s="31">
        <f>+'7'!I74</f>
        <v>0</v>
      </c>
      <c r="R75" s="31">
        <f>+'8'!I74</f>
        <v>0</v>
      </c>
      <c r="S75" s="26">
        <f>+'9'!I74</f>
        <v>0</v>
      </c>
      <c r="T75" s="26">
        <f>+'10'!I74</f>
        <v>0</v>
      </c>
      <c r="U75" s="26">
        <f>+'11'!L74</f>
        <v>0</v>
      </c>
      <c r="V75" s="26"/>
      <c r="W75" s="220">
        <f>+'16'!I74</f>
        <v>0</v>
      </c>
      <c r="X75" s="220"/>
      <c r="Y75" s="220">
        <f>+'21'!L74</f>
        <v>0</v>
      </c>
      <c r="Z75" s="220" t="e">
        <f>+'mẫu thống kê báo cáo nhanh'!#REF!</f>
        <v>#REF!</v>
      </c>
      <c r="AA75" s="246"/>
      <c r="AB75" s="192" t="e">
        <f t="shared" si="3"/>
        <v>#REF!</v>
      </c>
      <c r="AC75" s="196"/>
    </row>
    <row r="76" spans="1:29" ht="31.5" hidden="1" x14ac:dyDescent="0.25">
      <c r="A76" s="190" t="s">
        <v>1523</v>
      </c>
      <c r="B76" s="190" t="s">
        <v>299</v>
      </c>
      <c r="C76" s="191" t="s">
        <v>304</v>
      </c>
      <c r="D76" s="190" t="s">
        <v>47</v>
      </c>
      <c r="E76" s="199"/>
      <c r="F76" s="220">
        <f>+'7'!E75</f>
        <v>0</v>
      </c>
      <c r="G76" s="220">
        <f>+'8'!F75</f>
        <v>0</v>
      </c>
      <c r="H76" s="215">
        <f>+'9'!F75</f>
        <v>0</v>
      </c>
      <c r="I76" s="215">
        <f>+'10'!E75</f>
        <v>0</v>
      </c>
      <c r="J76" s="220">
        <f>+'11'!E75</f>
        <v>0</v>
      </c>
      <c r="K76" s="220"/>
      <c r="L76" s="220">
        <f>+'16'!E75</f>
        <v>0</v>
      </c>
      <c r="M76" s="220"/>
      <c r="N76" s="220">
        <f>+'21'!E75</f>
        <v>0</v>
      </c>
      <c r="O76" s="220" t="e">
        <f>+'mẫu thống kê báo cáo nhanh'!#REF!</f>
        <v>#REF!</v>
      </c>
      <c r="P76" s="220"/>
      <c r="Q76" s="31">
        <f>+'7'!I75</f>
        <v>0</v>
      </c>
      <c r="R76" s="31">
        <f>+'8'!I75</f>
        <v>0</v>
      </c>
      <c r="S76" s="26">
        <f>+'9'!I75</f>
        <v>0</v>
      </c>
      <c r="T76" s="26">
        <f>+'10'!I75</f>
        <v>0</v>
      </c>
      <c r="U76" s="26">
        <f>+'11'!L75</f>
        <v>0</v>
      </c>
      <c r="V76" s="26"/>
      <c r="W76" s="220">
        <f>+'16'!I75</f>
        <v>0</v>
      </c>
      <c r="X76" s="220"/>
      <c r="Y76" s="220">
        <f>+'21'!L75</f>
        <v>0</v>
      </c>
      <c r="Z76" s="220" t="e">
        <f>+'mẫu thống kê báo cáo nhanh'!#REF!</f>
        <v>#REF!</v>
      </c>
      <c r="AA76" s="246"/>
      <c r="AB76" s="192" t="e">
        <f t="shared" si="3"/>
        <v>#REF!</v>
      </c>
      <c r="AC76" s="196"/>
    </row>
    <row r="77" spans="1:29" ht="15.75" hidden="1" x14ac:dyDescent="0.25">
      <c r="A77" s="196" t="s">
        <v>305</v>
      </c>
      <c r="B77" s="197" t="s">
        <v>306</v>
      </c>
      <c r="C77" s="198" t="s">
        <v>258</v>
      </c>
      <c r="D77" s="197" t="s">
        <v>47</v>
      </c>
      <c r="E77" s="199"/>
      <c r="F77" s="220">
        <f>+'7'!E76</f>
        <v>0</v>
      </c>
      <c r="G77" s="220">
        <f>+'8'!F76</f>
        <v>0</v>
      </c>
      <c r="H77" s="215">
        <f>+'9'!F76</f>
        <v>0</v>
      </c>
      <c r="I77" s="215">
        <f>+'10'!E76</f>
        <v>0</v>
      </c>
      <c r="J77" s="220">
        <f>+'11'!E76</f>
        <v>0</v>
      </c>
      <c r="K77" s="220"/>
      <c r="L77" s="220">
        <f>+'16'!E76</f>
        <v>0</v>
      </c>
      <c r="M77" s="220"/>
      <c r="N77" s="220">
        <f>+'21'!E76</f>
        <v>0</v>
      </c>
      <c r="O77" s="220" t="e">
        <f>+'mẫu thống kê báo cáo nhanh'!#REF!</f>
        <v>#REF!</v>
      </c>
      <c r="P77" s="220"/>
      <c r="Q77" s="31">
        <f>+'7'!I76</f>
        <v>0</v>
      </c>
      <c r="R77" s="31">
        <f>+'8'!I76</f>
        <v>0</v>
      </c>
      <c r="S77" s="26">
        <f>+'9'!I76</f>
        <v>0</v>
      </c>
      <c r="T77" s="26">
        <f>+'10'!I76</f>
        <v>0</v>
      </c>
      <c r="U77" s="26">
        <f>+'11'!L76</f>
        <v>0</v>
      </c>
      <c r="V77" s="26"/>
      <c r="W77" s="220">
        <f>+'16'!I76</f>
        <v>0</v>
      </c>
      <c r="X77" s="220"/>
      <c r="Y77" s="220">
        <f>+'21'!L76</f>
        <v>0</v>
      </c>
      <c r="Z77" s="220" t="e">
        <f>+'mẫu thống kê báo cáo nhanh'!#REF!</f>
        <v>#REF!</v>
      </c>
      <c r="AA77" s="246"/>
      <c r="AB77" s="192" t="e">
        <f t="shared" si="3"/>
        <v>#REF!</v>
      </c>
      <c r="AC77" s="196"/>
    </row>
    <row r="78" spans="1:29" ht="15.75" hidden="1" x14ac:dyDescent="0.25">
      <c r="A78" s="196" t="s">
        <v>307</v>
      </c>
      <c r="B78" s="197" t="s">
        <v>308</v>
      </c>
      <c r="C78" s="198" t="s">
        <v>261</v>
      </c>
      <c r="D78" s="197" t="s">
        <v>47</v>
      </c>
      <c r="E78" s="199"/>
      <c r="F78" s="220">
        <f>+'7'!E77</f>
        <v>0</v>
      </c>
      <c r="G78" s="220">
        <f>+'8'!F77</f>
        <v>0</v>
      </c>
      <c r="H78" s="215">
        <f>+'9'!F77</f>
        <v>0</v>
      </c>
      <c r="I78" s="215">
        <f>+'10'!E77</f>
        <v>0</v>
      </c>
      <c r="J78" s="220">
        <f>+'11'!E77</f>
        <v>0</v>
      </c>
      <c r="K78" s="220"/>
      <c r="L78" s="220">
        <f>+'16'!E77</f>
        <v>0</v>
      </c>
      <c r="M78" s="220"/>
      <c r="N78" s="220">
        <f>+'21'!E77</f>
        <v>0</v>
      </c>
      <c r="O78" s="220" t="e">
        <f>+'mẫu thống kê báo cáo nhanh'!#REF!</f>
        <v>#REF!</v>
      </c>
      <c r="P78" s="220"/>
      <c r="Q78" s="31">
        <f>+'7'!I77</f>
        <v>0</v>
      </c>
      <c r="R78" s="31">
        <f>+'8'!I77</f>
        <v>0</v>
      </c>
      <c r="S78" s="26">
        <f>+'9'!I77</f>
        <v>0</v>
      </c>
      <c r="T78" s="26">
        <f>+'10'!I77</f>
        <v>0</v>
      </c>
      <c r="U78" s="26">
        <f>+'11'!L77</f>
        <v>0</v>
      </c>
      <c r="V78" s="26"/>
      <c r="W78" s="220">
        <f>+'16'!I77</f>
        <v>0</v>
      </c>
      <c r="X78" s="220"/>
      <c r="Y78" s="220">
        <f>+'21'!L77</f>
        <v>0</v>
      </c>
      <c r="Z78" s="220" t="e">
        <f>+'mẫu thống kê báo cáo nhanh'!#REF!</f>
        <v>#REF!</v>
      </c>
      <c r="AA78" s="246"/>
      <c r="AB78" s="192" t="e">
        <f t="shared" si="3"/>
        <v>#REF!</v>
      </c>
      <c r="AC78" s="196"/>
    </row>
    <row r="79" spans="1:29" ht="15.75" hidden="1" x14ac:dyDescent="0.25">
      <c r="A79" s="196" t="s">
        <v>309</v>
      </c>
      <c r="B79" s="197" t="s">
        <v>310</v>
      </c>
      <c r="C79" s="198" t="s">
        <v>264</v>
      </c>
      <c r="D79" s="197" t="s">
        <v>47</v>
      </c>
      <c r="E79" s="199"/>
      <c r="F79" s="220">
        <f>+'7'!E78</f>
        <v>0</v>
      </c>
      <c r="G79" s="220">
        <f>+'8'!F78</f>
        <v>0</v>
      </c>
      <c r="H79" s="215">
        <f>+'9'!F78</f>
        <v>0</v>
      </c>
      <c r="I79" s="215">
        <f>+'10'!E78</f>
        <v>0</v>
      </c>
      <c r="J79" s="220">
        <f>+'11'!E78</f>
        <v>0</v>
      </c>
      <c r="K79" s="220"/>
      <c r="L79" s="220">
        <f>+'16'!E78</f>
        <v>0</v>
      </c>
      <c r="M79" s="220"/>
      <c r="N79" s="220">
        <f>+'21'!E78</f>
        <v>0</v>
      </c>
      <c r="O79" s="220" t="e">
        <f>+'mẫu thống kê báo cáo nhanh'!#REF!</f>
        <v>#REF!</v>
      </c>
      <c r="P79" s="220"/>
      <c r="Q79" s="31">
        <f>+'7'!I78</f>
        <v>0</v>
      </c>
      <c r="R79" s="31">
        <f>+'8'!I78</f>
        <v>0</v>
      </c>
      <c r="S79" s="26">
        <f>+'9'!I78</f>
        <v>0</v>
      </c>
      <c r="T79" s="26">
        <f>+'10'!I78</f>
        <v>0</v>
      </c>
      <c r="U79" s="26">
        <f>+'11'!L78</f>
        <v>0</v>
      </c>
      <c r="V79" s="26"/>
      <c r="W79" s="220">
        <f>+'16'!I78</f>
        <v>0</v>
      </c>
      <c r="X79" s="220"/>
      <c r="Y79" s="220">
        <f>+'21'!L78</f>
        <v>0</v>
      </c>
      <c r="Z79" s="220" t="e">
        <f>+'mẫu thống kê báo cáo nhanh'!#REF!</f>
        <v>#REF!</v>
      </c>
      <c r="AA79" s="246"/>
      <c r="AB79" s="192" t="e">
        <f t="shared" si="3"/>
        <v>#REF!</v>
      </c>
      <c r="AC79" s="196"/>
    </row>
    <row r="80" spans="1:29" ht="15.75" hidden="1" x14ac:dyDescent="0.25">
      <c r="A80" s="190" t="s">
        <v>1524</v>
      </c>
      <c r="B80" s="190" t="s">
        <v>311</v>
      </c>
      <c r="C80" s="191" t="s">
        <v>312</v>
      </c>
      <c r="D80" s="190" t="s">
        <v>212</v>
      </c>
      <c r="E80" s="195" t="s">
        <v>178</v>
      </c>
      <c r="F80" s="220" t="str">
        <f>+'7'!E79</f>
        <v>x</v>
      </c>
      <c r="G80" s="220">
        <f>+'8'!F79</f>
        <v>0</v>
      </c>
      <c r="H80" s="215">
        <f>+'9'!F79</f>
        <v>0</v>
      </c>
      <c r="I80" s="215" t="str">
        <f>+'10'!E79</f>
        <v>x</v>
      </c>
      <c r="J80" s="220" t="str">
        <f>+'11'!E79</f>
        <v>x</v>
      </c>
      <c r="K80" s="220"/>
      <c r="L80" s="220" t="str">
        <f>+'16'!E79</f>
        <v>x</v>
      </c>
      <c r="M80" s="220"/>
      <c r="N80" s="220" t="str">
        <f>+'21'!E79</f>
        <v>x</v>
      </c>
      <c r="O80" s="220" t="e">
        <f>+'mẫu thống kê báo cáo nhanh'!#REF!</f>
        <v>#REF!</v>
      </c>
      <c r="P80" s="220"/>
      <c r="Q80" s="31">
        <f>+'7'!I79</f>
        <v>0</v>
      </c>
      <c r="R80" s="31">
        <f>+'8'!I79</f>
        <v>0</v>
      </c>
      <c r="S80" s="26">
        <f>+'9'!I79</f>
        <v>0</v>
      </c>
      <c r="T80" s="26">
        <f>+'10'!I79</f>
        <v>0</v>
      </c>
      <c r="U80" s="26">
        <f>+'11'!L79</f>
        <v>0</v>
      </c>
      <c r="V80" s="26"/>
      <c r="W80" s="220">
        <f>+'16'!I79</f>
        <v>0</v>
      </c>
      <c r="X80" s="220"/>
      <c r="Y80" s="220">
        <f>+'21'!L79</f>
        <v>0</v>
      </c>
      <c r="Z80" s="220" t="e">
        <f>+'mẫu thống kê báo cáo nhanh'!#REF!</f>
        <v>#REF!</v>
      </c>
      <c r="AA80" s="246"/>
      <c r="AB80" s="192" t="e">
        <f t="shared" si="3"/>
        <v>#REF!</v>
      </c>
      <c r="AC80" s="190"/>
    </row>
    <row r="81" spans="1:29" ht="15.75" hidden="1" x14ac:dyDescent="0.25">
      <c r="A81" s="190" t="s">
        <v>1525</v>
      </c>
      <c r="B81" s="190" t="s">
        <v>313</v>
      </c>
      <c r="C81" s="191" t="s">
        <v>314</v>
      </c>
      <c r="D81" s="190" t="s">
        <v>212</v>
      </c>
      <c r="E81" s="195" t="s">
        <v>178</v>
      </c>
      <c r="F81" s="220" t="str">
        <f>+'7'!E80</f>
        <v>x</v>
      </c>
      <c r="G81" s="220">
        <f>+'8'!F80</f>
        <v>0</v>
      </c>
      <c r="H81" s="215">
        <f>+'9'!F80</f>
        <v>0</v>
      </c>
      <c r="I81" s="215" t="str">
        <f>+'10'!E80</f>
        <v>x</v>
      </c>
      <c r="J81" s="220" t="str">
        <f>+'11'!E80</f>
        <v>x</v>
      </c>
      <c r="K81" s="220"/>
      <c r="L81" s="220" t="str">
        <f>+'16'!E80</f>
        <v>x</v>
      </c>
      <c r="M81" s="220"/>
      <c r="N81" s="220" t="str">
        <f>+'21'!E80</f>
        <v>x</v>
      </c>
      <c r="O81" s="220" t="e">
        <f>+'mẫu thống kê báo cáo nhanh'!#REF!</f>
        <v>#REF!</v>
      </c>
      <c r="P81" s="220"/>
      <c r="Q81" s="31">
        <f>+'7'!I80</f>
        <v>0</v>
      </c>
      <c r="R81" s="31">
        <f>+'8'!I80</f>
        <v>0</v>
      </c>
      <c r="S81" s="26">
        <f>+'9'!I80</f>
        <v>0</v>
      </c>
      <c r="T81" s="26">
        <f>+'10'!I80</f>
        <v>0</v>
      </c>
      <c r="U81" s="26">
        <f>+'11'!L80</f>
        <v>0</v>
      </c>
      <c r="V81" s="26"/>
      <c r="W81" s="220">
        <f>+'16'!I80</f>
        <v>0</v>
      </c>
      <c r="X81" s="220"/>
      <c r="Y81" s="220">
        <f>+'21'!L80</f>
        <v>0</v>
      </c>
      <c r="Z81" s="220" t="e">
        <f>+'mẫu thống kê báo cáo nhanh'!#REF!</f>
        <v>#REF!</v>
      </c>
      <c r="AA81" s="246"/>
      <c r="AB81" s="192" t="e">
        <f t="shared" si="3"/>
        <v>#REF!</v>
      </c>
      <c r="AC81" s="190"/>
    </row>
    <row r="82" spans="1:29" ht="15.75" hidden="1" x14ac:dyDescent="0.25">
      <c r="A82" s="190" t="s">
        <v>1526</v>
      </c>
      <c r="B82" s="190" t="s">
        <v>315</v>
      </c>
      <c r="C82" s="191" t="s">
        <v>967</v>
      </c>
      <c r="D82" s="190" t="s">
        <v>212</v>
      </c>
      <c r="E82" s="195" t="s">
        <v>178</v>
      </c>
      <c r="F82" s="220" t="str">
        <f>+'7'!E81</f>
        <v>x</v>
      </c>
      <c r="G82" s="220">
        <f>+'8'!F81</f>
        <v>0</v>
      </c>
      <c r="H82" s="215">
        <f>+'9'!F81</f>
        <v>0</v>
      </c>
      <c r="I82" s="215" t="str">
        <f>+'10'!E81</f>
        <v>x</v>
      </c>
      <c r="J82" s="220" t="str">
        <f>+'11'!E81</f>
        <v>x</v>
      </c>
      <c r="K82" s="220"/>
      <c r="L82" s="220" t="str">
        <f>+'16'!E81</f>
        <v>x</v>
      </c>
      <c r="M82" s="220"/>
      <c r="N82" s="220" t="str">
        <f>+'21'!E81</f>
        <v>x</v>
      </c>
      <c r="O82" s="220" t="e">
        <f>+'mẫu thống kê báo cáo nhanh'!#REF!</f>
        <v>#REF!</v>
      </c>
      <c r="P82" s="220"/>
      <c r="Q82" s="31">
        <f>+'7'!I81</f>
        <v>0</v>
      </c>
      <c r="R82" s="31">
        <f>+'8'!I81</f>
        <v>0</v>
      </c>
      <c r="S82" s="26">
        <f>+'9'!I81</f>
        <v>0</v>
      </c>
      <c r="T82" s="26">
        <f>+'10'!I81</f>
        <v>0</v>
      </c>
      <c r="U82" s="26">
        <f>+'11'!L81</f>
        <v>0</v>
      </c>
      <c r="V82" s="26"/>
      <c r="W82" s="220">
        <f>+'16'!I81</f>
        <v>0</v>
      </c>
      <c r="X82" s="220"/>
      <c r="Y82" s="220">
        <f>+'21'!L81</f>
        <v>100</v>
      </c>
      <c r="Z82" s="220" t="e">
        <f>+'mẫu thống kê báo cáo nhanh'!#REF!</f>
        <v>#REF!</v>
      </c>
      <c r="AA82" s="31"/>
      <c r="AB82" s="192" t="e">
        <f t="shared" si="3"/>
        <v>#REF!</v>
      </c>
      <c r="AC82" s="190"/>
    </row>
    <row r="83" spans="1:29" ht="15.75" hidden="1" x14ac:dyDescent="0.25">
      <c r="A83" s="186">
        <v>5</v>
      </c>
      <c r="B83" s="186" t="s">
        <v>317</v>
      </c>
      <c r="C83" s="187" t="s">
        <v>318</v>
      </c>
      <c r="D83" s="186" t="s">
        <v>212</v>
      </c>
      <c r="E83" s="203" t="s">
        <v>178</v>
      </c>
      <c r="F83" s="243" t="str">
        <f>+'7'!E82</f>
        <v>x</v>
      </c>
      <c r="G83" s="243">
        <f>+'8'!F82</f>
        <v>0</v>
      </c>
      <c r="H83" s="242">
        <f>+'9'!F82</f>
        <v>0</v>
      </c>
      <c r="I83" s="242" t="str">
        <f>+'10'!E82</f>
        <v>x</v>
      </c>
      <c r="J83" s="243" t="str">
        <f>+'11'!E82</f>
        <v>x</v>
      </c>
      <c r="K83" s="243"/>
      <c r="L83" s="220" t="str">
        <f>+'16'!E82</f>
        <v>x</v>
      </c>
      <c r="M83" s="220"/>
      <c r="N83" s="220" t="str">
        <f>+'21'!E82</f>
        <v>x</v>
      </c>
      <c r="O83" s="220" t="e">
        <f>+'mẫu thống kê báo cáo nhanh'!#REF!</f>
        <v>#REF!</v>
      </c>
      <c r="P83" s="243"/>
      <c r="Q83" s="253">
        <f>+'7'!I82</f>
        <v>0</v>
      </c>
      <c r="R83" s="253">
        <f>+'8'!I82</f>
        <v>0</v>
      </c>
      <c r="S83" s="244">
        <f>+'9'!I82</f>
        <v>0</v>
      </c>
      <c r="T83" s="244">
        <f>+'10'!I82</f>
        <v>0</v>
      </c>
      <c r="U83" s="244">
        <f>+'11'!L82</f>
        <v>0</v>
      </c>
      <c r="V83" s="244"/>
      <c r="W83" s="220">
        <f>+'16'!I82</f>
        <v>0</v>
      </c>
      <c r="X83" s="220"/>
      <c r="Y83" s="220">
        <f>+'21'!L82</f>
        <v>0</v>
      </c>
      <c r="Z83" s="220" t="e">
        <f>+'mẫu thống kê báo cáo nhanh'!#REF!</f>
        <v>#REF!</v>
      </c>
      <c r="AA83" s="253"/>
      <c r="AB83" s="204" t="e">
        <f t="shared" si="3"/>
        <v>#REF!</v>
      </c>
      <c r="AC83" s="186"/>
    </row>
    <row r="84" spans="1:29" ht="15.75" hidden="1" x14ac:dyDescent="0.25">
      <c r="A84" s="190" t="s">
        <v>1527</v>
      </c>
      <c r="B84" s="190" t="s">
        <v>319</v>
      </c>
      <c r="C84" s="191" t="s">
        <v>320</v>
      </c>
      <c r="D84" s="190" t="s">
        <v>47</v>
      </c>
      <c r="E84" s="192" t="e">
        <f t="shared" ref="E84:E93" si="4">+SUM(F84:P84)</f>
        <v>#REF!</v>
      </c>
      <c r="F84" s="220">
        <f>+'7'!E83</f>
        <v>0</v>
      </c>
      <c r="G84" s="220">
        <f>+'8'!F83</f>
        <v>0</v>
      </c>
      <c r="H84" s="215">
        <f>+'9'!F83</f>
        <v>0</v>
      </c>
      <c r="I84" s="215">
        <f>+'10'!E83</f>
        <v>0</v>
      </c>
      <c r="J84" s="220">
        <f>+'11'!E83</f>
        <v>0</v>
      </c>
      <c r="K84" s="220"/>
      <c r="L84" s="220">
        <f>+'16'!E83</f>
        <v>0</v>
      </c>
      <c r="M84" s="220"/>
      <c r="N84" s="220">
        <f>+'21'!E83</f>
        <v>0</v>
      </c>
      <c r="O84" s="220" t="e">
        <f>+'mẫu thống kê báo cáo nhanh'!#REF!</f>
        <v>#REF!</v>
      </c>
      <c r="P84" s="220"/>
      <c r="Q84" s="31">
        <f>+'7'!I83</f>
        <v>0</v>
      </c>
      <c r="R84" s="31">
        <f>+'8'!I83</f>
        <v>0</v>
      </c>
      <c r="S84" s="26">
        <f>+'9'!I83</f>
        <v>0</v>
      </c>
      <c r="T84" s="26">
        <f>+'10'!I83</f>
        <v>0</v>
      </c>
      <c r="U84" s="26">
        <f>+'11'!L83</f>
        <v>0</v>
      </c>
      <c r="V84" s="26"/>
      <c r="W84" s="220">
        <f>+'16'!I83</f>
        <v>0</v>
      </c>
      <c r="X84" s="220"/>
      <c r="Y84" s="220">
        <f>+'21'!L83</f>
        <v>0</v>
      </c>
      <c r="Z84" s="220" t="e">
        <f>+'mẫu thống kê báo cáo nhanh'!#REF!</f>
        <v>#REF!</v>
      </c>
      <c r="AA84" s="251"/>
      <c r="AB84" s="192" t="e">
        <f t="shared" si="3"/>
        <v>#REF!</v>
      </c>
      <c r="AC84" s="196"/>
    </row>
    <row r="85" spans="1:29" ht="15.75" hidden="1" x14ac:dyDescent="0.25">
      <c r="A85" s="196" t="s">
        <v>321</v>
      </c>
      <c r="B85" s="196" t="s">
        <v>319</v>
      </c>
      <c r="C85" s="198" t="s">
        <v>126</v>
      </c>
      <c r="D85" s="196" t="s">
        <v>47</v>
      </c>
      <c r="E85" s="192" t="e">
        <f t="shared" si="4"/>
        <v>#REF!</v>
      </c>
      <c r="F85" s="220">
        <f>+'7'!E84</f>
        <v>0</v>
      </c>
      <c r="G85" s="220">
        <f>+'8'!F84</f>
        <v>0</v>
      </c>
      <c r="H85" s="215">
        <f>+'9'!F84</f>
        <v>0</v>
      </c>
      <c r="I85" s="215">
        <f>+'10'!E84</f>
        <v>0</v>
      </c>
      <c r="J85" s="220">
        <f>+'11'!E84</f>
        <v>0</v>
      </c>
      <c r="K85" s="220"/>
      <c r="L85" s="220">
        <f>+'16'!E84</f>
        <v>0</v>
      </c>
      <c r="M85" s="220"/>
      <c r="N85" s="220">
        <f>+'21'!E84</f>
        <v>0</v>
      </c>
      <c r="O85" s="220" t="e">
        <f>+'mẫu thống kê báo cáo nhanh'!#REF!</f>
        <v>#REF!</v>
      </c>
      <c r="P85" s="220"/>
      <c r="Q85" s="31">
        <f>+'7'!I84</f>
        <v>0</v>
      </c>
      <c r="R85" s="31">
        <f>+'8'!I84</f>
        <v>0</v>
      </c>
      <c r="S85" s="26">
        <f>+'9'!I84</f>
        <v>0</v>
      </c>
      <c r="T85" s="26">
        <f>+'10'!I84</f>
        <v>0</v>
      </c>
      <c r="U85" s="26">
        <f>+'11'!L84</f>
        <v>0</v>
      </c>
      <c r="V85" s="26"/>
      <c r="W85" s="220">
        <f>+'16'!I84</f>
        <v>0</v>
      </c>
      <c r="X85" s="220"/>
      <c r="Y85" s="220">
        <f>+'21'!L84</f>
        <v>0</v>
      </c>
      <c r="Z85" s="220" t="e">
        <f>+'mẫu thống kê báo cáo nhanh'!#REF!</f>
        <v>#REF!</v>
      </c>
      <c r="AA85" s="246"/>
      <c r="AB85" s="192" t="e">
        <f t="shared" si="3"/>
        <v>#REF!</v>
      </c>
      <c r="AC85" s="196"/>
    </row>
    <row r="86" spans="1:29" ht="15.75" hidden="1" x14ac:dyDescent="0.25">
      <c r="A86" s="196" t="s">
        <v>322</v>
      </c>
      <c r="B86" s="196" t="s">
        <v>323</v>
      </c>
      <c r="C86" s="198" t="s">
        <v>128</v>
      </c>
      <c r="D86" s="196" t="s">
        <v>47</v>
      </c>
      <c r="E86" s="192" t="e">
        <f t="shared" si="4"/>
        <v>#REF!</v>
      </c>
      <c r="F86" s="220">
        <f>+'7'!E85</f>
        <v>0</v>
      </c>
      <c r="G86" s="220">
        <f>+'8'!F85</f>
        <v>0</v>
      </c>
      <c r="H86" s="215">
        <f>+'9'!F85</f>
        <v>0</v>
      </c>
      <c r="I86" s="215">
        <f>+'10'!E85</f>
        <v>0</v>
      </c>
      <c r="J86" s="220">
        <f>+'11'!E85</f>
        <v>0</v>
      </c>
      <c r="K86" s="220"/>
      <c r="L86" s="220">
        <f>+'16'!E85</f>
        <v>0</v>
      </c>
      <c r="M86" s="220"/>
      <c r="N86" s="220">
        <f>+'21'!E85</f>
        <v>0</v>
      </c>
      <c r="O86" s="220" t="e">
        <f>+'mẫu thống kê báo cáo nhanh'!#REF!</f>
        <v>#REF!</v>
      </c>
      <c r="P86" s="220"/>
      <c r="Q86" s="31">
        <f>+'7'!I85</f>
        <v>0</v>
      </c>
      <c r="R86" s="31">
        <f>+'8'!I85</f>
        <v>0</v>
      </c>
      <c r="S86" s="26">
        <f>+'9'!I85</f>
        <v>0</v>
      </c>
      <c r="T86" s="26">
        <f>+'10'!I85</f>
        <v>0</v>
      </c>
      <c r="U86" s="26">
        <f>+'11'!L85</f>
        <v>0</v>
      </c>
      <c r="V86" s="26"/>
      <c r="W86" s="220">
        <f>+'16'!I85</f>
        <v>0</v>
      </c>
      <c r="X86" s="220"/>
      <c r="Y86" s="220">
        <f>+'21'!L85</f>
        <v>0</v>
      </c>
      <c r="Z86" s="220" t="e">
        <f>+'mẫu thống kê báo cáo nhanh'!#REF!</f>
        <v>#REF!</v>
      </c>
      <c r="AA86" s="246"/>
      <c r="AB86" s="192" t="e">
        <f t="shared" si="3"/>
        <v>#REF!</v>
      </c>
      <c r="AC86" s="196"/>
    </row>
    <row r="87" spans="1:29" ht="15.75" hidden="1" x14ac:dyDescent="0.25">
      <c r="A87" s="196" t="s">
        <v>325</v>
      </c>
      <c r="B87" s="196" t="s">
        <v>326</v>
      </c>
      <c r="C87" s="198" t="s">
        <v>130</v>
      </c>
      <c r="D87" s="196" t="s">
        <v>47</v>
      </c>
      <c r="E87" s="192" t="e">
        <f t="shared" si="4"/>
        <v>#REF!</v>
      </c>
      <c r="F87" s="220">
        <f>+'7'!E86</f>
        <v>0</v>
      </c>
      <c r="G87" s="220">
        <f>+'8'!F86</f>
        <v>0</v>
      </c>
      <c r="H87" s="215">
        <f>+'9'!F86</f>
        <v>0</v>
      </c>
      <c r="I87" s="215">
        <f>+'10'!E86</f>
        <v>0</v>
      </c>
      <c r="J87" s="220">
        <f>+'11'!E86</f>
        <v>0</v>
      </c>
      <c r="K87" s="220"/>
      <c r="L87" s="220">
        <f>+'16'!E86</f>
        <v>0</v>
      </c>
      <c r="M87" s="220"/>
      <c r="N87" s="220">
        <f>+'21'!E86</f>
        <v>0</v>
      </c>
      <c r="O87" s="220" t="e">
        <f>+'mẫu thống kê báo cáo nhanh'!#REF!</f>
        <v>#REF!</v>
      </c>
      <c r="P87" s="220"/>
      <c r="Q87" s="31">
        <f>+'7'!I86</f>
        <v>0</v>
      </c>
      <c r="R87" s="31">
        <f>+'8'!I86</f>
        <v>0</v>
      </c>
      <c r="S87" s="26">
        <f>+'9'!I86</f>
        <v>0</v>
      </c>
      <c r="T87" s="26">
        <f>+'10'!I86</f>
        <v>0</v>
      </c>
      <c r="U87" s="26">
        <f>+'11'!L86</f>
        <v>0</v>
      </c>
      <c r="V87" s="26"/>
      <c r="W87" s="220">
        <f>+'16'!I86</f>
        <v>0</v>
      </c>
      <c r="X87" s="220"/>
      <c r="Y87" s="220">
        <f>+'21'!L86</f>
        <v>0</v>
      </c>
      <c r="Z87" s="220" t="e">
        <f>+'mẫu thống kê báo cáo nhanh'!#REF!</f>
        <v>#REF!</v>
      </c>
      <c r="AA87" s="246"/>
      <c r="AB87" s="192" t="e">
        <f t="shared" si="3"/>
        <v>#REF!</v>
      </c>
      <c r="AC87" s="196"/>
    </row>
    <row r="88" spans="1:29" ht="15.75" hidden="1" x14ac:dyDescent="0.25">
      <c r="A88" s="196" t="s">
        <v>327</v>
      </c>
      <c r="B88" s="196" t="s">
        <v>328</v>
      </c>
      <c r="C88" s="198" t="s">
        <v>132</v>
      </c>
      <c r="D88" s="196" t="s">
        <v>47</v>
      </c>
      <c r="E88" s="192" t="e">
        <f t="shared" si="4"/>
        <v>#REF!</v>
      </c>
      <c r="F88" s="220">
        <f>+'7'!E87</f>
        <v>0</v>
      </c>
      <c r="G88" s="220">
        <f>+'8'!F87</f>
        <v>0</v>
      </c>
      <c r="H88" s="215">
        <f>+'9'!F87</f>
        <v>0</v>
      </c>
      <c r="I88" s="215">
        <f>+'10'!E87</f>
        <v>0</v>
      </c>
      <c r="J88" s="220">
        <f>+'11'!E87</f>
        <v>0</v>
      </c>
      <c r="K88" s="220"/>
      <c r="L88" s="220">
        <f>+'16'!E87</f>
        <v>0</v>
      </c>
      <c r="M88" s="220"/>
      <c r="N88" s="220">
        <f>+'21'!E87</f>
        <v>0</v>
      </c>
      <c r="O88" s="220" t="e">
        <f>+'mẫu thống kê báo cáo nhanh'!#REF!</f>
        <v>#REF!</v>
      </c>
      <c r="P88" s="220"/>
      <c r="Q88" s="31">
        <f>+'7'!I87</f>
        <v>0</v>
      </c>
      <c r="R88" s="31">
        <f>+'8'!I87</f>
        <v>0</v>
      </c>
      <c r="S88" s="26">
        <f>+'9'!I87</f>
        <v>0</v>
      </c>
      <c r="T88" s="26">
        <f>+'10'!I87</f>
        <v>0</v>
      </c>
      <c r="U88" s="26">
        <f>+'11'!L87</f>
        <v>0</v>
      </c>
      <c r="V88" s="26"/>
      <c r="W88" s="220">
        <f>+'16'!I87</f>
        <v>0</v>
      </c>
      <c r="X88" s="220"/>
      <c r="Y88" s="220">
        <f>+'21'!L87</f>
        <v>0</v>
      </c>
      <c r="Z88" s="220" t="e">
        <f>+'mẫu thống kê báo cáo nhanh'!#REF!</f>
        <v>#REF!</v>
      </c>
      <c r="AA88" s="246"/>
      <c r="AB88" s="192" t="e">
        <f t="shared" si="3"/>
        <v>#REF!</v>
      </c>
      <c r="AC88" s="196"/>
    </row>
    <row r="89" spans="1:29" ht="15.75" hidden="1" x14ac:dyDescent="0.25">
      <c r="A89" s="190" t="s">
        <v>1528</v>
      </c>
      <c r="B89" s="190" t="s">
        <v>323</v>
      </c>
      <c r="C89" s="191" t="s">
        <v>329</v>
      </c>
      <c r="D89" s="196"/>
      <c r="E89" s="192" t="e">
        <f t="shared" si="4"/>
        <v>#REF!</v>
      </c>
      <c r="F89" s="220">
        <f>+'7'!E88</f>
        <v>0</v>
      </c>
      <c r="G89" s="220">
        <f>+'8'!F88</f>
        <v>0</v>
      </c>
      <c r="H89" s="215">
        <f>+'9'!F88</f>
        <v>0</v>
      </c>
      <c r="I89" s="215">
        <f>+'10'!E88</f>
        <v>0</v>
      </c>
      <c r="J89" s="220">
        <f>+'11'!E88</f>
        <v>0</v>
      </c>
      <c r="K89" s="220"/>
      <c r="L89" s="220">
        <f>+'16'!E88</f>
        <v>0</v>
      </c>
      <c r="M89" s="220"/>
      <c r="N89" s="220">
        <f>+'21'!E88</f>
        <v>0</v>
      </c>
      <c r="O89" s="220" t="e">
        <f>+'mẫu thống kê báo cáo nhanh'!#REF!</f>
        <v>#REF!</v>
      </c>
      <c r="P89" s="220"/>
      <c r="Q89" s="31">
        <f>+'7'!I88</f>
        <v>0</v>
      </c>
      <c r="R89" s="31">
        <f>+'8'!I88</f>
        <v>0</v>
      </c>
      <c r="S89" s="26">
        <f>+'9'!I88</f>
        <v>0</v>
      </c>
      <c r="T89" s="26">
        <f>+'10'!I88</f>
        <v>0</v>
      </c>
      <c r="U89" s="26">
        <f>+'11'!L88</f>
        <v>0</v>
      </c>
      <c r="V89" s="26"/>
      <c r="W89" s="220">
        <f>+'16'!I88</f>
        <v>0</v>
      </c>
      <c r="X89" s="220"/>
      <c r="Y89" s="220">
        <f>+'21'!L88</f>
        <v>0</v>
      </c>
      <c r="Z89" s="220" t="e">
        <f>+'mẫu thống kê báo cáo nhanh'!#REF!</f>
        <v>#REF!</v>
      </c>
      <c r="AA89" s="31"/>
      <c r="AB89" s="192" t="e">
        <f t="shared" si="3"/>
        <v>#REF!</v>
      </c>
      <c r="AC89" s="196"/>
    </row>
    <row r="90" spans="1:29" ht="15.75" hidden="1" x14ac:dyDescent="0.25">
      <c r="A90" s="196" t="s">
        <v>330</v>
      </c>
      <c r="B90" s="196" t="s">
        <v>331</v>
      </c>
      <c r="C90" s="198" t="s">
        <v>126</v>
      </c>
      <c r="D90" s="196" t="s">
        <v>47</v>
      </c>
      <c r="E90" s="192" t="e">
        <f t="shared" si="4"/>
        <v>#REF!</v>
      </c>
      <c r="F90" s="220">
        <f>+'7'!E89</f>
        <v>0</v>
      </c>
      <c r="G90" s="220">
        <f>+'8'!F89</f>
        <v>0</v>
      </c>
      <c r="H90" s="215">
        <f>+'9'!F89</f>
        <v>0</v>
      </c>
      <c r="I90" s="215">
        <f>+'10'!E89</f>
        <v>0</v>
      </c>
      <c r="J90" s="220">
        <f>+'11'!E89</f>
        <v>0</v>
      </c>
      <c r="K90" s="220"/>
      <c r="L90" s="220">
        <f>+'16'!E89</f>
        <v>0</v>
      </c>
      <c r="M90" s="220"/>
      <c r="N90" s="220">
        <f>+'21'!E89</f>
        <v>0</v>
      </c>
      <c r="O90" s="220" t="e">
        <f>+'mẫu thống kê báo cáo nhanh'!#REF!</f>
        <v>#REF!</v>
      </c>
      <c r="P90" s="220"/>
      <c r="Q90" s="31">
        <f>+'7'!I89</f>
        <v>0</v>
      </c>
      <c r="R90" s="31">
        <f>+'8'!I89</f>
        <v>0</v>
      </c>
      <c r="S90" s="26">
        <f>+'9'!I89</f>
        <v>0</v>
      </c>
      <c r="T90" s="26">
        <f>+'10'!I89</f>
        <v>0</v>
      </c>
      <c r="U90" s="26">
        <f>+'11'!L89</f>
        <v>0</v>
      </c>
      <c r="V90" s="26"/>
      <c r="W90" s="220">
        <f>+'16'!I89</f>
        <v>0</v>
      </c>
      <c r="X90" s="220"/>
      <c r="Y90" s="220">
        <f>+'21'!L89</f>
        <v>0</v>
      </c>
      <c r="Z90" s="220" t="e">
        <f>+'mẫu thống kê báo cáo nhanh'!#REF!</f>
        <v>#REF!</v>
      </c>
      <c r="AA90" s="31"/>
      <c r="AB90" s="192" t="e">
        <f t="shared" si="3"/>
        <v>#REF!</v>
      </c>
      <c r="AC90" s="196"/>
    </row>
    <row r="91" spans="1:29" ht="15.75" hidden="1" x14ac:dyDescent="0.25">
      <c r="A91" s="196" t="s">
        <v>332</v>
      </c>
      <c r="B91" s="196" t="s">
        <v>333</v>
      </c>
      <c r="C91" s="198" t="s">
        <v>128</v>
      </c>
      <c r="D91" s="196" t="s">
        <v>47</v>
      </c>
      <c r="E91" s="192" t="e">
        <f t="shared" si="4"/>
        <v>#REF!</v>
      </c>
      <c r="F91" s="220">
        <f>+'7'!E90</f>
        <v>0</v>
      </c>
      <c r="G91" s="220">
        <f>+'8'!F90</f>
        <v>0</v>
      </c>
      <c r="H91" s="215">
        <f>+'9'!F90</f>
        <v>0</v>
      </c>
      <c r="I91" s="215">
        <f>+'10'!E90</f>
        <v>0</v>
      </c>
      <c r="J91" s="220">
        <f>+'11'!E90</f>
        <v>0</v>
      </c>
      <c r="K91" s="220"/>
      <c r="L91" s="220">
        <f>+'16'!E90</f>
        <v>0</v>
      </c>
      <c r="M91" s="220"/>
      <c r="N91" s="220">
        <f>+'21'!E90</f>
        <v>0</v>
      </c>
      <c r="O91" s="220" t="e">
        <f>+'mẫu thống kê báo cáo nhanh'!#REF!</f>
        <v>#REF!</v>
      </c>
      <c r="P91" s="220"/>
      <c r="Q91" s="31">
        <f>+'7'!I90</f>
        <v>0</v>
      </c>
      <c r="R91" s="31">
        <f>+'8'!I90</f>
        <v>0</v>
      </c>
      <c r="S91" s="26">
        <f>+'9'!I90</f>
        <v>0</v>
      </c>
      <c r="T91" s="26">
        <f>+'10'!I90</f>
        <v>0</v>
      </c>
      <c r="U91" s="26">
        <f>+'11'!L90</f>
        <v>0</v>
      </c>
      <c r="V91" s="26"/>
      <c r="W91" s="220">
        <f>+'16'!I90</f>
        <v>0</v>
      </c>
      <c r="X91" s="220"/>
      <c r="Y91" s="220">
        <f>+'21'!L90</f>
        <v>0</v>
      </c>
      <c r="Z91" s="220" t="e">
        <f>+'mẫu thống kê báo cáo nhanh'!#REF!</f>
        <v>#REF!</v>
      </c>
      <c r="AA91" s="31"/>
      <c r="AB91" s="192" t="e">
        <f t="shared" si="3"/>
        <v>#REF!</v>
      </c>
      <c r="AC91" s="196"/>
    </row>
    <row r="92" spans="1:29" ht="15.75" hidden="1" x14ac:dyDescent="0.25">
      <c r="A92" s="196" t="s">
        <v>334</v>
      </c>
      <c r="B92" s="196" t="s">
        <v>335</v>
      </c>
      <c r="C92" s="198" t="s">
        <v>130</v>
      </c>
      <c r="D92" s="196" t="s">
        <v>47</v>
      </c>
      <c r="E92" s="192" t="e">
        <f t="shared" si="4"/>
        <v>#REF!</v>
      </c>
      <c r="F92" s="220">
        <f>+'7'!E91</f>
        <v>0</v>
      </c>
      <c r="G92" s="220">
        <f>+'8'!F91</f>
        <v>0</v>
      </c>
      <c r="H92" s="215">
        <f>+'9'!F91</f>
        <v>0</v>
      </c>
      <c r="I92" s="215">
        <f>+'10'!E91</f>
        <v>0</v>
      </c>
      <c r="J92" s="220">
        <f>+'11'!E91</f>
        <v>0</v>
      </c>
      <c r="K92" s="220"/>
      <c r="L92" s="220">
        <f>+'16'!E91</f>
        <v>0</v>
      </c>
      <c r="M92" s="220"/>
      <c r="N92" s="220">
        <f>+'21'!E91</f>
        <v>0</v>
      </c>
      <c r="O92" s="220" t="e">
        <f>+'mẫu thống kê báo cáo nhanh'!#REF!</f>
        <v>#REF!</v>
      </c>
      <c r="P92" s="220"/>
      <c r="Q92" s="31">
        <f>+'7'!I91</f>
        <v>0</v>
      </c>
      <c r="R92" s="31">
        <f>+'8'!I91</f>
        <v>0</v>
      </c>
      <c r="S92" s="26">
        <f>+'9'!I91</f>
        <v>0</v>
      </c>
      <c r="T92" s="26">
        <f>+'10'!I91</f>
        <v>0</v>
      </c>
      <c r="U92" s="26">
        <f>+'11'!L91</f>
        <v>0</v>
      </c>
      <c r="V92" s="26"/>
      <c r="W92" s="220">
        <f>+'16'!I91</f>
        <v>0</v>
      </c>
      <c r="X92" s="220"/>
      <c r="Y92" s="220">
        <f>+'21'!L91</f>
        <v>0</v>
      </c>
      <c r="Z92" s="220" t="e">
        <f>+'mẫu thống kê báo cáo nhanh'!#REF!</f>
        <v>#REF!</v>
      </c>
      <c r="AA92" s="31"/>
      <c r="AB92" s="192" t="e">
        <f t="shared" si="3"/>
        <v>#REF!</v>
      </c>
      <c r="AC92" s="196"/>
    </row>
    <row r="93" spans="1:29" ht="15.75" hidden="1" x14ac:dyDescent="0.25">
      <c r="A93" s="196" t="s">
        <v>337</v>
      </c>
      <c r="B93" s="196" t="s">
        <v>338</v>
      </c>
      <c r="C93" s="198" t="s">
        <v>132</v>
      </c>
      <c r="D93" s="196" t="s">
        <v>47</v>
      </c>
      <c r="E93" s="192" t="e">
        <f t="shared" si="4"/>
        <v>#REF!</v>
      </c>
      <c r="F93" s="220">
        <f>+'7'!E92</f>
        <v>0</v>
      </c>
      <c r="G93" s="220">
        <f>+'8'!F92</f>
        <v>0</v>
      </c>
      <c r="H93" s="215">
        <f>+'9'!F92</f>
        <v>0</v>
      </c>
      <c r="I93" s="215">
        <f>+'10'!E92</f>
        <v>0</v>
      </c>
      <c r="J93" s="220">
        <f>+'11'!E92</f>
        <v>0</v>
      </c>
      <c r="K93" s="220"/>
      <c r="L93" s="220">
        <f>+'16'!E92</f>
        <v>0</v>
      </c>
      <c r="M93" s="220"/>
      <c r="N93" s="220">
        <f>+'21'!E92</f>
        <v>0</v>
      </c>
      <c r="O93" s="220" t="e">
        <f>+'mẫu thống kê báo cáo nhanh'!#REF!</f>
        <v>#REF!</v>
      </c>
      <c r="P93" s="220"/>
      <c r="Q93" s="31">
        <f>+'7'!I92</f>
        <v>0</v>
      </c>
      <c r="R93" s="31">
        <f>+'8'!I92</f>
        <v>0</v>
      </c>
      <c r="S93" s="26">
        <f>+'9'!I92</f>
        <v>0</v>
      </c>
      <c r="T93" s="26">
        <f>+'10'!I92</f>
        <v>0</v>
      </c>
      <c r="U93" s="26">
        <f>+'11'!L92</f>
        <v>0</v>
      </c>
      <c r="V93" s="26"/>
      <c r="W93" s="220">
        <f>+'16'!I92</f>
        <v>0</v>
      </c>
      <c r="X93" s="220"/>
      <c r="Y93" s="220">
        <f>+'21'!L92</f>
        <v>0</v>
      </c>
      <c r="Z93" s="220" t="e">
        <f>+'mẫu thống kê báo cáo nhanh'!#REF!</f>
        <v>#REF!</v>
      </c>
      <c r="AA93" s="31"/>
      <c r="AB93" s="192" t="e">
        <f t="shared" si="3"/>
        <v>#REF!</v>
      </c>
      <c r="AC93" s="196"/>
    </row>
    <row r="94" spans="1:29" ht="15.75" hidden="1" x14ac:dyDescent="0.25">
      <c r="A94" s="190" t="s">
        <v>1529</v>
      </c>
      <c r="B94" s="190" t="s">
        <v>326</v>
      </c>
      <c r="C94" s="191" t="s">
        <v>970</v>
      </c>
      <c r="D94" s="190" t="s">
        <v>212</v>
      </c>
      <c r="E94" s="195" t="s">
        <v>178</v>
      </c>
      <c r="F94" s="220" t="str">
        <f>+'7'!E93</f>
        <v>x</v>
      </c>
      <c r="G94" s="220">
        <f>+'8'!F93</f>
        <v>0</v>
      </c>
      <c r="H94" s="215">
        <f>+'9'!F93</f>
        <v>0</v>
      </c>
      <c r="I94" s="215" t="str">
        <f>+'10'!E93</f>
        <v>x</v>
      </c>
      <c r="J94" s="220" t="str">
        <f>+'11'!E93</f>
        <v>x</v>
      </c>
      <c r="K94" s="220"/>
      <c r="L94" s="220" t="str">
        <f>+'16'!E93</f>
        <v>x</v>
      </c>
      <c r="M94" s="220"/>
      <c r="N94" s="220" t="str">
        <f>+'21'!E93</f>
        <v>x</v>
      </c>
      <c r="O94" s="220" t="e">
        <f>+'mẫu thống kê báo cáo nhanh'!#REF!</f>
        <v>#REF!</v>
      </c>
      <c r="P94" s="220"/>
      <c r="Q94" s="31">
        <f>+'7'!I93</f>
        <v>0</v>
      </c>
      <c r="R94" s="31">
        <f>+'8'!I93</f>
        <v>0</v>
      </c>
      <c r="S94" s="26">
        <f>+'9'!I93</f>
        <v>0</v>
      </c>
      <c r="T94" s="26">
        <f>+'10'!I93</f>
        <v>0</v>
      </c>
      <c r="U94" s="26">
        <f>+'11'!L93</f>
        <v>0</v>
      </c>
      <c r="V94" s="26"/>
      <c r="W94" s="220">
        <f>+'16'!I93</f>
        <v>0</v>
      </c>
      <c r="X94" s="220"/>
      <c r="Y94" s="220">
        <f>+'21'!L93</f>
        <v>0</v>
      </c>
      <c r="Z94" s="220" t="e">
        <f>+'mẫu thống kê báo cáo nhanh'!#REF!</f>
        <v>#REF!</v>
      </c>
      <c r="AA94" s="31"/>
      <c r="AB94" s="192" t="e">
        <f t="shared" si="3"/>
        <v>#REF!</v>
      </c>
      <c r="AC94" s="196"/>
    </row>
    <row r="95" spans="1:29" ht="15.75" hidden="1" x14ac:dyDescent="0.25">
      <c r="A95" s="190" t="s">
        <v>1530</v>
      </c>
      <c r="B95" s="190" t="s">
        <v>328</v>
      </c>
      <c r="C95" s="191" t="s">
        <v>340</v>
      </c>
      <c r="D95" s="190" t="s">
        <v>212</v>
      </c>
      <c r="E95" s="195" t="s">
        <v>178</v>
      </c>
      <c r="F95" s="220" t="str">
        <f>+'7'!E94</f>
        <v>x</v>
      </c>
      <c r="G95" s="220">
        <f>+'8'!F94</f>
        <v>0</v>
      </c>
      <c r="H95" s="215">
        <f>+'9'!F94</f>
        <v>0</v>
      </c>
      <c r="I95" s="215" t="str">
        <f>+'10'!E94</f>
        <v>x</v>
      </c>
      <c r="J95" s="220" t="str">
        <f>+'11'!E94</f>
        <v>x</v>
      </c>
      <c r="K95" s="220"/>
      <c r="L95" s="220" t="str">
        <f>+'16'!E94</f>
        <v>x</v>
      </c>
      <c r="M95" s="220"/>
      <c r="N95" s="220" t="str">
        <f>+'21'!E94</f>
        <v>x</v>
      </c>
      <c r="O95" s="220" t="e">
        <f>+'mẫu thống kê báo cáo nhanh'!#REF!</f>
        <v>#REF!</v>
      </c>
      <c r="P95" s="220"/>
      <c r="Q95" s="31">
        <f>+'7'!I94</f>
        <v>0</v>
      </c>
      <c r="R95" s="31">
        <f>+'8'!I94</f>
        <v>0</v>
      </c>
      <c r="S95" s="26">
        <f>+'9'!I94</f>
        <v>0</v>
      </c>
      <c r="T95" s="26">
        <f>+'10'!I94</f>
        <v>0</v>
      </c>
      <c r="U95" s="26">
        <f>+'11'!L94</f>
        <v>0</v>
      </c>
      <c r="V95" s="26"/>
      <c r="W95" s="220">
        <f>+'16'!I94</f>
        <v>0</v>
      </c>
      <c r="X95" s="220"/>
      <c r="Y95" s="220">
        <f>+'21'!L94</f>
        <v>0</v>
      </c>
      <c r="Z95" s="220" t="e">
        <f>+'mẫu thống kê báo cáo nhanh'!#REF!</f>
        <v>#REF!</v>
      </c>
      <c r="AA95" s="31"/>
      <c r="AB95" s="192" t="e">
        <f t="shared" si="3"/>
        <v>#REF!</v>
      </c>
      <c r="AC95" s="196"/>
    </row>
    <row r="96" spans="1:29" s="245" customFormat="1" ht="15.75" x14ac:dyDescent="0.25">
      <c r="A96" s="186">
        <v>6</v>
      </c>
      <c r="B96" s="186" t="s">
        <v>51</v>
      </c>
      <c r="C96" s="187" t="s">
        <v>52</v>
      </c>
      <c r="D96" s="186" t="s">
        <v>212</v>
      </c>
      <c r="E96" s="203" t="s">
        <v>178</v>
      </c>
      <c r="F96" s="242" t="str">
        <f>+'7'!E95</f>
        <v>x</v>
      </c>
      <c r="G96" s="242">
        <f>+'8'!F95</f>
        <v>0</v>
      </c>
      <c r="H96" s="242">
        <f>+'9'!F95</f>
        <v>0</v>
      </c>
      <c r="I96" s="242" t="str">
        <f>+'10'!E95</f>
        <v>x</v>
      </c>
      <c r="J96" s="243" t="str">
        <f>+'11'!E95</f>
        <v>x</v>
      </c>
      <c r="K96" s="243"/>
      <c r="L96" s="243" t="str">
        <f>+'16'!E95</f>
        <v>x</v>
      </c>
      <c r="M96" s="243"/>
      <c r="N96" s="220" t="str">
        <f>+'21'!E95</f>
        <v>x</v>
      </c>
      <c r="O96" s="220">
        <f>+'mẫu thống kê báo cáo nhanh'!E18</f>
        <v>0</v>
      </c>
      <c r="P96" s="242"/>
      <c r="Q96" s="244">
        <f>+'7'!I95</f>
        <v>1552.1</v>
      </c>
      <c r="R96" s="244">
        <f>+'8'!I95</f>
        <v>606.5</v>
      </c>
      <c r="S96" s="244">
        <f>+'9'!I95</f>
        <v>380</v>
      </c>
      <c r="T96" s="244">
        <f>+'10'!I95</f>
        <v>0</v>
      </c>
      <c r="U96" s="244">
        <f>+'11'!L95</f>
        <v>4073.8</v>
      </c>
      <c r="V96" s="244">
        <f>+'Nắng nóng'!I95</f>
        <v>3558.5499999999997</v>
      </c>
      <c r="W96" s="244">
        <f>+'16'!I95</f>
        <v>1902</v>
      </c>
      <c r="X96" s="244">
        <f>+'18'!I95</f>
        <v>570</v>
      </c>
      <c r="Y96" s="244">
        <f>+'21'!L95</f>
        <v>546</v>
      </c>
      <c r="Z96" s="244">
        <f>+'mẫu thống kê báo cáo nhanh'!W18</f>
        <v>0</v>
      </c>
      <c r="AA96" s="244"/>
      <c r="AB96" s="204">
        <f t="shared" si="3"/>
        <v>13188.949999999999</v>
      </c>
      <c r="AC96" s="186"/>
    </row>
    <row r="97" spans="1:29" ht="15.75" x14ac:dyDescent="0.25">
      <c r="A97" s="190" t="s">
        <v>1532</v>
      </c>
      <c r="B97" s="190" t="s">
        <v>53</v>
      </c>
      <c r="C97" s="191" t="s">
        <v>54</v>
      </c>
      <c r="D97" s="190" t="s">
        <v>55</v>
      </c>
      <c r="E97" s="199"/>
      <c r="F97" s="220">
        <f>+'7'!E96</f>
        <v>0</v>
      </c>
      <c r="G97" s="220">
        <f>+'8'!F96</f>
        <v>0</v>
      </c>
      <c r="H97" s="215">
        <f>+'9'!F96</f>
        <v>0</v>
      </c>
      <c r="I97" s="215">
        <f>+'10'!E96</f>
        <v>0</v>
      </c>
      <c r="J97" s="220">
        <f>+'11'!E96</f>
        <v>0</v>
      </c>
      <c r="K97" s="220"/>
      <c r="L97" s="220">
        <f>+'16'!E96</f>
        <v>0</v>
      </c>
      <c r="M97" s="220"/>
      <c r="N97" s="220">
        <f>+'21'!E96</f>
        <v>0</v>
      </c>
      <c r="O97" s="220">
        <f>+'mẫu thống kê báo cáo nhanh'!E19</f>
        <v>0</v>
      </c>
      <c r="P97" s="220"/>
      <c r="Q97" s="31">
        <f>+'7'!I96</f>
        <v>0</v>
      </c>
      <c r="R97" s="31">
        <f>+'8'!I96</f>
        <v>0</v>
      </c>
      <c r="S97" s="26">
        <f>+'9'!I96</f>
        <v>0</v>
      </c>
      <c r="T97" s="26">
        <f>+'10'!I96</f>
        <v>0</v>
      </c>
      <c r="U97" s="26">
        <f>+'11'!L96</f>
        <v>0</v>
      </c>
      <c r="V97" s="26"/>
      <c r="W97" s="220">
        <f>+'16'!I96</f>
        <v>0</v>
      </c>
      <c r="X97" s="220"/>
      <c r="Y97" s="220">
        <f>+'21'!L96</f>
        <v>0</v>
      </c>
      <c r="Z97" s="220">
        <f>+'mẫu thống kê báo cáo nhanh'!W19</f>
        <v>0</v>
      </c>
      <c r="AA97" s="31"/>
      <c r="AB97" s="192">
        <f t="shared" si="3"/>
        <v>0</v>
      </c>
      <c r="AC97" s="196"/>
    </row>
    <row r="98" spans="1:29" s="245" customFormat="1" ht="15.75" x14ac:dyDescent="0.25">
      <c r="A98" s="214" t="s">
        <v>341</v>
      </c>
      <c r="B98" s="214" t="s">
        <v>342</v>
      </c>
      <c r="C98" s="219" t="s">
        <v>343</v>
      </c>
      <c r="D98" s="214" t="s">
        <v>55</v>
      </c>
      <c r="E98" s="192" t="e">
        <f t="shared" ref="E98:E129" si="5">+SUM(F98:P98)</f>
        <v>#REF!</v>
      </c>
      <c r="F98" s="215">
        <f>+'7'!E97</f>
        <v>3</v>
      </c>
      <c r="G98" s="215">
        <f>+'8'!F97</f>
        <v>0</v>
      </c>
      <c r="H98" s="215">
        <f>+'9'!F97</f>
        <v>60</v>
      </c>
      <c r="I98" s="215">
        <f>+'10'!E97</f>
        <v>0</v>
      </c>
      <c r="J98" s="215">
        <f>+'11'!E97</f>
        <v>561.6</v>
      </c>
      <c r="K98" s="215">
        <f>+'Nắng nóng'!F97</f>
        <v>134.59</v>
      </c>
      <c r="L98" s="215">
        <f>+'16'!E97</f>
        <v>93</v>
      </c>
      <c r="M98" s="215"/>
      <c r="N98" s="220">
        <f>+'21'!E97</f>
        <v>11.35</v>
      </c>
      <c r="O98" s="220" t="e">
        <f>+'mẫu thống kê báo cáo nhanh'!#REF!</f>
        <v>#REF!</v>
      </c>
      <c r="P98" s="215"/>
      <c r="Q98" s="26">
        <f>+'7'!I97</f>
        <v>30</v>
      </c>
      <c r="R98" s="26">
        <f>+'8'!I97</f>
        <v>0</v>
      </c>
      <c r="S98" s="26">
        <f>+'9'!I97</f>
        <v>360</v>
      </c>
      <c r="T98" s="26">
        <f>+'10'!I97</f>
        <v>0</v>
      </c>
      <c r="U98" s="26">
        <f>+'11'!L97</f>
        <v>3843.6000000000004</v>
      </c>
      <c r="V98" s="26">
        <f>+'Nắng nóng'!I97</f>
        <v>3558.5499999999997</v>
      </c>
      <c r="W98" s="26">
        <f>+'16'!I97</f>
        <v>744</v>
      </c>
      <c r="X98" s="26">
        <f>+'18'!I97</f>
        <v>570</v>
      </c>
      <c r="Y98" s="220">
        <f>+'21'!L97</f>
        <v>227</v>
      </c>
      <c r="Z98" s="220" t="e">
        <f>+'mẫu thống kê báo cáo nhanh'!#REF!</f>
        <v>#REF!</v>
      </c>
      <c r="AA98" s="26"/>
      <c r="AB98" s="192" t="e">
        <f t="shared" si="3"/>
        <v>#REF!</v>
      </c>
      <c r="AC98" s="190"/>
    </row>
    <row r="99" spans="1:29" ht="15.75" x14ac:dyDescent="0.25">
      <c r="A99" s="197" t="s">
        <v>344</v>
      </c>
      <c r="B99" s="197" t="s">
        <v>345</v>
      </c>
      <c r="C99" s="198" t="s">
        <v>126</v>
      </c>
      <c r="D99" s="197" t="s">
        <v>55</v>
      </c>
      <c r="E99" s="199" t="e">
        <f t="shared" si="5"/>
        <v>#REF!</v>
      </c>
      <c r="F99" s="220">
        <f>+'7'!E98</f>
        <v>0</v>
      </c>
      <c r="G99" s="220">
        <f>+'8'!F98</f>
        <v>0</v>
      </c>
      <c r="H99" s="220">
        <f>+'9'!F98</f>
        <v>0</v>
      </c>
      <c r="I99" s="215">
        <f>+'10'!E98</f>
        <v>0</v>
      </c>
      <c r="J99" s="220">
        <f>+'11'!E98</f>
        <v>0</v>
      </c>
      <c r="K99" s="220">
        <f>+'Nắng nóng'!F98</f>
        <v>126.19</v>
      </c>
      <c r="L99" s="220">
        <f>+'16'!E98</f>
        <v>0</v>
      </c>
      <c r="M99" s="220"/>
      <c r="N99" s="220">
        <f>+'21'!E98</f>
        <v>11.35</v>
      </c>
      <c r="O99" s="220" t="e">
        <f>+'mẫu thống kê báo cáo nhanh'!#REF!</f>
        <v>#REF!</v>
      </c>
      <c r="P99" s="220"/>
      <c r="Q99" s="31">
        <f>+'7'!I98</f>
        <v>0</v>
      </c>
      <c r="R99" s="31">
        <f>+'8'!I98</f>
        <v>0</v>
      </c>
      <c r="S99" s="26">
        <f>+'9'!I98</f>
        <v>0</v>
      </c>
      <c r="T99" s="26">
        <f>+'10'!I98</f>
        <v>0</v>
      </c>
      <c r="U99" s="26">
        <f>+'11'!L98</f>
        <v>0</v>
      </c>
      <c r="V99" s="31">
        <f>+'Nắng nóng'!I98</f>
        <v>3533.35</v>
      </c>
      <c r="W99" s="31">
        <f>+'16'!I98</f>
        <v>0</v>
      </c>
      <c r="X99" s="31"/>
      <c r="Y99" s="220">
        <f>+'21'!L98</f>
        <v>227</v>
      </c>
      <c r="Z99" s="220" t="e">
        <f>+'mẫu thống kê báo cáo nhanh'!#REF!</f>
        <v>#REF!</v>
      </c>
      <c r="AA99" s="246"/>
      <c r="AB99" s="199" t="e">
        <f t="shared" si="3"/>
        <v>#REF!</v>
      </c>
      <c r="AC99" s="196"/>
    </row>
    <row r="100" spans="1:29" ht="15.75" x14ac:dyDescent="0.25">
      <c r="A100" s="197" t="s">
        <v>346</v>
      </c>
      <c r="B100" s="197" t="s">
        <v>347</v>
      </c>
      <c r="C100" s="198" t="s">
        <v>348</v>
      </c>
      <c r="D100" s="197" t="s">
        <v>55</v>
      </c>
      <c r="E100" s="192" t="e">
        <f t="shared" si="5"/>
        <v>#REF!</v>
      </c>
      <c r="F100" s="220">
        <f>+'7'!E99</f>
        <v>0</v>
      </c>
      <c r="G100" s="220">
        <f>+'8'!F99</f>
        <v>0</v>
      </c>
      <c r="H100" s="220">
        <f>+'9'!F99</f>
        <v>0</v>
      </c>
      <c r="I100" s="215">
        <f>+'10'!E99</f>
        <v>0</v>
      </c>
      <c r="J100" s="220">
        <f>+'11'!E99</f>
        <v>0</v>
      </c>
      <c r="K100" s="220"/>
      <c r="L100" s="220">
        <f>+'16'!E99</f>
        <v>0</v>
      </c>
      <c r="M100" s="220"/>
      <c r="N100" s="220">
        <f>+'21'!E99</f>
        <v>0</v>
      </c>
      <c r="O100" s="220" t="e">
        <f>+'mẫu thống kê báo cáo nhanh'!#REF!</f>
        <v>#REF!</v>
      </c>
      <c r="P100" s="220"/>
      <c r="Q100" s="31">
        <f>+'7'!I99</f>
        <v>0</v>
      </c>
      <c r="R100" s="31">
        <f>+'8'!I99</f>
        <v>0</v>
      </c>
      <c r="S100" s="26">
        <f>+'9'!I99</f>
        <v>0</v>
      </c>
      <c r="T100" s="26">
        <f>+'10'!I99</f>
        <v>0</v>
      </c>
      <c r="U100" s="26">
        <f>+'11'!L99</f>
        <v>0</v>
      </c>
      <c r="V100" s="26"/>
      <c r="W100" s="31">
        <f>+'16'!I99</f>
        <v>0</v>
      </c>
      <c r="X100" s="31"/>
      <c r="Y100" s="220">
        <f>+'21'!L99</f>
        <v>0</v>
      </c>
      <c r="Z100" s="220" t="e">
        <f>+'mẫu thống kê báo cáo nhanh'!#REF!</f>
        <v>#REF!</v>
      </c>
      <c r="AA100" s="246"/>
      <c r="AB100" s="199" t="e">
        <f t="shared" si="3"/>
        <v>#REF!</v>
      </c>
      <c r="AC100" s="196"/>
    </row>
    <row r="101" spans="1:29" ht="15.75" x14ac:dyDescent="0.25">
      <c r="A101" s="197" t="s">
        <v>349</v>
      </c>
      <c r="B101" s="197" t="s">
        <v>350</v>
      </c>
      <c r="C101" s="198" t="s">
        <v>336</v>
      </c>
      <c r="D101" s="197" t="s">
        <v>55</v>
      </c>
      <c r="E101" s="199" t="e">
        <f t="shared" si="5"/>
        <v>#REF!</v>
      </c>
      <c r="F101" s="220">
        <f>+'7'!E100</f>
        <v>3</v>
      </c>
      <c r="G101" s="220">
        <f>+'8'!F100</f>
        <v>0</v>
      </c>
      <c r="H101" s="220">
        <f>+'9'!F100</f>
        <v>0</v>
      </c>
      <c r="I101" s="215">
        <f>+'10'!E100</f>
        <v>0</v>
      </c>
      <c r="J101" s="220">
        <f>+'11'!E100</f>
        <v>39.5</v>
      </c>
      <c r="K101" s="220"/>
      <c r="L101" s="220">
        <f>+'16'!E100</f>
        <v>93</v>
      </c>
      <c r="M101" s="220"/>
      <c r="N101" s="220">
        <f>+'21'!E100</f>
        <v>0</v>
      </c>
      <c r="O101" s="220" t="e">
        <f>+'mẫu thống kê báo cáo nhanh'!#REF!</f>
        <v>#REF!</v>
      </c>
      <c r="P101" s="220"/>
      <c r="Q101" s="31">
        <f>+'7'!I100</f>
        <v>30</v>
      </c>
      <c r="R101" s="31">
        <f>+'8'!I100</f>
        <v>0</v>
      </c>
      <c r="S101" s="26">
        <f>+'9'!I100</f>
        <v>0</v>
      </c>
      <c r="T101" s="26">
        <f>+'10'!I100</f>
        <v>0</v>
      </c>
      <c r="U101" s="26">
        <f>+'11'!L100</f>
        <v>711</v>
      </c>
      <c r="V101" s="26"/>
      <c r="W101" s="31">
        <f>+'16'!I100</f>
        <v>744</v>
      </c>
      <c r="X101" s="31"/>
      <c r="Y101" s="220">
        <f>+'21'!L100</f>
        <v>0</v>
      </c>
      <c r="Z101" s="220" t="e">
        <f>+'mẫu thống kê báo cáo nhanh'!#REF!</f>
        <v>#REF!</v>
      </c>
      <c r="AA101" s="246"/>
      <c r="AB101" s="199" t="e">
        <f t="shared" si="3"/>
        <v>#REF!</v>
      </c>
      <c r="AC101" s="196"/>
    </row>
    <row r="102" spans="1:29" ht="15.75" x14ac:dyDescent="0.25">
      <c r="A102" s="197" t="s">
        <v>351</v>
      </c>
      <c r="B102" s="197" t="s">
        <v>352</v>
      </c>
      <c r="C102" s="198" t="s">
        <v>132</v>
      </c>
      <c r="D102" s="197" t="s">
        <v>55</v>
      </c>
      <c r="E102" s="199" t="e">
        <f t="shared" si="5"/>
        <v>#REF!</v>
      </c>
      <c r="F102" s="220">
        <f>+'7'!E101</f>
        <v>0</v>
      </c>
      <c r="G102" s="220">
        <f>+'8'!F101</f>
        <v>0</v>
      </c>
      <c r="H102" s="220">
        <f>+'9'!F101</f>
        <v>60</v>
      </c>
      <c r="I102" s="215">
        <f>+'10'!E101</f>
        <v>0</v>
      </c>
      <c r="J102" s="220">
        <f>+'11'!E101</f>
        <v>522.1</v>
      </c>
      <c r="K102" s="220"/>
      <c r="L102" s="220">
        <f>+'16'!E101</f>
        <v>0</v>
      </c>
      <c r="M102" s="220">
        <f>+'18'!F101</f>
        <v>95</v>
      </c>
      <c r="N102" s="220">
        <f>+'21'!E101</f>
        <v>0</v>
      </c>
      <c r="O102" s="220" t="e">
        <f>+'mẫu thống kê báo cáo nhanh'!#REF!</f>
        <v>#REF!</v>
      </c>
      <c r="P102" s="220"/>
      <c r="Q102" s="31">
        <f>+'7'!I101</f>
        <v>0</v>
      </c>
      <c r="R102" s="31">
        <f>+'8'!I101</f>
        <v>0</v>
      </c>
      <c r="S102" s="31">
        <f>+'9'!I101</f>
        <v>360</v>
      </c>
      <c r="T102" s="26">
        <f>+'10'!I101</f>
        <v>0</v>
      </c>
      <c r="U102" s="26">
        <f>+'11'!L101</f>
        <v>3132.6000000000004</v>
      </c>
      <c r="V102" s="26"/>
      <c r="W102" s="31">
        <f>+'16'!I101</f>
        <v>0</v>
      </c>
      <c r="X102" s="31">
        <f>+'18'!I101</f>
        <v>570</v>
      </c>
      <c r="Y102" s="220">
        <f>+'21'!L101</f>
        <v>0</v>
      </c>
      <c r="Z102" s="220" t="e">
        <f>+'mẫu thống kê báo cáo nhanh'!#REF!</f>
        <v>#REF!</v>
      </c>
      <c r="AA102" s="246"/>
      <c r="AB102" s="199" t="e">
        <f t="shared" si="3"/>
        <v>#REF!</v>
      </c>
      <c r="AC102" s="196"/>
    </row>
    <row r="103" spans="1:29" ht="15.75" hidden="1" x14ac:dyDescent="0.25">
      <c r="A103" s="214" t="s">
        <v>353</v>
      </c>
      <c r="B103" s="214" t="s">
        <v>354</v>
      </c>
      <c r="C103" s="219" t="s">
        <v>355</v>
      </c>
      <c r="D103" s="214" t="s">
        <v>55</v>
      </c>
      <c r="E103" s="192" t="e">
        <f t="shared" si="5"/>
        <v>#REF!</v>
      </c>
      <c r="F103" s="220">
        <f>+'7'!E102</f>
        <v>0</v>
      </c>
      <c r="G103" s="220">
        <f>+'8'!F102</f>
        <v>0</v>
      </c>
      <c r="H103" s="215">
        <f>+'9'!F102</f>
        <v>0</v>
      </c>
      <c r="I103" s="215">
        <f>+'10'!E102</f>
        <v>0</v>
      </c>
      <c r="J103" s="220">
        <f>+'11'!E102</f>
        <v>0</v>
      </c>
      <c r="K103" s="220"/>
      <c r="L103" s="220">
        <f>+'16'!E102</f>
        <v>0</v>
      </c>
      <c r="M103" s="220"/>
      <c r="N103" s="220">
        <f>+'21'!E102</f>
        <v>0</v>
      </c>
      <c r="O103" s="220" t="e">
        <f>+'mẫu thống kê báo cáo nhanh'!#REF!</f>
        <v>#REF!</v>
      </c>
      <c r="P103" s="220"/>
      <c r="Q103" s="31">
        <f>+'7'!I102</f>
        <v>0</v>
      </c>
      <c r="R103" s="31">
        <f>+'8'!I102</f>
        <v>0</v>
      </c>
      <c r="S103" s="26">
        <f>+'9'!I102</f>
        <v>0</v>
      </c>
      <c r="T103" s="26">
        <f>+'10'!I102</f>
        <v>0</v>
      </c>
      <c r="U103" s="26">
        <f>+'11'!L102</f>
        <v>0</v>
      </c>
      <c r="V103" s="26"/>
      <c r="W103" s="31">
        <f>+'16'!I102</f>
        <v>0</v>
      </c>
      <c r="X103" s="31"/>
      <c r="Y103" s="220">
        <f>+'21'!L102</f>
        <v>0</v>
      </c>
      <c r="Z103" s="220" t="e">
        <f>+'mẫu thống kê báo cáo nhanh'!#REF!</f>
        <v>#REF!</v>
      </c>
      <c r="AA103" s="31"/>
      <c r="AB103" s="192" t="e">
        <f t="shared" si="3"/>
        <v>#REF!</v>
      </c>
      <c r="AC103" s="190"/>
    </row>
    <row r="104" spans="1:29" ht="15.75" hidden="1" x14ac:dyDescent="0.25">
      <c r="A104" s="197" t="s">
        <v>356</v>
      </c>
      <c r="B104" s="197" t="s">
        <v>357</v>
      </c>
      <c r="C104" s="198" t="s">
        <v>126</v>
      </c>
      <c r="D104" s="197" t="s">
        <v>55</v>
      </c>
      <c r="E104" s="192" t="e">
        <f t="shared" si="5"/>
        <v>#REF!</v>
      </c>
      <c r="F104" s="220">
        <f>+'7'!E103</f>
        <v>0</v>
      </c>
      <c r="G104" s="220">
        <f>+'8'!F103</f>
        <v>0</v>
      </c>
      <c r="H104" s="215">
        <f>+'9'!F103</f>
        <v>0</v>
      </c>
      <c r="I104" s="215">
        <f>+'10'!E103</f>
        <v>0</v>
      </c>
      <c r="J104" s="220">
        <f>+'11'!E103</f>
        <v>0</v>
      </c>
      <c r="K104" s="220"/>
      <c r="L104" s="220">
        <f>+'16'!E103</f>
        <v>0</v>
      </c>
      <c r="M104" s="220"/>
      <c r="N104" s="220">
        <f>+'21'!E103</f>
        <v>0</v>
      </c>
      <c r="O104" s="220" t="e">
        <f>+'mẫu thống kê báo cáo nhanh'!#REF!</f>
        <v>#REF!</v>
      </c>
      <c r="P104" s="220"/>
      <c r="Q104" s="31">
        <f>+'7'!I103</f>
        <v>0</v>
      </c>
      <c r="R104" s="31">
        <f>+'8'!I103</f>
        <v>0</v>
      </c>
      <c r="S104" s="26">
        <f>+'9'!I103</f>
        <v>0</v>
      </c>
      <c r="T104" s="26">
        <f>+'10'!I103</f>
        <v>0</v>
      </c>
      <c r="U104" s="26">
        <f>+'11'!L103</f>
        <v>0</v>
      </c>
      <c r="V104" s="26"/>
      <c r="W104" s="31">
        <f>+'16'!I103</f>
        <v>0</v>
      </c>
      <c r="X104" s="31"/>
      <c r="Y104" s="220">
        <f>+'21'!L103</f>
        <v>0</v>
      </c>
      <c r="Z104" s="220" t="e">
        <f>+'mẫu thống kê báo cáo nhanh'!#REF!</f>
        <v>#REF!</v>
      </c>
      <c r="AA104" s="31"/>
      <c r="AB104" s="192" t="e">
        <f t="shared" si="3"/>
        <v>#REF!</v>
      </c>
      <c r="AC104" s="196"/>
    </row>
    <row r="105" spans="1:29" ht="15.75" hidden="1" x14ac:dyDescent="0.25">
      <c r="A105" s="197" t="s">
        <v>358</v>
      </c>
      <c r="B105" s="197" t="s">
        <v>359</v>
      </c>
      <c r="C105" s="198" t="s">
        <v>128</v>
      </c>
      <c r="D105" s="197" t="s">
        <v>55</v>
      </c>
      <c r="E105" s="192" t="e">
        <f t="shared" si="5"/>
        <v>#REF!</v>
      </c>
      <c r="F105" s="220">
        <f>+'7'!E104</f>
        <v>0</v>
      </c>
      <c r="G105" s="220">
        <f>+'8'!F104</f>
        <v>0</v>
      </c>
      <c r="H105" s="215">
        <f>+'9'!F104</f>
        <v>0</v>
      </c>
      <c r="I105" s="215">
        <f>+'10'!E104</f>
        <v>0</v>
      </c>
      <c r="J105" s="220">
        <f>+'11'!E104</f>
        <v>0</v>
      </c>
      <c r="K105" s="220"/>
      <c r="L105" s="220">
        <f>+'16'!E104</f>
        <v>0</v>
      </c>
      <c r="M105" s="220"/>
      <c r="N105" s="220">
        <f>+'21'!E104</f>
        <v>0</v>
      </c>
      <c r="O105" s="220" t="e">
        <f>+'mẫu thống kê báo cáo nhanh'!#REF!</f>
        <v>#REF!</v>
      </c>
      <c r="P105" s="220"/>
      <c r="Q105" s="31">
        <f>+'7'!I104</f>
        <v>0</v>
      </c>
      <c r="R105" s="31">
        <f>+'8'!I104</f>
        <v>0</v>
      </c>
      <c r="S105" s="26">
        <f>+'9'!I104</f>
        <v>0</v>
      </c>
      <c r="T105" s="26">
        <f>+'10'!I104</f>
        <v>0</v>
      </c>
      <c r="U105" s="26">
        <f>+'11'!L104</f>
        <v>0</v>
      </c>
      <c r="V105" s="26"/>
      <c r="W105" s="31">
        <f>+'16'!I104</f>
        <v>0</v>
      </c>
      <c r="X105" s="31"/>
      <c r="Y105" s="220">
        <f>+'21'!L104</f>
        <v>0</v>
      </c>
      <c r="Z105" s="220" t="e">
        <f>+'mẫu thống kê báo cáo nhanh'!#REF!</f>
        <v>#REF!</v>
      </c>
      <c r="AA105" s="31"/>
      <c r="AB105" s="192" t="e">
        <f t="shared" si="3"/>
        <v>#REF!</v>
      </c>
      <c r="AC105" s="196"/>
    </row>
    <row r="106" spans="1:29" ht="15.75" hidden="1" x14ac:dyDescent="0.25">
      <c r="A106" s="197" t="s">
        <v>360</v>
      </c>
      <c r="B106" s="197" t="s">
        <v>361</v>
      </c>
      <c r="C106" s="198" t="s">
        <v>336</v>
      </c>
      <c r="D106" s="197" t="s">
        <v>55</v>
      </c>
      <c r="E106" s="192" t="e">
        <f t="shared" si="5"/>
        <v>#REF!</v>
      </c>
      <c r="F106" s="220">
        <f>+'7'!E105</f>
        <v>0</v>
      </c>
      <c r="G106" s="220">
        <f>+'8'!F105</f>
        <v>0</v>
      </c>
      <c r="H106" s="215">
        <f>+'9'!F105</f>
        <v>0</v>
      </c>
      <c r="I106" s="215">
        <f>+'10'!E105</f>
        <v>0</v>
      </c>
      <c r="J106" s="220">
        <f>+'11'!E105</f>
        <v>0</v>
      </c>
      <c r="K106" s="220"/>
      <c r="L106" s="220">
        <f>+'16'!E105</f>
        <v>0</v>
      </c>
      <c r="M106" s="220"/>
      <c r="N106" s="220">
        <f>+'21'!E105</f>
        <v>0</v>
      </c>
      <c r="O106" s="220" t="e">
        <f>+'mẫu thống kê báo cáo nhanh'!#REF!</f>
        <v>#REF!</v>
      </c>
      <c r="P106" s="220"/>
      <c r="Q106" s="31">
        <f>+'7'!I105</f>
        <v>0</v>
      </c>
      <c r="R106" s="31">
        <f>+'8'!I105</f>
        <v>0</v>
      </c>
      <c r="S106" s="26">
        <f>+'9'!I105</f>
        <v>0</v>
      </c>
      <c r="T106" s="26">
        <f>+'10'!I105</f>
        <v>0</v>
      </c>
      <c r="U106" s="26">
        <f>+'11'!L105</f>
        <v>0</v>
      </c>
      <c r="V106" s="26"/>
      <c r="W106" s="31">
        <f>+'16'!I105</f>
        <v>0</v>
      </c>
      <c r="X106" s="31"/>
      <c r="Y106" s="220">
        <f>+'21'!L105</f>
        <v>0</v>
      </c>
      <c r="Z106" s="220" t="e">
        <f>+'mẫu thống kê báo cáo nhanh'!#REF!</f>
        <v>#REF!</v>
      </c>
      <c r="AA106" s="31"/>
      <c r="AB106" s="192" t="e">
        <f t="shared" si="3"/>
        <v>#REF!</v>
      </c>
      <c r="AC106" s="196"/>
    </row>
    <row r="107" spans="1:29" ht="15.75" hidden="1" x14ac:dyDescent="0.25">
      <c r="A107" s="197" t="s">
        <v>362</v>
      </c>
      <c r="B107" s="197" t="s">
        <v>363</v>
      </c>
      <c r="C107" s="198" t="s">
        <v>132</v>
      </c>
      <c r="D107" s="197" t="s">
        <v>55</v>
      </c>
      <c r="E107" s="192" t="e">
        <f t="shared" si="5"/>
        <v>#REF!</v>
      </c>
      <c r="F107" s="220">
        <f>+'7'!E106</f>
        <v>0</v>
      </c>
      <c r="G107" s="220">
        <f>+'8'!F106</f>
        <v>0</v>
      </c>
      <c r="H107" s="215">
        <f>+'9'!F106</f>
        <v>0</v>
      </c>
      <c r="I107" s="215">
        <f>+'10'!E106</f>
        <v>0</v>
      </c>
      <c r="J107" s="220">
        <f>+'11'!E106</f>
        <v>0</v>
      </c>
      <c r="K107" s="220"/>
      <c r="L107" s="220">
        <f>+'16'!E106</f>
        <v>0</v>
      </c>
      <c r="M107" s="220"/>
      <c r="N107" s="220">
        <f>+'21'!E106</f>
        <v>0</v>
      </c>
      <c r="O107" s="220" t="e">
        <f>+'mẫu thống kê báo cáo nhanh'!#REF!</f>
        <v>#REF!</v>
      </c>
      <c r="P107" s="220"/>
      <c r="Q107" s="31">
        <f>+'7'!I106</f>
        <v>0</v>
      </c>
      <c r="R107" s="31">
        <f>+'8'!I106</f>
        <v>0</v>
      </c>
      <c r="S107" s="26">
        <f>+'9'!I106</f>
        <v>0</v>
      </c>
      <c r="T107" s="26">
        <f>+'10'!I106</f>
        <v>0</v>
      </c>
      <c r="U107" s="26">
        <f>+'11'!L106</f>
        <v>0</v>
      </c>
      <c r="V107" s="26"/>
      <c r="W107" s="31">
        <f>+'16'!I106</f>
        <v>0</v>
      </c>
      <c r="X107" s="31"/>
      <c r="Y107" s="220">
        <f>+'21'!L106</f>
        <v>0</v>
      </c>
      <c r="Z107" s="220" t="e">
        <f>+'mẫu thống kê báo cáo nhanh'!#REF!</f>
        <v>#REF!</v>
      </c>
      <c r="AA107" s="31"/>
      <c r="AB107" s="192" t="e">
        <f t="shared" si="3"/>
        <v>#REF!</v>
      </c>
      <c r="AC107" s="196"/>
    </row>
    <row r="108" spans="1:29" ht="15.75" hidden="1" x14ac:dyDescent="0.25">
      <c r="A108" s="190" t="s">
        <v>1533</v>
      </c>
      <c r="B108" s="190" t="s">
        <v>364</v>
      </c>
      <c r="C108" s="191" t="s">
        <v>365</v>
      </c>
      <c r="D108" s="197" t="s">
        <v>55</v>
      </c>
      <c r="E108" s="192" t="e">
        <f t="shared" si="5"/>
        <v>#REF!</v>
      </c>
      <c r="F108" s="220">
        <f>+'7'!E107</f>
        <v>0</v>
      </c>
      <c r="G108" s="220">
        <f>+'8'!F107</f>
        <v>0</v>
      </c>
      <c r="H108" s="215">
        <f>+'9'!F107</f>
        <v>0</v>
      </c>
      <c r="I108" s="215">
        <f>+'10'!E107</f>
        <v>0</v>
      </c>
      <c r="J108" s="220">
        <f>+'11'!E107</f>
        <v>0</v>
      </c>
      <c r="K108" s="220"/>
      <c r="L108" s="220">
        <f>+'16'!E107</f>
        <v>0</v>
      </c>
      <c r="M108" s="220"/>
      <c r="N108" s="220">
        <f>+'21'!E107</f>
        <v>0</v>
      </c>
      <c r="O108" s="220" t="e">
        <f>+'mẫu thống kê báo cáo nhanh'!#REF!</f>
        <v>#REF!</v>
      </c>
      <c r="P108" s="220"/>
      <c r="Q108" s="31">
        <f>+'7'!I107</f>
        <v>0</v>
      </c>
      <c r="R108" s="31">
        <f>+'8'!I107</f>
        <v>0</v>
      </c>
      <c r="S108" s="26">
        <f>+'9'!I107</f>
        <v>0</v>
      </c>
      <c r="T108" s="26">
        <f>+'10'!I107</f>
        <v>0</v>
      </c>
      <c r="U108" s="26">
        <f>+'11'!L107</f>
        <v>0</v>
      </c>
      <c r="V108" s="26"/>
      <c r="W108" s="31">
        <f>+'16'!I107</f>
        <v>0</v>
      </c>
      <c r="X108" s="31"/>
      <c r="Y108" s="220">
        <f>+'21'!L107</f>
        <v>0</v>
      </c>
      <c r="Z108" s="220" t="e">
        <f>+'mẫu thống kê báo cáo nhanh'!#REF!</f>
        <v>#REF!</v>
      </c>
      <c r="AA108" s="31"/>
      <c r="AB108" s="192" t="e">
        <f t="shared" si="3"/>
        <v>#REF!</v>
      </c>
      <c r="AC108" s="196"/>
    </row>
    <row r="109" spans="1:29" ht="15.75" hidden="1" x14ac:dyDescent="0.25">
      <c r="A109" s="214" t="s">
        <v>366</v>
      </c>
      <c r="B109" s="214" t="s">
        <v>367</v>
      </c>
      <c r="C109" s="219" t="s">
        <v>368</v>
      </c>
      <c r="D109" s="214" t="s">
        <v>55</v>
      </c>
      <c r="E109" s="192" t="e">
        <f t="shared" si="5"/>
        <v>#REF!</v>
      </c>
      <c r="F109" s="220">
        <f>+'7'!E108</f>
        <v>0</v>
      </c>
      <c r="G109" s="220">
        <f>+'8'!F108</f>
        <v>0</v>
      </c>
      <c r="H109" s="215">
        <f>+'9'!F108</f>
        <v>0</v>
      </c>
      <c r="I109" s="215">
        <f>+'10'!E108</f>
        <v>0</v>
      </c>
      <c r="J109" s="220">
        <f>+'11'!E108</f>
        <v>0</v>
      </c>
      <c r="K109" s="220"/>
      <c r="L109" s="220">
        <f>+'16'!E108</f>
        <v>0</v>
      </c>
      <c r="M109" s="220"/>
      <c r="N109" s="220">
        <f>+'21'!E108</f>
        <v>0</v>
      </c>
      <c r="O109" s="220" t="e">
        <f>+'mẫu thống kê báo cáo nhanh'!#REF!</f>
        <v>#REF!</v>
      </c>
      <c r="P109" s="220"/>
      <c r="Q109" s="31">
        <f>+'7'!I108</f>
        <v>0</v>
      </c>
      <c r="R109" s="31">
        <f>+'8'!I108</f>
        <v>0</v>
      </c>
      <c r="S109" s="26">
        <f>+'9'!I108</f>
        <v>0</v>
      </c>
      <c r="T109" s="26">
        <f>+'10'!I108</f>
        <v>0</v>
      </c>
      <c r="U109" s="26">
        <f>+'11'!L108</f>
        <v>0</v>
      </c>
      <c r="V109" s="26"/>
      <c r="W109" s="31">
        <f>+'16'!I108</f>
        <v>0</v>
      </c>
      <c r="X109" s="31"/>
      <c r="Y109" s="220">
        <f>+'21'!L108</f>
        <v>0</v>
      </c>
      <c r="Z109" s="220" t="e">
        <f>+'mẫu thống kê báo cáo nhanh'!#REF!</f>
        <v>#REF!</v>
      </c>
      <c r="AA109" s="31"/>
      <c r="AB109" s="192" t="e">
        <f t="shared" si="3"/>
        <v>#REF!</v>
      </c>
      <c r="AC109" s="196"/>
    </row>
    <row r="110" spans="1:29" ht="15.75" hidden="1" x14ac:dyDescent="0.25">
      <c r="A110" s="197" t="s">
        <v>369</v>
      </c>
      <c r="B110" s="197" t="s">
        <v>370</v>
      </c>
      <c r="C110" s="198" t="s">
        <v>126</v>
      </c>
      <c r="D110" s="197" t="s">
        <v>55</v>
      </c>
      <c r="E110" s="192" t="e">
        <f t="shared" si="5"/>
        <v>#REF!</v>
      </c>
      <c r="F110" s="220">
        <f>+'7'!E109</f>
        <v>0</v>
      </c>
      <c r="G110" s="220">
        <f>+'8'!F109</f>
        <v>0</v>
      </c>
      <c r="H110" s="215">
        <f>+'9'!F109</f>
        <v>0</v>
      </c>
      <c r="I110" s="215">
        <f>+'10'!E109</f>
        <v>0</v>
      </c>
      <c r="J110" s="220">
        <f>+'11'!E109</f>
        <v>0</v>
      </c>
      <c r="K110" s="220"/>
      <c r="L110" s="220">
        <f>+'16'!E109</f>
        <v>0</v>
      </c>
      <c r="M110" s="220"/>
      <c r="N110" s="220">
        <f>+'21'!E109</f>
        <v>0</v>
      </c>
      <c r="O110" s="220" t="e">
        <f>+'mẫu thống kê báo cáo nhanh'!#REF!</f>
        <v>#REF!</v>
      </c>
      <c r="P110" s="220"/>
      <c r="Q110" s="31">
        <f>+'7'!I109</f>
        <v>0</v>
      </c>
      <c r="R110" s="31">
        <f>+'8'!I109</f>
        <v>0</v>
      </c>
      <c r="S110" s="26">
        <f>+'9'!I109</f>
        <v>0</v>
      </c>
      <c r="T110" s="26">
        <f>+'10'!I109</f>
        <v>0</v>
      </c>
      <c r="U110" s="26">
        <f>+'11'!L109</f>
        <v>0</v>
      </c>
      <c r="V110" s="26"/>
      <c r="W110" s="31">
        <f>+'16'!I109</f>
        <v>0</v>
      </c>
      <c r="X110" s="31"/>
      <c r="Y110" s="220">
        <f>+'21'!L109</f>
        <v>0</v>
      </c>
      <c r="Z110" s="220" t="e">
        <f>+'mẫu thống kê báo cáo nhanh'!#REF!</f>
        <v>#REF!</v>
      </c>
      <c r="AA110" s="31"/>
      <c r="AB110" s="192" t="e">
        <f t="shared" si="3"/>
        <v>#REF!</v>
      </c>
      <c r="AC110" s="197"/>
    </row>
    <row r="111" spans="1:29" ht="15.75" hidden="1" x14ac:dyDescent="0.25">
      <c r="A111" s="197" t="s">
        <v>371</v>
      </c>
      <c r="B111" s="197" t="s">
        <v>372</v>
      </c>
      <c r="C111" s="198" t="s">
        <v>128</v>
      </c>
      <c r="D111" s="197" t="s">
        <v>55</v>
      </c>
      <c r="E111" s="192" t="e">
        <f t="shared" si="5"/>
        <v>#REF!</v>
      </c>
      <c r="F111" s="220">
        <f>+'7'!E110</f>
        <v>0</v>
      </c>
      <c r="G111" s="220">
        <f>+'8'!F110</f>
        <v>0</v>
      </c>
      <c r="H111" s="215">
        <f>+'9'!F110</f>
        <v>0</v>
      </c>
      <c r="I111" s="215">
        <f>+'10'!E110</f>
        <v>0</v>
      </c>
      <c r="J111" s="220">
        <f>+'11'!E110</f>
        <v>0</v>
      </c>
      <c r="K111" s="220"/>
      <c r="L111" s="220">
        <f>+'16'!E110</f>
        <v>0</v>
      </c>
      <c r="M111" s="220"/>
      <c r="N111" s="220">
        <f>+'21'!E110</f>
        <v>0</v>
      </c>
      <c r="O111" s="220" t="e">
        <f>+'mẫu thống kê báo cáo nhanh'!#REF!</f>
        <v>#REF!</v>
      </c>
      <c r="P111" s="220"/>
      <c r="Q111" s="31">
        <f>+'7'!I110</f>
        <v>0</v>
      </c>
      <c r="R111" s="31">
        <f>+'8'!I110</f>
        <v>0</v>
      </c>
      <c r="S111" s="26">
        <f>+'9'!I110</f>
        <v>0</v>
      </c>
      <c r="T111" s="26">
        <f>+'10'!I110</f>
        <v>0</v>
      </c>
      <c r="U111" s="26">
        <f>+'11'!L110</f>
        <v>0</v>
      </c>
      <c r="V111" s="26"/>
      <c r="W111" s="31">
        <f>+'16'!I110</f>
        <v>0</v>
      </c>
      <c r="X111" s="31"/>
      <c r="Y111" s="220">
        <f>+'21'!L110</f>
        <v>0</v>
      </c>
      <c r="Z111" s="220" t="e">
        <f>+'mẫu thống kê báo cáo nhanh'!#REF!</f>
        <v>#REF!</v>
      </c>
      <c r="AA111" s="31"/>
      <c r="AB111" s="192" t="e">
        <f t="shared" si="3"/>
        <v>#REF!</v>
      </c>
      <c r="AC111" s="197"/>
    </row>
    <row r="112" spans="1:29" ht="15.75" hidden="1" x14ac:dyDescent="0.25">
      <c r="A112" s="197" t="s">
        <v>349</v>
      </c>
      <c r="B112" s="197" t="s">
        <v>374</v>
      </c>
      <c r="C112" s="198" t="s">
        <v>130</v>
      </c>
      <c r="D112" s="197" t="s">
        <v>55</v>
      </c>
      <c r="E112" s="192" t="e">
        <f t="shared" si="5"/>
        <v>#REF!</v>
      </c>
      <c r="F112" s="220">
        <f>+'7'!E111</f>
        <v>0</v>
      </c>
      <c r="G112" s="220">
        <f>+'8'!F111</f>
        <v>0</v>
      </c>
      <c r="H112" s="215">
        <f>+'9'!F111</f>
        <v>0</v>
      </c>
      <c r="I112" s="215">
        <f>+'10'!E111</f>
        <v>0</v>
      </c>
      <c r="J112" s="220">
        <f>+'11'!E111</f>
        <v>0</v>
      </c>
      <c r="K112" s="220"/>
      <c r="L112" s="220">
        <f>+'16'!E111</f>
        <v>0</v>
      </c>
      <c r="M112" s="220"/>
      <c r="N112" s="220">
        <f>+'21'!E111</f>
        <v>0</v>
      </c>
      <c r="O112" s="220" t="e">
        <f>+'mẫu thống kê báo cáo nhanh'!#REF!</f>
        <v>#REF!</v>
      </c>
      <c r="P112" s="220"/>
      <c r="Q112" s="31">
        <f>+'7'!I111</f>
        <v>0</v>
      </c>
      <c r="R112" s="31">
        <f>+'8'!I111</f>
        <v>0</v>
      </c>
      <c r="S112" s="26">
        <f>+'9'!I111</f>
        <v>0</v>
      </c>
      <c r="T112" s="26">
        <f>+'10'!I111</f>
        <v>0</v>
      </c>
      <c r="U112" s="26">
        <f>+'11'!L111</f>
        <v>0</v>
      </c>
      <c r="V112" s="26"/>
      <c r="W112" s="31">
        <f>+'16'!I111</f>
        <v>0</v>
      </c>
      <c r="X112" s="31"/>
      <c r="Y112" s="220">
        <f>+'21'!L111</f>
        <v>0</v>
      </c>
      <c r="Z112" s="220" t="e">
        <f>+'mẫu thống kê báo cáo nhanh'!#REF!</f>
        <v>#REF!</v>
      </c>
      <c r="AA112" s="31"/>
      <c r="AB112" s="192" t="e">
        <f t="shared" si="3"/>
        <v>#REF!</v>
      </c>
      <c r="AC112" s="197"/>
    </row>
    <row r="113" spans="1:31" ht="15.75" hidden="1" x14ac:dyDescent="0.25">
      <c r="A113" s="197" t="s">
        <v>351</v>
      </c>
      <c r="B113" s="197" t="s">
        <v>376</v>
      </c>
      <c r="C113" s="198" t="s">
        <v>132</v>
      </c>
      <c r="D113" s="197" t="s">
        <v>55</v>
      </c>
      <c r="E113" s="192" t="e">
        <f t="shared" si="5"/>
        <v>#REF!</v>
      </c>
      <c r="F113" s="220">
        <f>+'7'!E112</f>
        <v>0</v>
      </c>
      <c r="G113" s="220">
        <f>+'8'!F112</f>
        <v>0</v>
      </c>
      <c r="H113" s="215">
        <f>+'9'!F112</f>
        <v>0</v>
      </c>
      <c r="I113" s="215">
        <f>+'10'!E112</f>
        <v>0</v>
      </c>
      <c r="J113" s="220">
        <f>+'11'!E112</f>
        <v>0</v>
      </c>
      <c r="K113" s="220"/>
      <c r="L113" s="220">
        <f>+'16'!E112</f>
        <v>0</v>
      </c>
      <c r="M113" s="220"/>
      <c r="N113" s="220">
        <f>+'21'!E112</f>
        <v>0</v>
      </c>
      <c r="O113" s="220" t="e">
        <f>+'mẫu thống kê báo cáo nhanh'!#REF!</f>
        <v>#REF!</v>
      </c>
      <c r="P113" s="220"/>
      <c r="Q113" s="31">
        <f>+'7'!I112</f>
        <v>0</v>
      </c>
      <c r="R113" s="31">
        <f>+'8'!I112</f>
        <v>0</v>
      </c>
      <c r="S113" s="26">
        <f>+'9'!I112</f>
        <v>0</v>
      </c>
      <c r="T113" s="26">
        <f>+'10'!I112</f>
        <v>0</v>
      </c>
      <c r="U113" s="26">
        <f>+'11'!L112</f>
        <v>0</v>
      </c>
      <c r="V113" s="26"/>
      <c r="W113" s="31">
        <f>+'16'!I112</f>
        <v>0</v>
      </c>
      <c r="X113" s="31"/>
      <c r="Y113" s="220">
        <f>+'21'!L112</f>
        <v>0</v>
      </c>
      <c r="Z113" s="220" t="e">
        <f>+'mẫu thống kê báo cáo nhanh'!#REF!</f>
        <v>#REF!</v>
      </c>
      <c r="AA113" s="31"/>
      <c r="AB113" s="192" t="e">
        <f t="shared" si="3"/>
        <v>#REF!</v>
      </c>
      <c r="AC113" s="197"/>
    </row>
    <row r="114" spans="1:31" ht="15.75" hidden="1" x14ac:dyDescent="0.25">
      <c r="A114" s="214" t="s">
        <v>377</v>
      </c>
      <c r="B114" s="214" t="s">
        <v>378</v>
      </c>
      <c r="C114" s="219" t="s">
        <v>379</v>
      </c>
      <c r="D114" s="214" t="s">
        <v>55</v>
      </c>
      <c r="E114" s="192" t="e">
        <f t="shared" si="5"/>
        <v>#REF!</v>
      </c>
      <c r="F114" s="220">
        <f>+'7'!E113</f>
        <v>0</v>
      </c>
      <c r="G114" s="220">
        <f>+'8'!F113</f>
        <v>0</v>
      </c>
      <c r="H114" s="215">
        <f>+'9'!F113</f>
        <v>0</v>
      </c>
      <c r="I114" s="215">
        <f>+'10'!E113</f>
        <v>0</v>
      </c>
      <c r="J114" s="220">
        <f>+'11'!E113</f>
        <v>0</v>
      </c>
      <c r="K114" s="220"/>
      <c r="L114" s="220">
        <f>+'16'!E113</f>
        <v>0</v>
      </c>
      <c r="M114" s="220"/>
      <c r="N114" s="220">
        <f>+'21'!E113</f>
        <v>0</v>
      </c>
      <c r="O114" s="220" t="e">
        <f>+'mẫu thống kê báo cáo nhanh'!#REF!</f>
        <v>#REF!</v>
      </c>
      <c r="P114" s="220"/>
      <c r="Q114" s="31">
        <f>+'7'!I113</f>
        <v>0</v>
      </c>
      <c r="R114" s="31">
        <f>+'8'!I113</f>
        <v>0</v>
      </c>
      <c r="S114" s="26">
        <f>+'9'!I113</f>
        <v>0</v>
      </c>
      <c r="T114" s="26">
        <f>+'10'!I113</f>
        <v>0</v>
      </c>
      <c r="U114" s="26">
        <f>+'11'!L113</f>
        <v>0</v>
      </c>
      <c r="V114" s="26"/>
      <c r="W114" s="31">
        <f>+'16'!I113</f>
        <v>0</v>
      </c>
      <c r="X114" s="31"/>
      <c r="Y114" s="220">
        <f>+'21'!L113</f>
        <v>0</v>
      </c>
      <c r="Z114" s="220" t="e">
        <f>+'mẫu thống kê báo cáo nhanh'!#REF!</f>
        <v>#REF!</v>
      </c>
      <c r="AA114" s="31"/>
      <c r="AB114" s="192" t="e">
        <f t="shared" si="3"/>
        <v>#REF!</v>
      </c>
      <c r="AC114" s="196"/>
    </row>
    <row r="115" spans="1:31" ht="15.75" hidden="1" x14ac:dyDescent="0.25">
      <c r="A115" s="197" t="s">
        <v>380</v>
      </c>
      <c r="B115" s="197" t="s">
        <v>381</v>
      </c>
      <c r="C115" s="198" t="s">
        <v>126</v>
      </c>
      <c r="D115" s="197" t="s">
        <v>55</v>
      </c>
      <c r="E115" s="192" t="e">
        <f t="shared" si="5"/>
        <v>#REF!</v>
      </c>
      <c r="F115" s="220">
        <f>+'7'!E114</f>
        <v>0</v>
      </c>
      <c r="G115" s="220">
        <f>+'8'!F114</f>
        <v>0</v>
      </c>
      <c r="H115" s="215">
        <f>+'9'!F114</f>
        <v>0</v>
      </c>
      <c r="I115" s="215">
        <f>+'10'!E114</f>
        <v>0</v>
      </c>
      <c r="J115" s="220">
        <f>+'11'!E114</f>
        <v>0</v>
      </c>
      <c r="K115" s="220"/>
      <c r="L115" s="220">
        <f>+'16'!E114</f>
        <v>0</v>
      </c>
      <c r="M115" s="220"/>
      <c r="N115" s="220">
        <f>+'21'!E114</f>
        <v>0</v>
      </c>
      <c r="O115" s="220" t="e">
        <f>+'mẫu thống kê báo cáo nhanh'!#REF!</f>
        <v>#REF!</v>
      </c>
      <c r="P115" s="220"/>
      <c r="Q115" s="31">
        <f>+'7'!I114</f>
        <v>0</v>
      </c>
      <c r="R115" s="31">
        <f>+'8'!I114</f>
        <v>0</v>
      </c>
      <c r="S115" s="26">
        <f>+'9'!I114</f>
        <v>0</v>
      </c>
      <c r="T115" s="26">
        <f>+'10'!I114</f>
        <v>0</v>
      </c>
      <c r="U115" s="26">
        <f>+'11'!L114</f>
        <v>0</v>
      </c>
      <c r="V115" s="26"/>
      <c r="W115" s="31">
        <f>+'16'!I114</f>
        <v>0</v>
      </c>
      <c r="X115" s="31"/>
      <c r="Y115" s="220">
        <f>+'21'!L114</f>
        <v>0</v>
      </c>
      <c r="Z115" s="220" t="e">
        <f>+'mẫu thống kê báo cáo nhanh'!#REF!</f>
        <v>#REF!</v>
      </c>
      <c r="AA115" s="31"/>
      <c r="AB115" s="192" t="e">
        <f t="shared" si="3"/>
        <v>#REF!</v>
      </c>
      <c r="AC115" s="196"/>
    </row>
    <row r="116" spans="1:31" ht="15.75" hidden="1" x14ac:dyDescent="0.25">
      <c r="A116" s="197" t="s">
        <v>382</v>
      </c>
      <c r="B116" s="197" t="s">
        <v>383</v>
      </c>
      <c r="C116" s="198" t="s">
        <v>128</v>
      </c>
      <c r="D116" s="197" t="s">
        <v>55</v>
      </c>
      <c r="E116" s="192" t="e">
        <f t="shared" si="5"/>
        <v>#REF!</v>
      </c>
      <c r="F116" s="220">
        <f>+'7'!E115</f>
        <v>0</v>
      </c>
      <c r="G116" s="220">
        <f>+'8'!F115</f>
        <v>0</v>
      </c>
      <c r="H116" s="215">
        <f>+'9'!F115</f>
        <v>0</v>
      </c>
      <c r="I116" s="215">
        <f>+'10'!E115</f>
        <v>0</v>
      </c>
      <c r="J116" s="220">
        <f>+'11'!E115</f>
        <v>0</v>
      </c>
      <c r="K116" s="220"/>
      <c r="L116" s="220">
        <f>+'16'!E115</f>
        <v>0</v>
      </c>
      <c r="M116" s="220"/>
      <c r="N116" s="220">
        <f>+'21'!E115</f>
        <v>0</v>
      </c>
      <c r="O116" s="220" t="e">
        <f>+'mẫu thống kê báo cáo nhanh'!#REF!</f>
        <v>#REF!</v>
      </c>
      <c r="P116" s="220"/>
      <c r="Q116" s="31">
        <f>+'7'!I115</f>
        <v>0</v>
      </c>
      <c r="R116" s="31">
        <f>+'8'!I115</f>
        <v>0</v>
      </c>
      <c r="S116" s="26">
        <f>+'9'!I115</f>
        <v>0</v>
      </c>
      <c r="T116" s="26">
        <f>+'10'!I115</f>
        <v>0</v>
      </c>
      <c r="U116" s="26">
        <f>+'11'!L115</f>
        <v>0</v>
      </c>
      <c r="V116" s="26"/>
      <c r="W116" s="31">
        <f>+'16'!I115</f>
        <v>0</v>
      </c>
      <c r="X116" s="31"/>
      <c r="Y116" s="220">
        <f>+'21'!L115</f>
        <v>0</v>
      </c>
      <c r="Z116" s="220" t="e">
        <f>+'mẫu thống kê báo cáo nhanh'!#REF!</f>
        <v>#REF!</v>
      </c>
      <c r="AA116" s="31"/>
      <c r="AB116" s="192" t="e">
        <f t="shared" si="3"/>
        <v>#REF!</v>
      </c>
      <c r="AC116" s="196"/>
    </row>
    <row r="117" spans="1:31" ht="15.75" hidden="1" x14ac:dyDescent="0.25">
      <c r="A117" s="197" t="s">
        <v>384</v>
      </c>
      <c r="B117" s="197" t="s">
        <v>385</v>
      </c>
      <c r="C117" s="198" t="s">
        <v>130</v>
      </c>
      <c r="D117" s="197" t="s">
        <v>55</v>
      </c>
      <c r="E117" s="192" t="e">
        <f t="shared" si="5"/>
        <v>#REF!</v>
      </c>
      <c r="F117" s="220">
        <f>+'7'!E116</f>
        <v>0</v>
      </c>
      <c r="G117" s="220">
        <f>+'8'!F116</f>
        <v>0</v>
      </c>
      <c r="H117" s="215">
        <f>+'9'!F116</f>
        <v>0</v>
      </c>
      <c r="I117" s="215">
        <f>+'10'!E116</f>
        <v>0</v>
      </c>
      <c r="J117" s="220">
        <f>+'11'!E116</f>
        <v>0</v>
      </c>
      <c r="K117" s="220"/>
      <c r="L117" s="220">
        <f>+'16'!E116</f>
        <v>0</v>
      </c>
      <c r="M117" s="220"/>
      <c r="N117" s="220">
        <f>+'21'!E116</f>
        <v>0</v>
      </c>
      <c r="O117" s="220" t="e">
        <f>+'mẫu thống kê báo cáo nhanh'!#REF!</f>
        <v>#REF!</v>
      </c>
      <c r="P117" s="220"/>
      <c r="Q117" s="31">
        <f>+'7'!I116</f>
        <v>0</v>
      </c>
      <c r="R117" s="31">
        <f>+'8'!I116</f>
        <v>0</v>
      </c>
      <c r="S117" s="26">
        <f>+'9'!I116</f>
        <v>0</v>
      </c>
      <c r="T117" s="26">
        <f>+'10'!I116</f>
        <v>0</v>
      </c>
      <c r="U117" s="26">
        <f>+'11'!L116</f>
        <v>0</v>
      </c>
      <c r="V117" s="26"/>
      <c r="W117" s="31">
        <f>+'16'!I116</f>
        <v>0</v>
      </c>
      <c r="X117" s="31"/>
      <c r="Y117" s="220">
        <f>+'21'!L116</f>
        <v>0</v>
      </c>
      <c r="Z117" s="220" t="e">
        <f>+'mẫu thống kê báo cáo nhanh'!#REF!</f>
        <v>#REF!</v>
      </c>
      <c r="AA117" s="31"/>
      <c r="AB117" s="192" t="e">
        <f t="shared" si="3"/>
        <v>#REF!</v>
      </c>
      <c r="AC117" s="196"/>
    </row>
    <row r="118" spans="1:31" ht="15.75" hidden="1" x14ac:dyDescent="0.25">
      <c r="A118" s="197" t="s">
        <v>386</v>
      </c>
      <c r="B118" s="197" t="s">
        <v>387</v>
      </c>
      <c r="C118" s="198" t="s">
        <v>132</v>
      </c>
      <c r="D118" s="197" t="s">
        <v>55</v>
      </c>
      <c r="E118" s="192" t="e">
        <f t="shared" si="5"/>
        <v>#REF!</v>
      </c>
      <c r="F118" s="220">
        <f>+'7'!E117</f>
        <v>0</v>
      </c>
      <c r="G118" s="220">
        <f>+'8'!F117</f>
        <v>0</v>
      </c>
      <c r="H118" s="215">
        <f>+'9'!F117</f>
        <v>0</v>
      </c>
      <c r="I118" s="215">
        <f>+'10'!E117</f>
        <v>0</v>
      </c>
      <c r="J118" s="220">
        <f>+'11'!E117</f>
        <v>0</v>
      </c>
      <c r="K118" s="220"/>
      <c r="L118" s="220">
        <f>+'16'!E117</f>
        <v>0</v>
      </c>
      <c r="M118" s="220"/>
      <c r="N118" s="220">
        <f>+'21'!E117</f>
        <v>0</v>
      </c>
      <c r="O118" s="220" t="e">
        <f>+'mẫu thống kê báo cáo nhanh'!#REF!</f>
        <v>#REF!</v>
      </c>
      <c r="P118" s="220"/>
      <c r="Q118" s="31">
        <f>+'7'!I117</f>
        <v>0</v>
      </c>
      <c r="R118" s="31">
        <f>+'8'!I117</f>
        <v>0</v>
      </c>
      <c r="S118" s="26">
        <f>+'9'!I117</f>
        <v>0</v>
      </c>
      <c r="T118" s="26">
        <f>+'10'!I117</f>
        <v>0</v>
      </c>
      <c r="U118" s="26">
        <f>+'11'!L117</f>
        <v>0</v>
      </c>
      <c r="V118" s="26"/>
      <c r="W118" s="31">
        <f>+'16'!I117</f>
        <v>0</v>
      </c>
      <c r="X118" s="31"/>
      <c r="Y118" s="220">
        <f>+'21'!L117</f>
        <v>0</v>
      </c>
      <c r="Z118" s="220" t="e">
        <f>+'mẫu thống kê báo cáo nhanh'!#REF!</f>
        <v>#REF!</v>
      </c>
      <c r="AA118" s="31"/>
      <c r="AB118" s="192" t="e">
        <f t="shared" si="3"/>
        <v>#REF!</v>
      </c>
      <c r="AC118" s="196"/>
    </row>
    <row r="119" spans="1:31" s="245" customFormat="1" ht="15.75" x14ac:dyDescent="0.25">
      <c r="A119" s="190" t="s">
        <v>1534</v>
      </c>
      <c r="B119" s="190" t="s">
        <v>56</v>
      </c>
      <c r="C119" s="191" t="s">
        <v>57</v>
      </c>
      <c r="D119" s="190" t="s">
        <v>55</v>
      </c>
      <c r="E119" s="192">
        <f t="shared" si="5"/>
        <v>123.5</v>
      </c>
      <c r="F119" s="215">
        <f>+'7'!E118</f>
        <v>4.7</v>
      </c>
      <c r="G119" s="215">
        <f>+'8'!F118</f>
        <v>71.3</v>
      </c>
      <c r="H119" s="215">
        <f>+'9'!F118</f>
        <v>0</v>
      </c>
      <c r="I119" s="215">
        <f>+'10'!E118</f>
        <v>0</v>
      </c>
      <c r="J119" s="215">
        <f>+'11'!E118</f>
        <v>30</v>
      </c>
      <c r="K119" s="215"/>
      <c r="L119" s="215">
        <f>+'16'!E118</f>
        <v>17.5</v>
      </c>
      <c r="M119" s="215"/>
      <c r="N119" s="220">
        <f>+'21'!E118</f>
        <v>0</v>
      </c>
      <c r="O119" s="220">
        <f>+'mẫu thống kê báo cáo nhanh'!E20</f>
        <v>0</v>
      </c>
      <c r="P119" s="215"/>
      <c r="Q119" s="26">
        <f>+'7'!I118</f>
        <v>84.600000000000009</v>
      </c>
      <c r="R119" s="26">
        <f>+'8'!I118</f>
        <v>350</v>
      </c>
      <c r="S119" s="26">
        <f>+'9'!I118</f>
        <v>0</v>
      </c>
      <c r="T119" s="26">
        <f>+'10'!I118</f>
        <v>0</v>
      </c>
      <c r="U119" s="26">
        <f>+'11'!L118</f>
        <v>225</v>
      </c>
      <c r="V119" s="254"/>
      <c r="W119" s="26">
        <f>+'16'!I118</f>
        <v>525</v>
      </c>
      <c r="X119" s="26"/>
      <c r="Y119" s="220">
        <f>+'21'!L118</f>
        <v>0</v>
      </c>
      <c r="Z119" s="220">
        <f>+'mẫu thống kê báo cáo nhanh'!W20</f>
        <v>0</v>
      </c>
      <c r="AA119" s="255"/>
      <c r="AB119" s="192">
        <f t="shared" si="3"/>
        <v>1184.5999999999999</v>
      </c>
      <c r="AC119" s="190"/>
    </row>
    <row r="120" spans="1:31" ht="15.75" x14ac:dyDescent="0.25">
      <c r="A120" s="196" t="s">
        <v>388</v>
      </c>
      <c r="B120" s="197" t="s">
        <v>389</v>
      </c>
      <c r="C120" s="198" t="s">
        <v>126</v>
      </c>
      <c r="D120" s="197" t="s">
        <v>55</v>
      </c>
      <c r="E120" s="199" t="e">
        <f t="shared" si="5"/>
        <v>#REF!</v>
      </c>
      <c r="F120" s="220">
        <f>+'7'!E119</f>
        <v>0</v>
      </c>
      <c r="G120" s="220">
        <f>+'8'!F119</f>
        <v>0</v>
      </c>
      <c r="H120" s="215">
        <f>+'9'!F119</f>
        <v>0</v>
      </c>
      <c r="I120" s="215">
        <f>+'10'!E119</f>
        <v>0</v>
      </c>
      <c r="J120" s="220">
        <f>+'11'!E119</f>
        <v>0</v>
      </c>
      <c r="K120" s="220"/>
      <c r="L120" s="220">
        <f>+'16'!E119</f>
        <v>17.5</v>
      </c>
      <c r="M120" s="220"/>
      <c r="N120" s="220">
        <f>+'21'!E119</f>
        <v>0</v>
      </c>
      <c r="O120" s="220" t="e">
        <f>+'mẫu thống kê báo cáo nhanh'!#REF!</f>
        <v>#REF!</v>
      </c>
      <c r="P120" s="220"/>
      <c r="Q120" s="31">
        <f>+'7'!I119</f>
        <v>0</v>
      </c>
      <c r="R120" s="31">
        <f>+'8'!I119</f>
        <v>0</v>
      </c>
      <c r="S120" s="26">
        <f>+'9'!I119</f>
        <v>0</v>
      </c>
      <c r="T120" s="26">
        <f>+'10'!I119</f>
        <v>0</v>
      </c>
      <c r="U120" s="26">
        <f>+'11'!L119</f>
        <v>0</v>
      </c>
      <c r="V120" s="26"/>
      <c r="W120" s="31">
        <f>+'16'!I119</f>
        <v>525</v>
      </c>
      <c r="X120" s="31"/>
      <c r="Y120" s="220">
        <f>+'21'!L119</f>
        <v>0</v>
      </c>
      <c r="Z120" s="220" t="e">
        <f>+'mẫu thống kê báo cáo nhanh'!#REF!</f>
        <v>#REF!</v>
      </c>
      <c r="AA120" s="246"/>
      <c r="AB120" s="199" t="e">
        <f t="shared" si="3"/>
        <v>#REF!</v>
      </c>
      <c r="AC120" s="222"/>
    </row>
    <row r="121" spans="1:31" ht="15.75" x14ac:dyDescent="0.25">
      <c r="A121" s="196" t="s">
        <v>390</v>
      </c>
      <c r="B121" s="197" t="s">
        <v>391</v>
      </c>
      <c r="C121" s="198" t="s">
        <v>128</v>
      </c>
      <c r="D121" s="197" t="s">
        <v>55</v>
      </c>
      <c r="E121" s="199" t="e">
        <f t="shared" si="5"/>
        <v>#REF!</v>
      </c>
      <c r="F121" s="220">
        <f>+'7'!E120</f>
        <v>4.7</v>
      </c>
      <c r="G121" s="220">
        <f>+'8'!F120</f>
        <v>0</v>
      </c>
      <c r="H121" s="215">
        <f>+'9'!F120</f>
        <v>0</v>
      </c>
      <c r="I121" s="215">
        <f>+'10'!E120</f>
        <v>0</v>
      </c>
      <c r="J121" s="220">
        <f>+'11'!E120</f>
        <v>0</v>
      </c>
      <c r="K121" s="220"/>
      <c r="L121" s="220">
        <f>+'16'!E120</f>
        <v>0</v>
      </c>
      <c r="M121" s="220"/>
      <c r="N121" s="220">
        <f>+'21'!E120</f>
        <v>0</v>
      </c>
      <c r="O121" s="220" t="e">
        <f>+'mẫu thống kê báo cáo nhanh'!#REF!</f>
        <v>#REF!</v>
      </c>
      <c r="P121" s="220"/>
      <c r="Q121" s="31">
        <f>+'7'!I120</f>
        <v>84.600000000000009</v>
      </c>
      <c r="R121" s="31">
        <f>+'8'!I120</f>
        <v>0</v>
      </c>
      <c r="S121" s="26">
        <f>+'9'!I120</f>
        <v>0</v>
      </c>
      <c r="T121" s="26">
        <f>+'10'!I120</f>
        <v>0</v>
      </c>
      <c r="U121" s="26">
        <f>+'11'!L120</f>
        <v>0</v>
      </c>
      <c r="V121" s="26"/>
      <c r="W121" s="31">
        <f>+'16'!I120</f>
        <v>0</v>
      </c>
      <c r="X121" s="31"/>
      <c r="Y121" s="220">
        <f>+'21'!L120</f>
        <v>0</v>
      </c>
      <c r="Z121" s="220" t="e">
        <f>+'mẫu thống kê báo cáo nhanh'!#REF!</f>
        <v>#REF!</v>
      </c>
      <c r="AA121" s="246"/>
      <c r="AB121" s="199" t="e">
        <f t="shared" si="3"/>
        <v>#REF!</v>
      </c>
      <c r="AC121" s="222"/>
      <c r="AE121" s="223"/>
    </row>
    <row r="122" spans="1:31" ht="15.75" x14ac:dyDescent="0.25">
      <c r="A122" s="196" t="s">
        <v>392</v>
      </c>
      <c r="B122" s="197" t="s">
        <v>393</v>
      </c>
      <c r="C122" s="198" t="s">
        <v>130</v>
      </c>
      <c r="D122" s="197" t="s">
        <v>55</v>
      </c>
      <c r="E122" s="199" t="e">
        <f t="shared" si="5"/>
        <v>#REF!</v>
      </c>
      <c r="F122" s="220">
        <f>+'7'!E121</f>
        <v>0</v>
      </c>
      <c r="G122" s="220">
        <f>+'8'!F121</f>
        <v>71.3</v>
      </c>
      <c r="H122" s="215">
        <f>+'9'!F121</f>
        <v>0</v>
      </c>
      <c r="I122" s="215">
        <f>+'10'!E121</f>
        <v>0</v>
      </c>
      <c r="J122" s="220">
        <f>+'11'!E121</f>
        <v>0</v>
      </c>
      <c r="K122" s="220"/>
      <c r="L122" s="220">
        <f>+'16'!E121</f>
        <v>0</v>
      </c>
      <c r="M122" s="220"/>
      <c r="N122" s="220">
        <f>+'21'!E121</f>
        <v>0</v>
      </c>
      <c r="O122" s="220" t="e">
        <f>+'mẫu thống kê báo cáo nhanh'!#REF!</f>
        <v>#REF!</v>
      </c>
      <c r="P122" s="220"/>
      <c r="Q122" s="31">
        <f>+'7'!I121</f>
        <v>0</v>
      </c>
      <c r="R122" s="31">
        <f>+'8'!I121</f>
        <v>350</v>
      </c>
      <c r="S122" s="26">
        <f>+'9'!I121</f>
        <v>0</v>
      </c>
      <c r="T122" s="26">
        <f>+'10'!I121</f>
        <v>0</v>
      </c>
      <c r="U122" s="26">
        <f>+'11'!L121</f>
        <v>0</v>
      </c>
      <c r="V122" s="26"/>
      <c r="W122" s="31">
        <f>+'16'!I121</f>
        <v>0</v>
      </c>
      <c r="X122" s="31"/>
      <c r="Y122" s="220">
        <f>+'21'!L121</f>
        <v>0</v>
      </c>
      <c r="Z122" s="220" t="e">
        <f>+'mẫu thống kê báo cáo nhanh'!#REF!</f>
        <v>#REF!</v>
      </c>
      <c r="AA122" s="246"/>
      <c r="AB122" s="199" t="e">
        <f t="shared" si="3"/>
        <v>#REF!</v>
      </c>
      <c r="AC122" s="222"/>
    </row>
    <row r="123" spans="1:31" ht="15.75" x14ac:dyDescent="0.25">
      <c r="A123" s="196" t="s">
        <v>394</v>
      </c>
      <c r="B123" s="197" t="s">
        <v>395</v>
      </c>
      <c r="C123" s="198" t="s">
        <v>132</v>
      </c>
      <c r="D123" s="197" t="s">
        <v>55</v>
      </c>
      <c r="E123" s="199" t="e">
        <f t="shared" si="5"/>
        <v>#REF!</v>
      </c>
      <c r="F123" s="220">
        <f>+'7'!E122</f>
        <v>0</v>
      </c>
      <c r="G123" s="220">
        <f>+'8'!F122</f>
        <v>0</v>
      </c>
      <c r="H123" s="220">
        <f>+'9'!F122</f>
        <v>0</v>
      </c>
      <c r="I123" s="220">
        <f>+'10'!E122</f>
        <v>0</v>
      </c>
      <c r="J123" s="220">
        <f>+'11'!E122</f>
        <v>30</v>
      </c>
      <c r="K123" s="220"/>
      <c r="L123" s="220">
        <f>+'16'!E122</f>
        <v>0</v>
      </c>
      <c r="M123" s="220"/>
      <c r="N123" s="220">
        <f>+'21'!E122</f>
        <v>0</v>
      </c>
      <c r="O123" s="220" t="e">
        <f>+'mẫu thống kê báo cáo nhanh'!#REF!</f>
        <v>#REF!</v>
      </c>
      <c r="P123" s="220"/>
      <c r="Q123" s="31">
        <f>+'7'!I122</f>
        <v>0</v>
      </c>
      <c r="R123" s="31">
        <f>+'8'!I122</f>
        <v>0</v>
      </c>
      <c r="S123" s="31">
        <f>+'9'!I122</f>
        <v>0</v>
      </c>
      <c r="T123" s="31">
        <f>+'10'!I122</f>
        <v>0</v>
      </c>
      <c r="U123" s="31">
        <f>+'11'!L122</f>
        <v>225</v>
      </c>
      <c r="V123" s="31"/>
      <c r="W123" s="31">
        <f>+'16'!I122</f>
        <v>0</v>
      </c>
      <c r="X123" s="31"/>
      <c r="Y123" s="220">
        <f>+'21'!L122</f>
        <v>0</v>
      </c>
      <c r="Z123" s="220" t="e">
        <f>+'mẫu thống kê báo cáo nhanh'!#REF!</f>
        <v>#REF!</v>
      </c>
      <c r="AA123" s="246"/>
      <c r="AB123" s="199" t="e">
        <f t="shared" ref="AB123:AB186" si="6">+SUM(Q123:AA123)</f>
        <v>#REF!</v>
      </c>
      <c r="AC123" s="222"/>
    </row>
    <row r="124" spans="1:31" ht="15.75" hidden="1" x14ac:dyDescent="0.25">
      <c r="A124" s="190" t="s">
        <v>1535</v>
      </c>
      <c r="B124" s="214" t="s">
        <v>396</v>
      </c>
      <c r="C124" s="191" t="s">
        <v>397</v>
      </c>
      <c r="D124" s="190" t="s">
        <v>398</v>
      </c>
      <c r="E124" s="192" t="e">
        <f t="shared" si="5"/>
        <v>#REF!</v>
      </c>
      <c r="F124" s="220">
        <f>+'7'!E123</f>
        <v>0</v>
      </c>
      <c r="G124" s="220">
        <f>+'8'!F123</f>
        <v>0</v>
      </c>
      <c r="H124" s="215">
        <f>+'9'!F123</f>
        <v>0</v>
      </c>
      <c r="I124" s="215">
        <f>+'10'!E123</f>
        <v>0</v>
      </c>
      <c r="J124" s="220">
        <f>+'11'!E123</f>
        <v>0</v>
      </c>
      <c r="K124" s="220"/>
      <c r="L124" s="220">
        <f>+'16'!E123</f>
        <v>0</v>
      </c>
      <c r="M124" s="220"/>
      <c r="N124" s="220">
        <f>+'21'!E123</f>
        <v>0</v>
      </c>
      <c r="O124" s="220" t="e">
        <f>+'mẫu thống kê báo cáo nhanh'!#REF!</f>
        <v>#REF!</v>
      </c>
      <c r="P124" s="220"/>
      <c r="Q124" s="31">
        <f>+'7'!I123</f>
        <v>0</v>
      </c>
      <c r="R124" s="31">
        <f>+'8'!I123</f>
        <v>0</v>
      </c>
      <c r="S124" s="26">
        <f>+'9'!I123</f>
        <v>0</v>
      </c>
      <c r="T124" s="26">
        <f>+'10'!I123</f>
        <v>0</v>
      </c>
      <c r="U124" s="26">
        <f>+'11'!L123</f>
        <v>0</v>
      </c>
      <c r="V124" s="26"/>
      <c r="W124" s="31">
        <f>+'16'!I123</f>
        <v>0</v>
      </c>
      <c r="X124" s="31"/>
      <c r="Y124" s="220">
        <f>+'21'!L123</f>
        <v>0</v>
      </c>
      <c r="Z124" s="220" t="e">
        <f>+'mẫu thống kê báo cáo nhanh'!#REF!</f>
        <v>#REF!</v>
      </c>
      <c r="AA124" s="246"/>
      <c r="AB124" s="192" t="e">
        <f t="shared" si="6"/>
        <v>#REF!</v>
      </c>
      <c r="AC124" s="196"/>
    </row>
    <row r="125" spans="1:31" ht="15.75" hidden="1" x14ac:dyDescent="0.25">
      <c r="A125" s="196" t="s">
        <v>399</v>
      </c>
      <c r="B125" s="197" t="s">
        <v>400</v>
      </c>
      <c r="C125" s="198" t="s">
        <v>126</v>
      </c>
      <c r="D125" s="197" t="s">
        <v>398</v>
      </c>
      <c r="E125" s="192" t="e">
        <f t="shared" si="5"/>
        <v>#REF!</v>
      </c>
      <c r="F125" s="220">
        <f>+'7'!E124</f>
        <v>0</v>
      </c>
      <c r="G125" s="220">
        <f>+'8'!F124</f>
        <v>0</v>
      </c>
      <c r="H125" s="215">
        <f>+'9'!F124</f>
        <v>0</v>
      </c>
      <c r="I125" s="215">
        <f>+'10'!E124</f>
        <v>0</v>
      </c>
      <c r="J125" s="220">
        <f>+'11'!E124</f>
        <v>0</v>
      </c>
      <c r="K125" s="220"/>
      <c r="L125" s="220">
        <f>+'16'!E124</f>
        <v>0</v>
      </c>
      <c r="M125" s="220"/>
      <c r="N125" s="220">
        <f>+'21'!E124</f>
        <v>0</v>
      </c>
      <c r="O125" s="220" t="e">
        <f>+'mẫu thống kê báo cáo nhanh'!#REF!</f>
        <v>#REF!</v>
      </c>
      <c r="P125" s="220"/>
      <c r="Q125" s="31">
        <f>+'7'!I124</f>
        <v>0</v>
      </c>
      <c r="R125" s="31">
        <f>+'8'!I124</f>
        <v>0</v>
      </c>
      <c r="S125" s="26">
        <f>+'9'!I124</f>
        <v>0</v>
      </c>
      <c r="T125" s="26">
        <f>+'10'!I124</f>
        <v>0</v>
      </c>
      <c r="U125" s="26">
        <f>+'11'!L124</f>
        <v>0</v>
      </c>
      <c r="V125" s="26"/>
      <c r="W125" s="31">
        <f>+'16'!I124</f>
        <v>0</v>
      </c>
      <c r="X125" s="31"/>
      <c r="Y125" s="220">
        <f>+'21'!L124</f>
        <v>0</v>
      </c>
      <c r="Z125" s="220" t="e">
        <f>+'mẫu thống kê báo cáo nhanh'!#REF!</f>
        <v>#REF!</v>
      </c>
      <c r="AA125" s="246"/>
      <c r="AB125" s="192" t="e">
        <f t="shared" si="6"/>
        <v>#REF!</v>
      </c>
      <c r="AC125" s="196"/>
    </row>
    <row r="126" spans="1:31" ht="15.75" hidden="1" x14ac:dyDescent="0.25">
      <c r="A126" s="196" t="s">
        <v>401</v>
      </c>
      <c r="B126" s="197" t="s">
        <v>402</v>
      </c>
      <c r="C126" s="198" t="s">
        <v>128</v>
      </c>
      <c r="D126" s="197" t="s">
        <v>398</v>
      </c>
      <c r="E126" s="192" t="e">
        <f t="shared" si="5"/>
        <v>#REF!</v>
      </c>
      <c r="F126" s="220">
        <f>+'7'!E125</f>
        <v>0</v>
      </c>
      <c r="G126" s="220">
        <f>+'8'!F125</f>
        <v>0</v>
      </c>
      <c r="H126" s="215">
        <f>+'9'!F125</f>
        <v>0</v>
      </c>
      <c r="I126" s="215">
        <f>+'10'!E125</f>
        <v>0</v>
      </c>
      <c r="J126" s="220">
        <f>+'11'!E125</f>
        <v>0</v>
      </c>
      <c r="K126" s="220"/>
      <c r="L126" s="220">
        <f>+'16'!E125</f>
        <v>0</v>
      </c>
      <c r="M126" s="220"/>
      <c r="N126" s="220">
        <f>+'21'!E125</f>
        <v>0</v>
      </c>
      <c r="O126" s="220" t="e">
        <f>+'mẫu thống kê báo cáo nhanh'!#REF!</f>
        <v>#REF!</v>
      </c>
      <c r="P126" s="220"/>
      <c r="Q126" s="31">
        <f>+'7'!I125</f>
        <v>0</v>
      </c>
      <c r="R126" s="31">
        <f>+'8'!I125</f>
        <v>0</v>
      </c>
      <c r="S126" s="26">
        <f>+'9'!I125</f>
        <v>0</v>
      </c>
      <c r="T126" s="26">
        <f>+'10'!I125</f>
        <v>0</v>
      </c>
      <c r="U126" s="26">
        <f>+'11'!L125</f>
        <v>0</v>
      </c>
      <c r="V126" s="26"/>
      <c r="W126" s="31">
        <f>+'16'!I125</f>
        <v>0</v>
      </c>
      <c r="X126" s="31"/>
      <c r="Y126" s="220">
        <f>+'21'!L125</f>
        <v>0</v>
      </c>
      <c r="Z126" s="220" t="e">
        <f>+'mẫu thống kê báo cáo nhanh'!#REF!</f>
        <v>#REF!</v>
      </c>
      <c r="AA126" s="31"/>
      <c r="AB126" s="192" t="e">
        <f t="shared" si="6"/>
        <v>#REF!</v>
      </c>
      <c r="AC126" s="196"/>
    </row>
    <row r="127" spans="1:31" ht="15.75" hidden="1" x14ac:dyDescent="0.25">
      <c r="A127" s="196" t="s">
        <v>403</v>
      </c>
      <c r="B127" s="197" t="s">
        <v>404</v>
      </c>
      <c r="C127" s="198" t="s">
        <v>336</v>
      </c>
      <c r="D127" s="197" t="s">
        <v>398</v>
      </c>
      <c r="E127" s="192" t="e">
        <f t="shared" si="5"/>
        <v>#REF!</v>
      </c>
      <c r="F127" s="220">
        <f>+'7'!E126</f>
        <v>0</v>
      </c>
      <c r="G127" s="220">
        <f>+'8'!F126</f>
        <v>0</v>
      </c>
      <c r="H127" s="215">
        <f>+'9'!F126</f>
        <v>0</v>
      </c>
      <c r="I127" s="215">
        <f>+'10'!E126</f>
        <v>0</v>
      </c>
      <c r="J127" s="220">
        <f>+'11'!E126</f>
        <v>0</v>
      </c>
      <c r="K127" s="220"/>
      <c r="L127" s="220">
        <f>+'16'!E126</f>
        <v>0</v>
      </c>
      <c r="M127" s="220"/>
      <c r="N127" s="220">
        <f>+'21'!E126</f>
        <v>0</v>
      </c>
      <c r="O127" s="220" t="e">
        <f>+'mẫu thống kê báo cáo nhanh'!#REF!</f>
        <v>#REF!</v>
      </c>
      <c r="P127" s="220"/>
      <c r="Q127" s="31">
        <f>+'7'!I126</f>
        <v>0</v>
      </c>
      <c r="R127" s="31">
        <f>+'8'!I126</f>
        <v>0</v>
      </c>
      <c r="S127" s="26">
        <f>+'9'!I126</f>
        <v>0</v>
      </c>
      <c r="T127" s="26">
        <f>+'10'!I126</f>
        <v>0</v>
      </c>
      <c r="U127" s="26">
        <f>+'11'!L126</f>
        <v>0</v>
      </c>
      <c r="V127" s="26"/>
      <c r="W127" s="31">
        <f>+'16'!I126</f>
        <v>0</v>
      </c>
      <c r="X127" s="31"/>
      <c r="Y127" s="220">
        <f>+'21'!L126</f>
        <v>0</v>
      </c>
      <c r="Z127" s="220" t="e">
        <f>+'mẫu thống kê báo cáo nhanh'!#REF!</f>
        <v>#REF!</v>
      </c>
      <c r="AA127" s="31"/>
      <c r="AB127" s="192" t="e">
        <f t="shared" si="6"/>
        <v>#REF!</v>
      </c>
      <c r="AC127" s="196"/>
    </row>
    <row r="128" spans="1:31" ht="15.75" hidden="1" x14ac:dyDescent="0.25">
      <c r="A128" s="196" t="s">
        <v>405</v>
      </c>
      <c r="B128" s="197" t="s">
        <v>406</v>
      </c>
      <c r="C128" s="198" t="s">
        <v>132</v>
      </c>
      <c r="D128" s="197" t="s">
        <v>398</v>
      </c>
      <c r="E128" s="192" t="e">
        <f t="shared" si="5"/>
        <v>#REF!</v>
      </c>
      <c r="F128" s="220">
        <f>+'7'!E127</f>
        <v>0</v>
      </c>
      <c r="G128" s="220">
        <f>+'8'!F127</f>
        <v>0</v>
      </c>
      <c r="H128" s="215">
        <f>+'9'!F127</f>
        <v>0</v>
      </c>
      <c r="I128" s="215">
        <f>+'10'!E127</f>
        <v>0</v>
      </c>
      <c r="J128" s="220">
        <f>+'11'!E127</f>
        <v>0</v>
      </c>
      <c r="K128" s="220"/>
      <c r="L128" s="220">
        <f>+'16'!E127</f>
        <v>0</v>
      </c>
      <c r="M128" s="220"/>
      <c r="N128" s="220">
        <f>+'21'!E127</f>
        <v>0</v>
      </c>
      <c r="O128" s="220" t="e">
        <f>+'mẫu thống kê báo cáo nhanh'!#REF!</f>
        <v>#REF!</v>
      </c>
      <c r="P128" s="220"/>
      <c r="Q128" s="31">
        <f>+'7'!I127</f>
        <v>0</v>
      </c>
      <c r="R128" s="31">
        <f>+'8'!I127</f>
        <v>0</v>
      </c>
      <c r="S128" s="26">
        <f>+'9'!I127</f>
        <v>0</v>
      </c>
      <c r="T128" s="26">
        <f>+'10'!I127</f>
        <v>0</v>
      </c>
      <c r="U128" s="26">
        <f>+'11'!L127</f>
        <v>0</v>
      </c>
      <c r="V128" s="26"/>
      <c r="W128" s="31">
        <f>+'16'!I127</f>
        <v>0</v>
      </c>
      <c r="X128" s="31"/>
      <c r="Y128" s="220">
        <f>+'21'!L127</f>
        <v>0</v>
      </c>
      <c r="Z128" s="220" t="e">
        <f>+'mẫu thống kê báo cáo nhanh'!#REF!</f>
        <v>#REF!</v>
      </c>
      <c r="AA128" s="31"/>
      <c r="AB128" s="192" t="e">
        <f t="shared" si="6"/>
        <v>#REF!</v>
      </c>
      <c r="AC128" s="196"/>
    </row>
    <row r="129" spans="1:29" s="245" customFormat="1" ht="15.75" x14ac:dyDescent="0.25">
      <c r="A129" s="190" t="s">
        <v>1536</v>
      </c>
      <c r="B129" s="190" t="s">
        <v>58</v>
      </c>
      <c r="C129" s="191" t="s">
        <v>59</v>
      </c>
      <c r="D129" s="190" t="s">
        <v>55</v>
      </c>
      <c r="E129" s="192">
        <f t="shared" si="5"/>
        <v>519.34</v>
      </c>
      <c r="F129" s="215">
        <f>+'7'!E128</f>
        <v>519</v>
      </c>
      <c r="G129" s="215">
        <f>+'8'!F128</f>
        <v>0.09</v>
      </c>
      <c r="H129" s="215">
        <f>+'9'!F128</f>
        <v>0</v>
      </c>
      <c r="I129" s="215">
        <f>+'10'!E128</f>
        <v>0</v>
      </c>
      <c r="J129" s="220">
        <f>+'11'!E128</f>
        <v>0</v>
      </c>
      <c r="K129" s="220"/>
      <c r="L129" s="220">
        <f>+'16'!E128</f>
        <v>0</v>
      </c>
      <c r="M129" s="220"/>
      <c r="N129" s="220">
        <f>+'21'!E128</f>
        <v>0.25</v>
      </c>
      <c r="O129" s="220">
        <f>+'mẫu thống kê báo cáo nhanh'!E21</f>
        <v>0</v>
      </c>
      <c r="P129" s="215"/>
      <c r="Q129" s="26">
        <f>+'7'!I128</f>
        <v>1038</v>
      </c>
      <c r="R129" s="26">
        <f>+'8'!I128</f>
        <v>5</v>
      </c>
      <c r="S129" s="26">
        <f>+'9'!I128</f>
        <v>0</v>
      </c>
      <c r="T129" s="26">
        <f>+'10'!I128</f>
        <v>0</v>
      </c>
      <c r="U129" s="26">
        <f>+'11'!L128</f>
        <v>0</v>
      </c>
      <c r="V129" s="26"/>
      <c r="W129" s="26">
        <f>+'16'!I128</f>
        <v>0</v>
      </c>
      <c r="X129" s="26"/>
      <c r="Y129" s="215">
        <f>+'21'!L128</f>
        <v>125</v>
      </c>
      <c r="Z129" s="220">
        <f>+'mẫu thống kê báo cáo nhanh'!W21</f>
        <v>0</v>
      </c>
      <c r="AA129" s="26"/>
      <c r="AB129" s="192">
        <f t="shared" si="6"/>
        <v>1168</v>
      </c>
      <c r="AC129" s="190"/>
    </row>
    <row r="130" spans="1:29" ht="15.75" x14ac:dyDescent="0.25">
      <c r="A130" s="196" t="s">
        <v>407</v>
      </c>
      <c r="B130" s="197" t="s">
        <v>408</v>
      </c>
      <c r="C130" s="198" t="s">
        <v>126</v>
      </c>
      <c r="D130" s="197" t="s">
        <v>55</v>
      </c>
      <c r="E130" s="199" t="e">
        <f t="shared" ref="E130:E156" si="7">+SUM(F130:P130)</f>
        <v>#REF!</v>
      </c>
      <c r="F130" s="220">
        <f>+'7'!E129</f>
        <v>0</v>
      </c>
      <c r="G130" s="220">
        <f>+'8'!F129</f>
        <v>0</v>
      </c>
      <c r="H130" s="215">
        <f>+'9'!F129</f>
        <v>0</v>
      </c>
      <c r="I130" s="215">
        <f>+'10'!E129</f>
        <v>0</v>
      </c>
      <c r="J130" s="220">
        <f>+'11'!E129</f>
        <v>0</v>
      </c>
      <c r="K130" s="220"/>
      <c r="L130" s="220">
        <f>+'16'!E129</f>
        <v>0</v>
      </c>
      <c r="M130" s="220"/>
      <c r="N130" s="220">
        <f>+'21'!E129</f>
        <v>0.25</v>
      </c>
      <c r="O130" s="220" t="e">
        <f>+'mẫu thống kê báo cáo nhanh'!#REF!</f>
        <v>#REF!</v>
      </c>
      <c r="P130" s="220"/>
      <c r="Q130" s="31">
        <f>+'7'!I129</f>
        <v>0</v>
      </c>
      <c r="R130" s="31">
        <f>+'8'!I129</f>
        <v>0</v>
      </c>
      <c r="S130" s="26">
        <f>+'9'!I129</f>
        <v>0</v>
      </c>
      <c r="T130" s="26">
        <f>+'10'!I129</f>
        <v>0</v>
      </c>
      <c r="U130" s="26">
        <f>+'11'!L129</f>
        <v>0</v>
      </c>
      <c r="V130" s="26"/>
      <c r="W130" s="31">
        <f>+'16'!I129</f>
        <v>0</v>
      </c>
      <c r="X130" s="31"/>
      <c r="Y130" s="220">
        <f>+'21'!L129</f>
        <v>125</v>
      </c>
      <c r="Z130" s="220" t="e">
        <f>+'mẫu thống kê báo cáo nhanh'!#REF!</f>
        <v>#REF!</v>
      </c>
      <c r="AA130" s="246"/>
      <c r="AB130" s="199" t="e">
        <f t="shared" si="6"/>
        <v>#REF!</v>
      </c>
      <c r="AC130" s="196"/>
    </row>
    <row r="131" spans="1:29" ht="15.75" x14ac:dyDescent="0.25">
      <c r="A131" s="196" t="s">
        <v>409</v>
      </c>
      <c r="B131" s="197" t="s">
        <v>410</v>
      </c>
      <c r="C131" s="198" t="s">
        <v>128</v>
      </c>
      <c r="D131" s="197" t="s">
        <v>55</v>
      </c>
      <c r="E131" s="192" t="e">
        <f t="shared" si="7"/>
        <v>#REF!</v>
      </c>
      <c r="F131" s="220">
        <f>+'7'!E130</f>
        <v>0</v>
      </c>
      <c r="G131" s="220">
        <f>+'8'!F130</f>
        <v>0</v>
      </c>
      <c r="H131" s="215">
        <f>+'9'!F130</f>
        <v>0</v>
      </c>
      <c r="I131" s="215">
        <f>+'10'!E130</f>
        <v>0</v>
      </c>
      <c r="J131" s="220">
        <f>+'11'!E130</f>
        <v>0</v>
      </c>
      <c r="K131" s="220"/>
      <c r="L131" s="220">
        <f>+'16'!E130</f>
        <v>0</v>
      </c>
      <c r="M131" s="220"/>
      <c r="N131" s="220">
        <f>+'21'!E130</f>
        <v>0</v>
      </c>
      <c r="O131" s="220" t="e">
        <f>+'mẫu thống kê báo cáo nhanh'!#REF!</f>
        <v>#REF!</v>
      </c>
      <c r="P131" s="220"/>
      <c r="Q131" s="31">
        <f>+'7'!I130</f>
        <v>0</v>
      </c>
      <c r="R131" s="31">
        <f>+'8'!I130</f>
        <v>0</v>
      </c>
      <c r="S131" s="26">
        <f>+'9'!I130</f>
        <v>0</v>
      </c>
      <c r="T131" s="26">
        <f>+'10'!I130</f>
        <v>0</v>
      </c>
      <c r="U131" s="26">
        <f>+'11'!L130</f>
        <v>0</v>
      </c>
      <c r="V131" s="26"/>
      <c r="W131" s="31">
        <f>+'16'!I130</f>
        <v>0</v>
      </c>
      <c r="X131" s="31"/>
      <c r="Y131" s="220">
        <f>+'21'!L130</f>
        <v>0</v>
      </c>
      <c r="Z131" s="220" t="e">
        <f>+'mẫu thống kê báo cáo nhanh'!#REF!</f>
        <v>#REF!</v>
      </c>
      <c r="AA131" s="246"/>
      <c r="AB131" s="192" t="e">
        <f t="shared" si="6"/>
        <v>#REF!</v>
      </c>
      <c r="AC131" s="196"/>
    </row>
    <row r="132" spans="1:29" ht="15.75" x14ac:dyDescent="0.25">
      <c r="A132" s="196" t="s">
        <v>411</v>
      </c>
      <c r="B132" s="197" t="s">
        <v>412</v>
      </c>
      <c r="C132" s="198" t="s">
        <v>130</v>
      </c>
      <c r="D132" s="197" t="s">
        <v>55</v>
      </c>
      <c r="E132" s="199" t="e">
        <f t="shared" si="7"/>
        <v>#REF!</v>
      </c>
      <c r="F132" s="220">
        <f>+'7'!E131</f>
        <v>519</v>
      </c>
      <c r="G132" s="220">
        <f>+'8'!F131</f>
        <v>0.09</v>
      </c>
      <c r="H132" s="215">
        <f>+'9'!F131</f>
        <v>0</v>
      </c>
      <c r="I132" s="215">
        <f>+'10'!E131</f>
        <v>0</v>
      </c>
      <c r="J132" s="220">
        <f>+'11'!E131</f>
        <v>0</v>
      </c>
      <c r="K132" s="220"/>
      <c r="L132" s="220">
        <f>+'16'!E131</f>
        <v>0</v>
      </c>
      <c r="M132" s="220"/>
      <c r="N132" s="220">
        <f>+'21'!E131</f>
        <v>0</v>
      </c>
      <c r="O132" s="220" t="e">
        <f>+'mẫu thống kê báo cáo nhanh'!#REF!</f>
        <v>#REF!</v>
      </c>
      <c r="P132" s="220"/>
      <c r="Q132" s="31">
        <f>+'7'!I131</f>
        <v>1038</v>
      </c>
      <c r="R132" s="31">
        <f>+'8'!I131</f>
        <v>5</v>
      </c>
      <c r="S132" s="26">
        <f>+'9'!I131</f>
        <v>0</v>
      </c>
      <c r="T132" s="26">
        <f>+'10'!I131</f>
        <v>0</v>
      </c>
      <c r="U132" s="26">
        <f>+'11'!L131</f>
        <v>0</v>
      </c>
      <c r="V132" s="26"/>
      <c r="W132" s="31">
        <f>+'16'!I131</f>
        <v>0</v>
      </c>
      <c r="X132" s="31"/>
      <c r="Y132" s="220">
        <f>+'21'!L131</f>
        <v>0</v>
      </c>
      <c r="Z132" s="220" t="e">
        <f>+'mẫu thống kê báo cáo nhanh'!#REF!</f>
        <v>#REF!</v>
      </c>
      <c r="AA132" s="246"/>
      <c r="AB132" s="199" t="e">
        <f t="shared" si="6"/>
        <v>#REF!</v>
      </c>
      <c r="AC132" s="196"/>
    </row>
    <row r="133" spans="1:29" ht="15.75" x14ac:dyDescent="0.25">
      <c r="A133" s="196" t="s">
        <v>413</v>
      </c>
      <c r="B133" s="197" t="s">
        <v>414</v>
      </c>
      <c r="C133" s="198" t="s">
        <v>132</v>
      </c>
      <c r="D133" s="197" t="s">
        <v>55</v>
      </c>
      <c r="E133" s="192" t="e">
        <f t="shared" si="7"/>
        <v>#REF!</v>
      </c>
      <c r="F133" s="220">
        <f>+'7'!E132</f>
        <v>0</v>
      </c>
      <c r="G133" s="220">
        <f>+'8'!F132</f>
        <v>0</v>
      </c>
      <c r="H133" s="215">
        <f>+'9'!F132</f>
        <v>0</v>
      </c>
      <c r="I133" s="215">
        <f>+'10'!E132</f>
        <v>0</v>
      </c>
      <c r="J133" s="220">
        <f>+'11'!E132</f>
        <v>0</v>
      </c>
      <c r="K133" s="220"/>
      <c r="L133" s="220">
        <f>+'16'!E132</f>
        <v>0</v>
      </c>
      <c r="M133" s="220"/>
      <c r="N133" s="220">
        <f>+'21'!E132</f>
        <v>0</v>
      </c>
      <c r="O133" s="220" t="e">
        <f>+'mẫu thống kê báo cáo nhanh'!#REF!</f>
        <v>#REF!</v>
      </c>
      <c r="P133" s="220"/>
      <c r="Q133" s="31">
        <f>+'7'!I132</f>
        <v>0</v>
      </c>
      <c r="R133" s="31">
        <f>+'8'!I132</f>
        <v>0</v>
      </c>
      <c r="S133" s="26">
        <f>+'9'!I132</f>
        <v>0</v>
      </c>
      <c r="T133" s="26">
        <f>+'10'!I132</f>
        <v>0</v>
      </c>
      <c r="U133" s="26">
        <f>+'11'!L132</f>
        <v>0</v>
      </c>
      <c r="V133" s="26"/>
      <c r="W133" s="31">
        <f>+'16'!I132</f>
        <v>0</v>
      </c>
      <c r="X133" s="31"/>
      <c r="Y133" s="220">
        <f>+'21'!L132</f>
        <v>0</v>
      </c>
      <c r="Z133" s="220" t="e">
        <f>+'mẫu thống kê báo cáo nhanh'!#REF!</f>
        <v>#REF!</v>
      </c>
      <c r="AA133" s="246"/>
      <c r="AB133" s="192" t="e">
        <f t="shared" si="6"/>
        <v>#REF!</v>
      </c>
      <c r="AC133" s="196"/>
    </row>
    <row r="134" spans="1:29" ht="15.75" x14ac:dyDescent="0.25">
      <c r="A134" s="190" t="s">
        <v>1537</v>
      </c>
      <c r="B134" s="190" t="s">
        <v>60</v>
      </c>
      <c r="C134" s="191" t="s">
        <v>61</v>
      </c>
      <c r="D134" s="190" t="s">
        <v>55</v>
      </c>
      <c r="E134" s="192">
        <f t="shared" si="7"/>
        <v>36.35</v>
      </c>
      <c r="F134" s="215">
        <f>+'7'!E133</f>
        <v>0</v>
      </c>
      <c r="G134" s="215">
        <f>+'8'!F133</f>
        <v>0</v>
      </c>
      <c r="H134" s="215">
        <f>+'9'!F133</f>
        <v>0</v>
      </c>
      <c r="I134" s="215">
        <f>+'10'!E133</f>
        <v>0</v>
      </c>
      <c r="J134" s="215">
        <f>+'11'!E133</f>
        <v>0</v>
      </c>
      <c r="K134" s="215"/>
      <c r="L134" s="215">
        <f>+'16'!E133</f>
        <v>24.1</v>
      </c>
      <c r="M134" s="215"/>
      <c r="N134" s="215">
        <f>+'21'!E133</f>
        <v>12.25</v>
      </c>
      <c r="O134" s="220">
        <f>+'mẫu thống kê báo cáo nhanh'!E22</f>
        <v>0</v>
      </c>
      <c r="P134" s="215"/>
      <c r="Q134" s="31">
        <f>+'7'!I133</f>
        <v>0</v>
      </c>
      <c r="R134" s="31">
        <f>+'8'!I133</f>
        <v>0</v>
      </c>
      <c r="S134" s="26">
        <f>+'9'!I133</f>
        <v>0</v>
      </c>
      <c r="T134" s="26">
        <f>+'10'!I133</f>
        <v>0</v>
      </c>
      <c r="U134" s="26">
        <f>+'11'!L133</f>
        <v>0</v>
      </c>
      <c r="V134" s="26"/>
      <c r="W134" s="26">
        <f>+'16'!I133</f>
        <v>633</v>
      </c>
      <c r="X134" s="26"/>
      <c r="Y134" s="215">
        <f>+'21'!L133</f>
        <v>64</v>
      </c>
      <c r="Z134" s="220">
        <f>+'mẫu thống kê báo cáo nhanh'!W22</f>
        <v>0</v>
      </c>
      <c r="AA134" s="252"/>
      <c r="AB134" s="192">
        <f t="shared" si="6"/>
        <v>697</v>
      </c>
      <c r="AC134" s="196"/>
    </row>
    <row r="135" spans="1:29" ht="15.75" x14ac:dyDescent="0.25">
      <c r="A135" s="196" t="s">
        <v>415</v>
      </c>
      <c r="B135" s="197" t="s">
        <v>416</v>
      </c>
      <c r="C135" s="198" t="s">
        <v>126</v>
      </c>
      <c r="D135" s="197" t="s">
        <v>55</v>
      </c>
      <c r="E135" s="199" t="e">
        <f t="shared" si="7"/>
        <v>#REF!</v>
      </c>
      <c r="F135" s="220">
        <f>+'7'!E134</f>
        <v>0</v>
      </c>
      <c r="G135" s="220">
        <f>+'8'!F134</f>
        <v>0</v>
      </c>
      <c r="H135" s="220">
        <f>+'9'!F134</f>
        <v>0</v>
      </c>
      <c r="I135" s="220">
        <f>+'10'!E134</f>
        <v>0</v>
      </c>
      <c r="J135" s="220">
        <f>+'11'!E134</f>
        <v>0</v>
      </c>
      <c r="K135" s="220"/>
      <c r="L135" s="220">
        <f>+'16'!E134</f>
        <v>19.100000000000001</v>
      </c>
      <c r="M135" s="220"/>
      <c r="N135" s="220">
        <f>+'21'!E134</f>
        <v>0.25</v>
      </c>
      <c r="O135" s="220" t="e">
        <f>+'mẫu thống kê báo cáo nhanh'!#REF!</f>
        <v>#REF!</v>
      </c>
      <c r="P135" s="220"/>
      <c r="Q135" s="31">
        <f>+'7'!I134</f>
        <v>0</v>
      </c>
      <c r="R135" s="31">
        <f>+'8'!I134</f>
        <v>0</v>
      </c>
      <c r="S135" s="26">
        <f>+'9'!I134</f>
        <v>0</v>
      </c>
      <c r="T135" s="26">
        <f>+'10'!I134</f>
        <v>0</v>
      </c>
      <c r="U135" s="26">
        <f>+'11'!L134</f>
        <v>0</v>
      </c>
      <c r="V135" s="26"/>
      <c r="W135" s="31">
        <f>+'16'!I134</f>
        <v>573</v>
      </c>
      <c r="X135" s="31"/>
      <c r="Y135" s="220">
        <f>+'21'!L134</f>
        <v>10</v>
      </c>
      <c r="Z135" s="220" t="e">
        <f>+'mẫu thống kê báo cáo nhanh'!#REF!</f>
        <v>#REF!</v>
      </c>
      <c r="AA135" s="246"/>
      <c r="AB135" s="199" t="e">
        <f t="shared" si="6"/>
        <v>#REF!</v>
      </c>
      <c r="AC135" s="196"/>
    </row>
    <row r="136" spans="1:29" ht="15.75" x14ac:dyDescent="0.25">
      <c r="A136" s="196" t="s">
        <v>417</v>
      </c>
      <c r="B136" s="197" t="s">
        <v>418</v>
      </c>
      <c r="C136" s="198" t="s">
        <v>324</v>
      </c>
      <c r="D136" s="197" t="s">
        <v>55</v>
      </c>
      <c r="E136" s="199" t="e">
        <f t="shared" si="7"/>
        <v>#REF!</v>
      </c>
      <c r="F136" s="220">
        <f>+'7'!E135</f>
        <v>0</v>
      </c>
      <c r="G136" s="220">
        <f>+'8'!F135</f>
        <v>0</v>
      </c>
      <c r="H136" s="220">
        <f>+'9'!F135</f>
        <v>0</v>
      </c>
      <c r="I136" s="220">
        <f>+'10'!E135</f>
        <v>0</v>
      </c>
      <c r="J136" s="220">
        <f>+'11'!E135</f>
        <v>0</v>
      </c>
      <c r="K136" s="220"/>
      <c r="L136" s="220">
        <f>+'16'!E135</f>
        <v>0</v>
      </c>
      <c r="M136" s="220"/>
      <c r="N136" s="220">
        <f>+'21'!E135</f>
        <v>0</v>
      </c>
      <c r="O136" s="220" t="e">
        <f>+'mẫu thống kê báo cáo nhanh'!#REF!</f>
        <v>#REF!</v>
      </c>
      <c r="P136" s="220"/>
      <c r="Q136" s="31">
        <f>+'7'!I135</f>
        <v>0</v>
      </c>
      <c r="R136" s="31">
        <f>+'8'!I135</f>
        <v>0</v>
      </c>
      <c r="S136" s="26">
        <f>+'9'!I135</f>
        <v>0</v>
      </c>
      <c r="T136" s="26">
        <f>+'10'!I135</f>
        <v>0</v>
      </c>
      <c r="U136" s="26">
        <f>+'11'!L135</f>
        <v>0</v>
      </c>
      <c r="V136" s="26"/>
      <c r="W136" s="31">
        <f>+'16'!I135</f>
        <v>0</v>
      </c>
      <c r="X136" s="31"/>
      <c r="Y136" s="220">
        <f>+'21'!L135</f>
        <v>0</v>
      </c>
      <c r="Z136" s="220" t="e">
        <f>+'mẫu thống kê báo cáo nhanh'!#REF!</f>
        <v>#REF!</v>
      </c>
      <c r="AA136" s="246"/>
      <c r="AB136" s="199" t="e">
        <f t="shared" si="6"/>
        <v>#REF!</v>
      </c>
      <c r="AC136" s="196"/>
    </row>
    <row r="137" spans="1:29" ht="15.75" x14ac:dyDescent="0.25">
      <c r="A137" s="196" t="s">
        <v>419</v>
      </c>
      <c r="B137" s="197" t="s">
        <v>420</v>
      </c>
      <c r="C137" s="198" t="s">
        <v>130</v>
      </c>
      <c r="D137" s="197" t="s">
        <v>55</v>
      </c>
      <c r="E137" s="199" t="e">
        <f t="shared" si="7"/>
        <v>#REF!</v>
      </c>
      <c r="F137" s="220">
        <f>+'7'!E136</f>
        <v>0</v>
      </c>
      <c r="G137" s="220">
        <f>+'8'!F136</f>
        <v>0</v>
      </c>
      <c r="H137" s="220">
        <f>+'9'!F136</f>
        <v>0</v>
      </c>
      <c r="I137" s="220">
        <f>+'10'!E136</f>
        <v>0</v>
      </c>
      <c r="J137" s="220">
        <f>+'11'!E136</f>
        <v>0</v>
      </c>
      <c r="K137" s="220"/>
      <c r="L137" s="220">
        <f>+'16'!E136</f>
        <v>5</v>
      </c>
      <c r="M137" s="220"/>
      <c r="N137" s="220">
        <f>+'21'!E136</f>
        <v>0</v>
      </c>
      <c r="O137" s="220" t="e">
        <f>+'mẫu thống kê báo cáo nhanh'!#REF!</f>
        <v>#REF!</v>
      </c>
      <c r="P137" s="220"/>
      <c r="Q137" s="31">
        <f>+'7'!I136</f>
        <v>0</v>
      </c>
      <c r="R137" s="31">
        <f>+'8'!I136</f>
        <v>0</v>
      </c>
      <c r="S137" s="26">
        <f>+'9'!I136</f>
        <v>0</v>
      </c>
      <c r="T137" s="26">
        <f>+'10'!I136</f>
        <v>0</v>
      </c>
      <c r="U137" s="26">
        <f>+'11'!L136</f>
        <v>0</v>
      </c>
      <c r="V137" s="26"/>
      <c r="W137" s="31">
        <f>+'16'!I136</f>
        <v>60</v>
      </c>
      <c r="X137" s="31"/>
      <c r="Y137" s="220">
        <f>+'21'!L136</f>
        <v>0</v>
      </c>
      <c r="Z137" s="220" t="e">
        <f>+'mẫu thống kê báo cáo nhanh'!#REF!</f>
        <v>#REF!</v>
      </c>
      <c r="AA137" s="246"/>
      <c r="AB137" s="199" t="e">
        <f t="shared" si="6"/>
        <v>#REF!</v>
      </c>
      <c r="AC137" s="196"/>
    </row>
    <row r="138" spans="1:29" ht="15.75" x14ac:dyDescent="0.25">
      <c r="A138" s="196" t="s">
        <v>1538</v>
      </c>
      <c r="B138" s="197" t="s">
        <v>422</v>
      </c>
      <c r="C138" s="198" t="s">
        <v>132</v>
      </c>
      <c r="D138" s="197" t="s">
        <v>55</v>
      </c>
      <c r="E138" s="199" t="e">
        <f t="shared" si="7"/>
        <v>#REF!</v>
      </c>
      <c r="F138" s="220">
        <f>+'7'!E137</f>
        <v>0</v>
      </c>
      <c r="G138" s="220">
        <f>+'8'!F137</f>
        <v>0</v>
      </c>
      <c r="H138" s="220">
        <f>+'9'!F137</f>
        <v>0</v>
      </c>
      <c r="I138" s="220">
        <f>+'10'!E137</f>
        <v>0</v>
      </c>
      <c r="J138" s="220">
        <f>+'11'!E137</f>
        <v>0</v>
      </c>
      <c r="K138" s="220"/>
      <c r="L138" s="220">
        <f>+'16'!E137</f>
        <v>0</v>
      </c>
      <c r="M138" s="220"/>
      <c r="N138" s="220">
        <f>+'21'!E137</f>
        <v>12</v>
      </c>
      <c r="O138" s="220" t="e">
        <f>+'mẫu thống kê báo cáo nhanh'!#REF!</f>
        <v>#REF!</v>
      </c>
      <c r="P138" s="220"/>
      <c r="Q138" s="31">
        <f>+'7'!I137</f>
        <v>0</v>
      </c>
      <c r="R138" s="31">
        <f>+'8'!I137</f>
        <v>0</v>
      </c>
      <c r="S138" s="26">
        <f>+'9'!I137</f>
        <v>0</v>
      </c>
      <c r="T138" s="26">
        <f>+'10'!I137</f>
        <v>0</v>
      </c>
      <c r="U138" s="26">
        <f>+'11'!L137</f>
        <v>0</v>
      </c>
      <c r="V138" s="26"/>
      <c r="W138" s="31">
        <f>+'16'!I137</f>
        <v>0</v>
      </c>
      <c r="X138" s="31"/>
      <c r="Y138" s="220">
        <f>+'21'!L137</f>
        <v>54</v>
      </c>
      <c r="Z138" s="220" t="e">
        <f>+'mẫu thống kê báo cáo nhanh'!#REF!</f>
        <v>#REF!</v>
      </c>
      <c r="AA138" s="246"/>
      <c r="AB138" s="199" t="e">
        <f t="shared" si="6"/>
        <v>#REF!</v>
      </c>
      <c r="AC138" s="196"/>
    </row>
    <row r="139" spans="1:29" s="245" customFormat="1" ht="15.75" x14ac:dyDescent="0.25">
      <c r="A139" s="190" t="s">
        <v>1539</v>
      </c>
      <c r="B139" s="190" t="s">
        <v>62</v>
      </c>
      <c r="C139" s="191" t="s">
        <v>63</v>
      </c>
      <c r="D139" s="190" t="s">
        <v>55</v>
      </c>
      <c r="E139" s="192">
        <f t="shared" si="7"/>
        <v>131.65</v>
      </c>
      <c r="F139" s="215">
        <f>+'7'!E138</f>
        <v>125</v>
      </c>
      <c r="G139" s="215">
        <f>+'8'!F138</f>
        <v>6.65</v>
      </c>
      <c r="H139" s="215">
        <f>+'9'!F138</f>
        <v>0</v>
      </c>
      <c r="I139" s="215">
        <f>+'10'!E138</f>
        <v>0</v>
      </c>
      <c r="J139" s="220">
        <f>+'11'!E138</f>
        <v>0</v>
      </c>
      <c r="K139" s="220"/>
      <c r="L139" s="220">
        <f>+'16'!E138</f>
        <v>0</v>
      </c>
      <c r="M139" s="220"/>
      <c r="N139" s="220">
        <f>+'21'!E138</f>
        <v>0</v>
      </c>
      <c r="O139" s="220">
        <f>+'mẫu thống kê báo cáo nhanh'!E23</f>
        <v>0</v>
      </c>
      <c r="P139" s="215"/>
      <c r="Q139" s="26">
        <f>+'7'!I138</f>
        <v>250</v>
      </c>
      <c r="R139" s="26">
        <f>+'8'!I138</f>
        <v>199.5</v>
      </c>
      <c r="S139" s="26">
        <f>+'9'!I138</f>
        <v>0</v>
      </c>
      <c r="T139" s="26">
        <f>+'10'!I138</f>
        <v>0</v>
      </c>
      <c r="U139" s="26">
        <f>+'11'!L138</f>
        <v>0</v>
      </c>
      <c r="V139" s="26"/>
      <c r="W139" s="31">
        <f>+'16'!I138</f>
        <v>0</v>
      </c>
      <c r="X139" s="31"/>
      <c r="Y139" s="220">
        <f>+'21'!L138</f>
        <v>0</v>
      </c>
      <c r="Z139" s="220">
        <f>+'mẫu thống kê báo cáo nhanh'!W23</f>
        <v>0</v>
      </c>
      <c r="AA139" s="252"/>
      <c r="AB139" s="192">
        <f t="shared" si="6"/>
        <v>449.5</v>
      </c>
      <c r="AC139" s="190"/>
    </row>
    <row r="140" spans="1:29" ht="15.75" x14ac:dyDescent="0.25">
      <c r="A140" s="196" t="s">
        <v>423</v>
      </c>
      <c r="B140" s="197" t="s">
        <v>424</v>
      </c>
      <c r="C140" s="198" t="s">
        <v>126</v>
      </c>
      <c r="D140" s="196" t="s">
        <v>55</v>
      </c>
      <c r="E140" s="192" t="e">
        <f t="shared" si="7"/>
        <v>#REF!</v>
      </c>
      <c r="F140" s="220">
        <f>+'7'!E139</f>
        <v>0</v>
      </c>
      <c r="G140" s="220">
        <f>+'8'!F139</f>
        <v>0</v>
      </c>
      <c r="H140" s="215">
        <f>+'9'!F139</f>
        <v>0</v>
      </c>
      <c r="I140" s="215">
        <f>+'10'!E139</f>
        <v>0</v>
      </c>
      <c r="J140" s="220">
        <f>+'11'!E139</f>
        <v>0</v>
      </c>
      <c r="K140" s="220"/>
      <c r="L140" s="220">
        <f>+'16'!E139</f>
        <v>0</v>
      </c>
      <c r="M140" s="220"/>
      <c r="N140" s="220">
        <f>+'21'!E139</f>
        <v>0</v>
      </c>
      <c r="O140" s="220" t="e">
        <f>+'mẫu thống kê báo cáo nhanh'!#REF!</f>
        <v>#REF!</v>
      </c>
      <c r="P140" s="220"/>
      <c r="Q140" s="31">
        <f>+'7'!I139</f>
        <v>0</v>
      </c>
      <c r="R140" s="31">
        <f>+'8'!I139</f>
        <v>0</v>
      </c>
      <c r="S140" s="26">
        <f>+'9'!I139</f>
        <v>0</v>
      </c>
      <c r="T140" s="26">
        <f>+'10'!I139</f>
        <v>0</v>
      </c>
      <c r="U140" s="26">
        <f>+'11'!L139</f>
        <v>0</v>
      </c>
      <c r="V140" s="26"/>
      <c r="W140" s="31">
        <f>+'16'!I139</f>
        <v>0</v>
      </c>
      <c r="X140" s="31"/>
      <c r="Y140" s="220">
        <f>+'21'!L139</f>
        <v>0</v>
      </c>
      <c r="Z140" s="220" t="e">
        <f>+'mẫu thống kê báo cáo nhanh'!#REF!</f>
        <v>#REF!</v>
      </c>
      <c r="AA140" s="246"/>
      <c r="AB140" s="192" t="e">
        <f t="shared" si="6"/>
        <v>#REF!</v>
      </c>
      <c r="AC140" s="196"/>
    </row>
    <row r="141" spans="1:29" ht="15.75" x14ac:dyDescent="0.25">
      <c r="A141" s="196" t="s">
        <v>425</v>
      </c>
      <c r="B141" s="197" t="s">
        <v>426</v>
      </c>
      <c r="C141" s="198" t="s">
        <v>128</v>
      </c>
      <c r="D141" s="196" t="s">
        <v>55</v>
      </c>
      <c r="E141" s="192" t="e">
        <f t="shared" si="7"/>
        <v>#REF!</v>
      </c>
      <c r="F141" s="220">
        <f>+'7'!E140</f>
        <v>0</v>
      </c>
      <c r="G141" s="220">
        <f>+'8'!F140</f>
        <v>0</v>
      </c>
      <c r="H141" s="215">
        <f>+'9'!F140</f>
        <v>0</v>
      </c>
      <c r="I141" s="215">
        <f>+'10'!E140</f>
        <v>0</v>
      </c>
      <c r="J141" s="220">
        <f>+'11'!E140</f>
        <v>0</v>
      </c>
      <c r="K141" s="220"/>
      <c r="L141" s="220">
        <f>+'16'!E140</f>
        <v>0</v>
      </c>
      <c r="M141" s="220"/>
      <c r="N141" s="220">
        <f>+'21'!E140</f>
        <v>0</v>
      </c>
      <c r="O141" s="220" t="e">
        <f>+'mẫu thống kê báo cáo nhanh'!#REF!</f>
        <v>#REF!</v>
      </c>
      <c r="P141" s="220"/>
      <c r="Q141" s="31">
        <f>+'7'!I140</f>
        <v>0</v>
      </c>
      <c r="R141" s="31">
        <f>+'8'!I140</f>
        <v>0</v>
      </c>
      <c r="S141" s="26">
        <f>+'9'!I140</f>
        <v>0</v>
      </c>
      <c r="T141" s="26">
        <f>+'10'!I140</f>
        <v>0</v>
      </c>
      <c r="U141" s="26">
        <f>+'11'!L140</f>
        <v>0</v>
      </c>
      <c r="V141" s="26"/>
      <c r="W141" s="31">
        <f>+'16'!I140</f>
        <v>0</v>
      </c>
      <c r="X141" s="31"/>
      <c r="Y141" s="220">
        <f>+'21'!L140</f>
        <v>0</v>
      </c>
      <c r="Z141" s="220" t="e">
        <f>+'mẫu thống kê báo cáo nhanh'!#REF!</f>
        <v>#REF!</v>
      </c>
      <c r="AA141" s="246"/>
      <c r="AB141" s="192" t="e">
        <f t="shared" si="6"/>
        <v>#REF!</v>
      </c>
      <c r="AC141" s="196"/>
    </row>
    <row r="142" spans="1:29" ht="15.75" x14ac:dyDescent="0.25">
      <c r="A142" s="196" t="s">
        <v>427</v>
      </c>
      <c r="B142" s="197" t="s">
        <v>428</v>
      </c>
      <c r="C142" s="198" t="s">
        <v>130</v>
      </c>
      <c r="D142" s="196" t="s">
        <v>55</v>
      </c>
      <c r="E142" s="199" t="e">
        <f t="shared" si="7"/>
        <v>#REF!</v>
      </c>
      <c r="F142" s="220">
        <f>+'7'!E141</f>
        <v>125</v>
      </c>
      <c r="G142" s="220">
        <f>+'8'!F141</f>
        <v>6.65</v>
      </c>
      <c r="H142" s="215">
        <f>+'9'!F141</f>
        <v>0</v>
      </c>
      <c r="I142" s="215">
        <f>+'10'!E141</f>
        <v>0</v>
      </c>
      <c r="J142" s="220">
        <f>+'11'!E141</f>
        <v>0</v>
      </c>
      <c r="K142" s="220"/>
      <c r="L142" s="220">
        <f>+'16'!E141</f>
        <v>0</v>
      </c>
      <c r="M142" s="220"/>
      <c r="N142" s="220">
        <f>+'21'!E141</f>
        <v>0</v>
      </c>
      <c r="O142" s="220" t="e">
        <f>+'mẫu thống kê báo cáo nhanh'!#REF!</f>
        <v>#REF!</v>
      </c>
      <c r="P142" s="220"/>
      <c r="Q142" s="31">
        <f>+'7'!I141</f>
        <v>250</v>
      </c>
      <c r="R142" s="31">
        <f>+'8'!I141</f>
        <v>199.5</v>
      </c>
      <c r="S142" s="26">
        <f>+'9'!I141</f>
        <v>0</v>
      </c>
      <c r="T142" s="26">
        <f>+'10'!I141</f>
        <v>0</v>
      </c>
      <c r="U142" s="26">
        <f>+'11'!L141</f>
        <v>0</v>
      </c>
      <c r="V142" s="26"/>
      <c r="W142" s="31">
        <f>+'16'!I141</f>
        <v>0</v>
      </c>
      <c r="X142" s="31"/>
      <c r="Y142" s="220">
        <f>+'21'!L141</f>
        <v>0</v>
      </c>
      <c r="Z142" s="220" t="e">
        <f>+'mẫu thống kê báo cáo nhanh'!#REF!</f>
        <v>#REF!</v>
      </c>
      <c r="AA142" s="246"/>
      <c r="AB142" s="199" t="e">
        <f t="shared" si="6"/>
        <v>#REF!</v>
      </c>
      <c r="AC142" s="196"/>
    </row>
    <row r="143" spans="1:29" ht="15.75" x14ac:dyDescent="0.25">
      <c r="A143" s="196" t="s">
        <v>429</v>
      </c>
      <c r="B143" s="197" t="s">
        <v>430</v>
      </c>
      <c r="C143" s="198" t="s">
        <v>132</v>
      </c>
      <c r="D143" s="196" t="s">
        <v>55</v>
      </c>
      <c r="E143" s="192" t="e">
        <f t="shared" si="7"/>
        <v>#REF!</v>
      </c>
      <c r="F143" s="220">
        <f>+'7'!E142</f>
        <v>0</v>
      </c>
      <c r="G143" s="220">
        <f>+'8'!F142</f>
        <v>0</v>
      </c>
      <c r="H143" s="215">
        <f>+'9'!F142</f>
        <v>0</v>
      </c>
      <c r="I143" s="215">
        <f>+'10'!E142</f>
        <v>0</v>
      </c>
      <c r="J143" s="220">
        <f>+'11'!E142</f>
        <v>0</v>
      </c>
      <c r="K143" s="220"/>
      <c r="L143" s="220">
        <f>+'16'!E142</f>
        <v>0</v>
      </c>
      <c r="M143" s="220"/>
      <c r="N143" s="220">
        <f>+'21'!E142</f>
        <v>0</v>
      </c>
      <c r="O143" s="220" t="e">
        <f>+'mẫu thống kê báo cáo nhanh'!#REF!</f>
        <v>#REF!</v>
      </c>
      <c r="P143" s="220"/>
      <c r="Q143" s="31">
        <f>+'7'!I142</f>
        <v>0</v>
      </c>
      <c r="R143" s="31">
        <f>+'8'!I142</f>
        <v>0</v>
      </c>
      <c r="S143" s="26">
        <f>+'9'!I142</f>
        <v>0</v>
      </c>
      <c r="T143" s="26">
        <f>+'10'!I142</f>
        <v>0</v>
      </c>
      <c r="U143" s="26">
        <f>+'11'!L142</f>
        <v>0</v>
      </c>
      <c r="V143" s="26"/>
      <c r="W143" s="31">
        <f>+'16'!I142</f>
        <v>0</v>
      </c>
      <c r="X143" s="31"/>
      <c r="Y143" s="220">
        <f>+'21'!L142</f>
        <v>0</v>
      </c>
      <c r="Z143" s="220" t="e">
        <f>+'mẫu thống kê báo cáo nhanh'!#REF!</f>
        <v>#REF!</v>
      </c>
      <c r="AA143" s="246"/>
      <c r="AB143" s="192" t="e">
        <f t="shared" si="6"/>
        <v>#REF!</v>
      </c>
      <c r="AC143" s="196"/>
    </row>
    <row r="144" spans="1:29" ht="15.75" x14ac:dyDescent="0.25">
      <c r="A144" s="190" t="s">
        <v>1540</v>
      </c>
      <c r="B144" s="190" t="s">
        <v>64</v>
      </c>
      <c r="C144" s="191" t="s">
        <v>65</v>
      </c>
      <c r="D144" s="190" t="s">
        <v>55</v>
      </c>
      <c r="E144" s="192">
        <f t="shared" si="7"/>
        <v>1.2</v>
      </c>
      <c r="F144" s="220">
        <f>+'7'!E143</f>
        <v>0</v>
      </c>
      <c r="G144" s="220">
        <f>+'8'!F143</f>
        <v>0</v>
      </c>
      <c r="H144" s="215">
        <f>+'9'!F143</f>
        <v>0.2</v>
      </c>
      <c r="I144" s="215">
        <f>+'10'!E143</f>
        <v>0</v>
      </c>
      <c r="J144" s="220">
        <f>+'11'!E143</f>
        <v>0</v>
      </c>
      <c r="K144" s="220"/>
      <c r="L144" s="220">
        <f>+'16'!E143</f>
        <v>0</v>
      </c>
      <c r="M144" s="220"/>
      <c r="N144" s="215">
        <f>+'21'!E143</f>
        <v>1</v>
      </c>
      <c r="O144" s="220">
        <f>+'mẫu thống kê báo cáo nhanh'!E24</f>
        <v>0</v>
      </c>
      <c r="P144" s="220"/>
      <c r="Q144" s="31">
        <f>+'7'!I143</f>
        <v>0</v>
      </c>
      <c r="R144" s="31">
        <f>+'8'!I143</f>
        <v>0</v>
      </c>
      <c r="S144" s="26">
        <f>+'9'!I143</f>
        <v>20</v>
      </c>
      <c r="T144" s="26">
        <f>+'10'!I143</f>
        <v>0</v>
      </c>
      <c r="U144" s="26">
        <f>+'11'!L143</f>
        <v>0</v>
      </c>
      <c r="V144" s="26"/>
      <c r="W144" s="31">
        <f>+'16'!I143</f>
        <v>0</v>
      </c>
      <c r="X144" s="31"/>
      <c r="Y144" s="215">
        <f>+'21'!L143</f>
        <v>30</v>
      </c>
      <c r="Z144" s="220">
        <f>+'mẫu thống kê báo cáo nhanh'!W24</f>
        <v>0</v>
      </c>
      <c r="AA144" s="246"/>
      <c r="AB144" s="192">
        <f t="shared" si="6"/>
        <v>50</v>
      </c>
      <c r="AC144" s="196"/>
    </row>
    <row r="145" spans="1:29" ht="15.75" x14ac:dyDescent="0.25">
      <c r="A145" s="196" t="s">
        <v>431</v>
      </c>
      <c r="B145" s="197" t="s">
        <v>432</v>
      </c>
      <c r="C145" s="198" t="s">
        <v>126</v>
      </c>
      <c r="D145" s="197" t="s">
        <v>55</v>
      </c>
      <c r="E145" s="199" t="e">
        <f t="shared" si="7"/>
        <v>#REF!</v>
      </c>
      <c r="F145" s="220">
        <f>+'7'!E144</f>
        <v>0</v>
      </c>
      <c r="G145" s="220">
        <f>+'8'!F144</f>
        <v>0</v>
      </c>
      <c r="H145" s="220">
        <f>+'9'!F144</f>
        <v>0.2</v>
      </c>
      <c r="I145" s="215">
        <f>+'10'!E144</f>
        <v>0</v>
      </c>
      <c r="J145" s="220">
        <f>+'11'!E144</f>
        <v>0</v>
      </c>
      <c r="K145" s="220"/>
      <c r="L145" s="220">
        <f>+'16'!E144</f>
        <v>0</v>
      </c>
      <c r="M145" s="220"/>
      <c r="N145" s="220">
        <f>+'21'!E144</f>
        <v>0</v>
      </c>
      <c r="O145" s="220" t="e">
        <f>+'mẫu thống kê báo cáo nhanh'!#REF!</f>
        <v>#REF!</v>
      </c>
      <c r="P145" s="220"/>
      <c r="Q145" s="31">
        <f>+'7'!I144</f>
        <v>0</v>
      </c>
      <c r="R145" s="31">
        <f>+'8'!I144</f>
        <v>0</v>
      </c>
      <c r="S145" s="31">
        <f>+'9'!I144</f>
        <v>20</v>
      </c>
      <c r="T145" s="26">
        <f>+'10'!I144</f>
        <v>0</v>
      </c>
      <c r="U145" s="26">
        <f>+'11'!L144</f>
        <v>0</v>
      </c>
      <c r="V145" s="26"/>
      <c r="W145" s="31">
        <f>+'16'!I144</f>
        <v>0</v>
      </c>
      <c r="X145" s="31"/>
      <c r="Y145" s="220">
        <f>+'21'!L144</f>
        <v>0</v>
      </c>
      <c r="Z145" s="220" t="e">
        <f>+'mẫu thống kê báo cáo nhanh'!#REF!</f>
        <v>#REF!</v>
      </c>
      <c r="AA145" s="246"/>
      <c r="AB145" s="199" t="e">
        <f t="shared" si="6"/>
        <v>#REF!</v>
      </c>
      <c r="AC145" s="196"/>
    </row>
    <row r="146" spans="1:29" ht="15.75" x14ac:dyDescent="0.25">
      <c r="A146" s="196" t="s">
        <v>433</v>
      </c>
      <c r="B146" s="197" t="s">
        <v>434</v>
      </c>
      <c r="C146" s="198" t="s">
        <v>128</v>
      </c>
      <c r="D146" s="197" t="s">
        <v>55</v>
      </c>
      <c r="E146" s="192" t="e">
        <f t="shared" si="7"/>
        <v>#REF!</v>
      </c>
      <c r="F146" s="220">
        <f>+'7'!E145</f>
        <v>0</v>
      </c>
      <c r="G146" s="220">
        <f>+'8'!F145</f>
        <v>0</v>
      </c>
      <c r="H146" s="220">
        <f>+'9'!F145</f>
        <v>0</v>
      </c>
      <c r="I146" s="215">
        <f>+'10'!E145</f>
        <v>0</v>
      </c>
      <c r="J146" s="220">
        <f>+'11'!E145</f>
        <v>0</v>
      </c>
      <c r="K146" s="220"/>
      <c r="L146" s="220">
        <f>+'16'!E145</f>
        <v>0</v>
      </c>
      <c r="M146" s="220"/>
      <c r="N146" s="220">
        <f>+'21'!E145</f>
        <v>0</v>
      </c>
      <c r="O146" s="220" t="e">
        <f>+'mẫu thống kê báo cáo nhanh'!#REF!</f>
        <v>#REF!</v>
      </c>
      <c r="P146" s="220"/>
      <c r="Q146" s="31">
        <f>+'7'!I145</f>
        <v>0</v>
      </c>
      <c r="R146" s="31">
        <f>+'8'!I145</f>
        <v>0</v>
      </c>
      <c r="S146" s="31">
        <f>+'9'!I145</f>
        <v>0</v>
      </c>
      <c r="T146" s="26">
        <f>+'10'!I145</f>
        <v>0</v>
      </c>
      <c r="U146" s="26">
        <f>+'11'!L145</f>
        <v>0</v>
      </c>
      <c r="V146" s="26"/>
      <c r="W146" s="31">
        <f>+'16'!I145</f>
        <v>0</v>
      </c>
      <c r="X146" s="31"/>
      <c r="Y146" s="220">
        <f>+'21'!L145</f>
        <v>0</v>
      </c>
      <c r="Z146" s="220" t="e">
        <f>+'mẫu thống kê báo cáo nhanh'!#REF!</f>
        <v>#REF!</v>
      </c>
      <c r="AA146" s="246"/>
      <c r="AB146" s="199" t="e">
        <f t="shared" si="6"/>
        <v>#REF!</v>
      </c>
      <c r="AC146" s="196"/>
    </row>
    <row r="147" spans="1:29" ht="15.75" x14ac:dyDescent="0.25">
      <c r="A147" s="196" t="s">
        <v>435</v>
      </c>
      <c r="B147" s="197" t="s">
        <v>436</v>
      </c>
      <c r="C147" s="198" t="s">
        <v>130</v>
      </c>
      <c r="D147" s="197" t="s">
        <v>55</v>
      </c>
      <c r="E147" s="192" t="e">
        <f t="shared" si="7"/>
        <v>#REF!</v>
      </c>
      <c r="F147" s="220">
        <f>+'7'!E146</f>
        <v>0</v>
      </c>
      <c r="G147" s="220">
        <f>+'8'!F146</f>
        <v>0</v>
      </c>
      <c r="H147" s="220">
        <f>+'9'!F146</f>
        <v>0</v>
      </c>
      <c r="I147" s="215">
        <f>+'10'!E146</f>
        <v>0</v>
      </c>
      <c r="J147" s="220">
        <f>+'11'!E146</f>
        <v>0</v>
      </c>
      <c r="K147" s="220"/>
      <c r="L147" s="220">
        <f>+'16'!E146</f>
        <v>0</v>
      </c>
      <c r="M147" s="220"/>
      <c r="N147" s="220">
        <f>+'21'!E146</f>
        <v>0</v>
      </c>
      <c r="O147" s="220" t="e">
        <f>+'mẫu thống kê báo cáo nhanh'!#REF!</f>
        <v>#REF!</v>
      </c>
      <c r="P147" s="220"/>
      <c r="Q147" s="31">
        <f>+'7'!I146</f>
        <v>0</v>
      </c>
      <c r="R147" s="31">
        <f>+'8'!I146</f>
        <v>0</v>
      </c>
      <c r="S147" s="31">
        <f>+'9'!I146</f>
        <v>0</v>
      </c>
      <c r="T147" s="26">
        <f>+'10'!I146</f>
        <v>0</v>
      </c>
      <c r="U147" s="26">
        <f>+'11'!L146</f>
        <v>0</v>
      </c>
      <c r="V147" s="26"/>
      <c r="W147" s="31">
        <f>+'16'!I146</f>
        <v>0</v>
      </c>
      <c r="X147" s="31"/>
      <c r="Y147" s="220">
        <f>+'21'!L146</f>
        <v>0</v>
      </c>
      <c r="Z147" s="220" t="e">
        <f>+'mẫu thống kê báo cáo nhanh'!#REF!</f>
        <v>#REF!</v>
      </c>
      <c r="AA147" s="246"/>
      <c r="AB147" s="199" t="e">
        <f t="shared" si="6"/>
        <v>#REF!</v>
      </c>
      <c r="AC147" s="196"/>
    </row>
    <row r="148" spans="1:29" ht="15.75" x14ac:dyDescent="0.25">
      <c r="A148" s="196" t="s">
        <v>437</v>
      </c>
      <c r="B148" s="197" t="s">
        <v>438</v>
      </c>
      <c r="C148" s="198" t="s">
        <v>132</v>
      </c>
      <c r="D148" s="197" t="s">
        <v>55</v>
      </c>
      <c r="E148" s="199" t="e">
        <f t="shared" si="7"/>
        <v>#REF!</v>
      </c>
      <c r="F148" s="220">
        <f>+'7'!E147</f>
        <v>0</v>
      </c>
      <c r="G148" s="220">
        <f>+'8'!F147</f>
        <v>0</v>
      </c>
      <c r="H148" s="220">
        <f>+'9'!F147</f>
        <v>0</v>
      </c>
      <c r="I148" s="215">
        <f>+'10'!E147</f>
        <v>0</v>
      </c>
      <c r="J148" s="220">
        <f>+'11'!E147</f>
        <v>0</v>
      </c>
      <c r="K148" s="220"/>
      <c r="L148" s="220">
        <f>+'16'!E147</f>
        <v>0</v>
      </c>
      <c r="M148" s="220"/>
      <c r="N148" s="220">
        <f>+'21'!E147</f>
        <v>1</v>
      </c>
      <c r="O148" s="220" t="e">
        <f>+'mẫu thống kê báo cáo nhanh'!#REF!</f>
        <v>#REF!</v>
      </c>
      <c r="P148" s="220"/>
      <c r="Q148" s="31">
        <f>+'7'!I147</f>
        <v>0</v>
      </c>
      <c r="R148" s="31">
        <f>+'8'!I147</f>
        <v>0</v>
      </c>
      <c r="S148" s="31">
        <f>+'9'!I147</f>
        <v>0</v>
      </c>
      <c r="T148" s="26">
        <f>+'10'!I147</f>
        <v>0</v>
      </c>
      <c r="U148" s="26">
        <f>+'11'!L147</f>
        <v>0</v>
      </c>
      <c r="V148" s="26"/>
      <c r="W148" s="31">
        <f>+'16'!I147</f>
        <v>0</v>
      </c>
      <c r="X148" s="31"/>
      <c r="Y148" s="220">
        <f>+'21'!L147</f>
        <v>30</v>
      </c>
      <c r="Z148" s="220" t="e">
        <f>+'mẫu thống kê báo cáo nhanh'!#REF!</f>
        <v>#REF!</v>
      </c>
      <c r="AA148" s="246"/>
      <c r="AB148" s="199" t="e">
        <f t="shared" si="6"/>
        <v>#REF!</v>
      </c>
      <c r="AC148" s="196"/>
    </row>
    <row r="149" spans="1:29" s="245" customFormat="1" ht="15.75" x14ac:dyDescent="0.25">
      <c r="A149" s="190" t="s">
        <v>1541</v>
      </c>
      <c r="B149" s="190" t="s">
        <v>66</v>
      </c>
      <c r="C149" s="191" t="s">
        <v>67</v>
      </c>
      <c r="D149" s="190" t="s">
        <v>68</v>
      </c>
      <c r="E149" s="192">
        <f t="shared" si="7"/>
        <v>120</v>
      </c>
      <c r="F149" s="215">
        <f>+'7'!E148</f>
        <v>115</v>
      </c>
      <c r="G149" s="215">
        <f>+'8'!F148</f>
        <v>1</v>
      </c>
      <c r="H149" s="215">
        <f>+'9'!F148</f>
        <v>0</v>
      </c>
      <c r="I149" s="215">
        <f>+'10'!E148</f>
        <v>0</v>
      </c>
      <c r="J149" s="220">
        <f>+'11'!E148</f>
        <v>4</v>
      </c>
      <c r="K149" s="220"/>
      <c r="L149" s="220">
        <f>+'16'!E148</f>
        <v>0</v>
      </c>
      <c r="M149" s="220"/>
      <c r="N149" s="220">
        <f>+'21'!E148</f>
        <v>0</v>
      </c>
      <c r="O149" s="220">
        <f>+'mẫu thống kê báo cáo nhanh'!E25</f>
        <v>0</v>
      </c>
      <c r="P149" s="215"/>
      <c r="Q149" s="26">
        <f>+'7'!I148</f>
        <v>149.5</v>
      </c>
      <c r="R149" s="26">
        <f>+'8'!I148</f>
        <v>2</v>
      </c>
      <c r="S149" s="26">
        <f>+'9'!I148</f>
        <v>0</v>
      </c>
      <c r="T149" s="26">
        <f>+'10'!I148</f>
        <v>0</v>
      </c>
      <c r="U149" s="26">
        <f>+'11'!L148</f>
        <v>5.2</v>
      </c>
      <c r="V149" s="26"/>
      <c r="W149" s="31">
        <f>+'16'!I148</f>
        <v>0</v>
      </c>
      <c r="X149" s="31"/>
      <c r="Y149" s="220">
        <f>+'21'!L148</f>
        <v>0</v>
      </c>
      <c r="Z149" s="220">
        <f>+'mẫu thống kê báo cáo nhanh'!W25</f>
        <v>0</v>
      </c>
      <c r="AA149" s="252"/>
      <c r="AB149" s="192">
        <f t="shared" si="6"/>
        <v>156.69999999999999</v>
      </c>
      <c r="AC149" s="190"/>
    </row>
    <row r="150" spans="1:29" ht="15.75" x14ac:dyDescent="0.25">
      <c r="A150" s="190" t="s">
        <v>1542</v>
      </c>
      <c r="B150" s="190" t="s">
        <v>69</v>
      </c>
      <c r="C150" s="191" t="s">
        <v>70</v>
      </c>
      <c r="D150" s="190" t="s">
        <v>55</v>
      </c>
      <c r="E150" s="192">
        <f t="shared" si="7"/>
        <v>0</v>
      </c>
      <c r="F150" s="220">
        <f>+'7'!E149</f>
        <v>0</v>
      </c>
      <c r="G150" s="220">
        <f>+'8'!F149</f>
        <v>0</v>
      </c>
      <c r="H150" s="215">
        <f>+'9'!F149</f>
        <v>0</v>
      </c>
      <c r="I150" s="215">
        <f>+'10'!E149</f>
        <v>0</v>
      </c>
      <c r="J150" s="220">
        <f>+'11'!E149</f>
        <v>0</v>
      </c>
      <c r="K150" s="220"/>
      <c r="L150" s="220">
        <f>+'16'!E149</f>
        <v>0</v>
      </c>
      <c r="M150" s="220"/>
      <c r="N150" s="220">
        <f>+'21'!E149</f>
        <v>0</v>
      </c>
      <c r="O150" s="220">
        <f>+'mẫu thống kê báo cáo nhanh'!E26</f>
        <v>0</v>
      </c>
      <c r="P150" s="220"/>
      <c r="Q150" s="31">
        <f>+'7'!I149</f>
        <v>0</v>
      </c>
      <c r="R150" s="31">
        <f>+'8'!I149</f>
        <v>0</v>
      </c>
      <c r="S150" s="26">
        <f>+'9'!I149</f>
        <v>0</v>
      </c>
      <c r="T150" s="26">
        <f>+'10'!I149</f>
        <v>0</v>
      </c>
      <c r="U150" s="26">
        <f>+'11'!L149</f>
        <v>0</v>
      </c>
      <c r="V150" s="26"/>
      <c r="W150" s="31">
        <f>+'16'!I149</f>
        <v>0</v>
      </c>
      <c r="X150" s="31"/>
      <c r="Y150" s="220">
        <f>+'21'!L149</f>
        <v>0</v>
      </c>
      <c r="Z150" s="220">
        <f>+'mẫu thống kê báo cáo nhanh'!W26</f>
        <v>0</v>
      </c>
      <c r="AA150" s="246"/>
      <c r="AB150" s="192">
        <f t="shared" si="6"/>
        <v>0</v>
      </c>
      <c r="AC150" s="196"/>
    </row>
    <row r="151" spans="1:29" ht="15.75" x14ac:dyDescent="0.25">
      <c r="A151" s="190" t="s">
        <v>1543</v>
      </c>
      <c r="B151" s="190" t="s">
        <v>71</v>
      </c>
      <c r="C151" s="191" t="s">
        <v>72</v>
      </c>
      <c r="D151" s="190" t="s">
        <v>73</v>
      </c>
      <c r="E151" s="192">
        <f t="shared" si="7"/>
        <v>0</v>
      </c>
      <c r="F151" s="220">
        <f>+'7'!E150</f>
        <v>0</v>
      </c>
      <c r="G151" s="220">
        <f>+'8'!F150</f>
        <v>0</v>
      </c>
      <c r="H151" s="215">
        <f>+'9'!F150</f>
        <v>0</v>
      </c>
      <c r="I151" s="215">
        <f>+'10'!E150</f>
        <v>0</v>
      </c>
      <c r="J151" s="220">
        <f>+'11'!E150</f>
        <v>0</v>
      </c>
      <c r="K151" s="220"/>
      <c r="L151" s="220">
        <f>+'16'!E150</f>
        <v>0</v>
      </c>
      <c r="M151" s="220"/>
      <c r="N151" s="220">
        <f>+'21'!E150</f>
        <v>0</v>
      </c>
      <c r="O151" s="220">
        <f>+'mẫu thống kê báo cáo nhanh'!E27</f>
        <v>0</v>
      </c>
      <c r="P151" s="220"/>
      <c r="Q151" s="31">
        <f>+'7'!I150</f>
        <v>0</v>
      </c>
      <c r="R151" s="31">
        <f>+'8'!I150</f>
        <v>0</v>
      </c>
      <c r="S151" s="26">
        <f>+'9'!I150</f>
        <v>0</v>
      </c>
      <c r="T151" s="26">
        <f>+'10'!I150</f>
        <v>0</v>
      </c>
      <c r="U151" s="26">
        <f>+'11'!L150</f>
        <v>0</v>
      </c>
      <c r="V151" s="26"/>
      <c r="W151" s="31">
        <f>+'16'!I150</f>
        <v>0</v>
      </c>
      <c r="X151" s="31"/>
      <c r="Y151" s="220">
        <f>+'21'!L150</f>
        <v>0</v>
      </c>
      <c r="Z151" s="220">
        <f>+'mẫu thống kê báo cáo nhanh'!W27</f>
        <v>0</v>
      </c>
      <c r="AA151" s="246"/>
      <c r="AB151" s="192">
        <f t="shared" si="6"/>
        <v>0</v>
      </c>
      <c r="AC151" s="196"/>
    </row>
    <row r="152" spans="1:29" ht="15.75" x14ac:dyDescent="0.25">
      <c r="A152" s="190" t="s">
        <v>1544</v>
      </c>
      <c r="B152" s="190" t="s">
        <v>74</v>
      </c>
      <c r="C152" s="191" t="s">
        <v>75</v>
      </c>
      <c r="D152" s="190" t="s">
        <v>73</v>
      </c>
      <c r="E152" s="192">
        <f t="shared" si="7"/>
        <v>0</v>
      </c>
      <c r="F152" s="220">
        <f>+'7'!E151</f>
        <v>0</v>
      </c>
      <c r="G152" s="220">
        <f>+'8'!F151</f>
        <v>0</v>
      </c>
      <c r="H152" s="215">
        <f>+'9'!F151</f>
        <v>0</v>
      </c>
      <c r="I152" s="215">
        <f>+'10'!E151</f>
        <v>0</v>
      </c>
      <c r="J152" s="220">
        <f>+'11'!E151</f>
        <v>0</v>
      </c>
      <c r="K152" s="220"/>
      <c r="L152" s="220">
        <f>+'16'!E151</f>
        <v>0</v>
      </c>
      <c r="M152" s="220"/>
      <c r="N152" s="220">
        <f>+'21'!E151</f>
        <v>0</v>
      </c>
      <c r="O152" s="220">
        <f>+'mẫu thống kê báo cáo nhanh'!E28</f>
        <v>0</v>
      </c>
      <c r="P152" s="220"/>
      <c r="Q152" s="31">
        <f>+'7'!I151</f>
        <v>0</v>
      </c>
      <c r="R152" s="31">
        <f>+'8'!I151</f>
        <v>0</v>
      </c>
      <c r="S152" s="26">
        <f>+'9'!I151</f>
        <v>0</v>
      </c>
      <c r="T152" s="26">
        <f>+'10'!I151</f>
        <v>0</v>
      </c>
      <c r="U152" s="26">
        <f>+'11'!L151</f>
        <v>0</v>
      </c>
      <c r="V152" s="26"/>
      <c r="W152" s="31">
        <f>+'16'!I151</f>
        <v>0</v>
      </c>
      <c r="X152" s="31"/>
      <c r="Y152" s="220">
        <f>+'21'!L151</f>
        <v>0</v>
      </c>
      <c r="Z152" s="220">
        <f>+'mẫu thống kê báo cáo nhanh'!W28</f>
        <v>0</v>
      </c>
      <c r="AA152" s="246"/>
      <c r="AB152" s="192">
        <f t="shared" si="6"/>
        <v>0</v>
      </c>
      <c r="AC152" s="196"/>
    </row>
    <row r="153" spans="1:29" ht="15.75" x14ac:dyDescent="0.25">
      <c r="A153" s="190" t="s">
        <v>1545</v>
      </c>
      <c r="B153" s="190" t="s">
        <v>76</v>
      </c>
      <c r="C153" s="191" t="s">
        <v>77</v>
      </c>
      <c r="D153" s="190" t="s">
        <v>55</v>
      </c>
      <c r="E153" s="192">
        <f t="shared" si="7"/>
        <v>0</v>
      </c>
      <c r="F153" s="220">
        <f>+'7'!E152</f>
        <v>0</v>
      </c>
      <c r="G153" s="220">
        <f>+'8'!F152</f>
        <v>0</v>
      </c>
      <c r="H153" s="215">
        <f>+'9'!F152</f>
        <v>0</v>
      </c>
      <c r="I153" s="215">
        <f>+'10'!E152</f>
        <v>0</v>
      </c>
      <c r="J153" s="220">
        <f>+'11'!E152</f>
        <v>0</v>
      </c>
      <c r="K153" s="220"/>
      <c r="L153" s="220">
        <f>+'16'!E152</f>
        <v>0</v>
      </c>
      <c r="M153" s="220"/>
      <c r="N153" s="220">
        <f>+'21'!E152</f>
        <v>0</v>
      </c>
      <c r="O153" s="220">
        <f>+'mẫu thống kê báo cáo nhanh'!E29</f>
        <v>0</v>
      </c>
      <c r="P153" s="220"/>
      <c r="Q153" s="31">
        <f>+'7'!I152</f>
        <v>0</v>
      </c>
      <c r="R153" s="31">
        <f>+'8'!I152</f>
        <v>0</v>
      </c>
      <c r="S153" s="26">
        <f>+'9'!I152</f>
        <v>0</v>
      </c>
      <c r="T153" s="26">
        <f>+'10'!I152</f>
        <v>0</v>
      </c>
      <c r="U153" s="26">
        <f>+'11'!L152</f>
        <v>0</v>
      </c>
      <c r="V153" s="26"/>
      <c r="W153" s="31">
        <f>+'16'!I152</f>
        <v>0</v>
      </c>
      <c r="X153" s="31"/>
      <c r="Y153" s="220">
        <f>+'21'!L152</f>
        <v>0</v>
      </c>
      <c r="Z153" s="220">
        <f>+'mẫu thống kê báo cáo nhanh'!W29</f>
        <v>0</v>
      </c>
      <c r="AA153" s="246"/>
      <c r="AB153" s="192">
        <f t="shared" si="6"/>
        <v>0</v>
      </c>
      <c r="AC153" s="196"/>
    </row>
    <row r="154" spans="1:29" ht="15.75" x14ac:dyDescent="0.25">
      <c r="A154" s="190" t="s">
        <v>1546</v>
      </c>
      <c r="B154" s="190" t="s">
        <v>78</v>
      </c>
      <c r="C154" s="191" t="s">
        <v>79</v>
      </c>
      <c r="D154" s="190" t="s">
        <v>55</v>
      </c>
      <c r="E154" s="192">
        <f t="shared" si="7"/>
        <v>0</v>
      </c>
      <c r="F154" s="220">
        <f>+'7'!E153</f>
        <v>0</v>
      </c>
      <c r="G154" s="220">
        <f>+'8'!F153</f>
        <v>0</v>
      </c>
      <c r="H154" s="215">
        <f>+'9'!F153</f>
        <v>0</v>
      </c>
      <c r="I154" s="215">
        <f>+'10'!E153</f>
        <v>0</v>
      </c>
      <c r="J154" s="220">
        <f>+'11'!E153</f>
        <v>0</v>
      </c>
      <c r="K154" s="220"/>
      <c r="L154" s="220">
        <f>+'16'!E153</f>
        <v>0</v>
      </c>
      <c r="M154" s="220"/>
      <c r="N154" s="220">
        <f>+'21'!E153</f>
        <v>0</v>
      </c>
      <c r="O154" s="220">
        <f>+'mẫu thống kê báo cáo nhanh'!E30</f>
        <v>0</v>
      </c>
      <c r="P154" s="220"/>
      <c r="Q154" s="31">
        <f>+'7'!I153</f>
        <v>0</v>
      </c>
      <c r="R154" s="31">
        <f>+'8'!I153</f>
        <v>0</v>
      </c>
      <c r="S154" s="26">
        <f>+'9'!I153</f>
        <v>0</v>
      </c>
      <c r="T154" s="26">
        <f>+'10'!I153</f>
        <v>0</v>
      </c>
      <c r="U154" s="26">
        <f>+'11'!L153</f>
        <v>0</v>
      </c>
      <c r="V154" s="26"/>
      <c r="W154" s="31">
        <f>+'16'!I153</f>
        <v>0</v>
      </c>
      <c r="X154" s="31"/>
      <c r="Y154" s="220">
        <f>+'21'!L153</f>
        <v>0</v>
      </c>
      <c r="Z154" s="220">
        <f>+'mẫu thống kê báo cáo nhanh'!W30</f>
        <v>0</v>
      </c>
      <c r="AA154" s="246"/>
      <c r="AB154" s="192">
        <f t="shared" si="6"/>
        <v>0</v>
      </c>
      <c r="AC154" s="196"/>
    </row>
    <row r="155" spans="1:29" ht="15.75" x14ac:dyDescent="0.25">
      <c r="A155" s="190" t="s">
        <v>1547</v>
      </c>
      <c r="B155" s="190" t="s">
        <v>441</v>
      </c>
      <c r="C155" s="191" t="s">
        <v>442</v>
      </c>
      <c r="D155" s="190" t="s">
        <v>73</v>
      </c>
      <c r="E155" s="192" t="e">
        <f t="shared" si="7"/>
        <v>#REF!</v>
      </c>
      <c r="F155" s="220">
        <f>+'7'!E154</f>
        <v>0</v>
      </c>
      <c r="G155" s="220">
        <f>+'8'!F154</f>
        <v>0</v>
      </c>
      <c r="H155" s="215">
        <f>+'9'!F154</f>
        <v>0</v>
      </c>
      <c r="I155" s="215">
        <f>+'10'!E154</f>
        <v>0</v>
      </c>
      <c r="J155" s="220">
        <f>+'11'!E154</f>
        <v>0</v>
      </c>
      <c r="K155" s="220"/>
      <c r="L155" s="220">
        <f>+'16'!E154</f>
        <v>0</v>
      </c>
      <c r="M155" s="220"/>
      <c r="N155" s="220">
        <f>+'21'!E154</f>
        <v>0</v>
      </c>
      <c r="O155" s="220" t="e">
        <f>+'mẫu thống kê báo cáo nhanh'!#REF!</f>
        <v>#REF!</v>
      </c>
      <c r="P155" s="220"/>
      <c r="Q155" s="31">
        <f>+'7'!I154</f>
        <v>0</v>
      </c>
      <c r="R155" s="31">
        <f>+'8'!I154</f>
        <v>0</v>
      </c>
      <c r="S155" s="26">
        <f>+'9'!I154</f>
        <v>0</v>
      </c>
      <c r="T155" s="26">
        <f>+'10'!I154</f>
        <v>0</v>
      </c>
      <c r="U155" s="26">
        <f>+'11'!L154</f>
        <v>0</v>
      </c>
      <c r="V155" s="26"/>
      <c r="W155" s="31">
        <f>+'16'!I154</f>
        <v>0</v>
      </c>
      <c r="X155" s="31"/>
      <c r="Y155" s="220">
        <f>+'21'!L154</f>
        <v>0</v>
      </c>
      <c r="Z155" s="220" t="e">
        <f>+'mẫu thống kê báo cáo nhanh'!#REF!</f>
        <v>#REF!</v>
      </c>
      <c r="AA155" s="246"/>
      <c r="AB155" s="192" t="e">
        <f t="shared" si="6"/>
        <v>#REF!</v>
      </c>
      <c r="AC155" s="196"/>
    </row>
    <row r="156" spans="1:29" ht="15.75" x14ac:dyDescent="0.25">
      <c r="A156" s="190" t="s">
        <v>1548</v>
      </c>
      <c r="B156" s="190" t="s">
        <v>443</v>
      </c>
      <c r="C156" s="191" t="s">
        <v>444</v>
      </c>
      <c r="D156" s="190" t="s">
        <v>55</v>
      </c>
      <c r="E156" s="192" t="e">
        <f t="shared" si="7"/>
        <v>#REF!</v>
      </c>
      <c r="F156" s="220">
        <f>+'7'!E155</f>
        <v>0</v>
      </c>
      <c r="G156" s="220">
        <f>+'8'!F155</f>
        <v>0</v>
      </c>
      <c r="H156" s="215">
        <f>+'9'!F155</f>
        <v>0</v>
      </c>
      <c r="I156" s="215">
        <f>+'10'!E155</f>
        <v>0</v>
      </c>
      <c r="J156" s="220">
        <f>+'11'!E155</f>
        <v>0</v>
      </c>
      <c r="K156" s="220"/>
      <c r="L156" s="220">
        <f>+'16'!E155</f>
        <v>0</v>
      </c>
      <c r="M156" s="220"/>
      <c r="N156" s="220">
        <f>+'21'!E155</f>
        <v>0</v>
      </c>
      <c r="O156" s="220" t="e">
        <f>+'mẫu thống kê báo cáo nhanh'!#REF!</f>
        <v>#REF!</v>
      </c>
      <c r="P156" s="220"/>
      <c r="Q156" s="31">
        <f>+'7'!I155</f>
        <v>0</v>
      </c>
      <c r="R156" s="31">
        <f>+'8'!I155</f>
        <v>0</v>
      </c>
      <c r="S156" s="26">
        <f>+'9'!I155</f>
        <v>0</v>
      </c>
      <c r="T156" s="26">
        <f>+'10'!I155</f>
        <v>0</v>
      </c>
      <c r="U156" s="26">
        <f>+'11'!L155</f>
        <v>0</v>
      </c>
      <c r="V156" s="26"/>
      <c r="W156" s="31">
        <f>+'16'!I155</f>
        <v>0</v>
      </c>
      <c r="X156" s="31"/>
      <c r="Y156" s="220">
        <f>+'21'!L155</f>
        <v>0</v>
      </c>
      <c r="Z156" s="220" t="e">
        <f>+'mẫu thống kê báo cáo nhanh'!#REF!</f>
        <v>#REF!</v>
      </c>
      <c r="AA156" s="246"/>
      <c r="AB156" s="192" t="e">
        <f t="shared" si="6"/>
        <v>#REF!</v>
      </c>
      <c r="AC156" s="196"/>
    </row>
    <row r="157" spans="1:29" ht="15.75" x14ac:dyDescent="0.25">
      <c r="A157" s="190" t="s">
        <v>1549</v>
      </c>
      <c r="B157" s="190" t="s">
        <v>1550</v>
      </c>
      <c r="C157" s="191" t="s">
        <v>446</v>
      </c>
      <c r="D157" s="190" t="s">
        <v>212</v>
      </c>
      <c r="E157" s="195" t="s">
        <v>178</v>
      </c>
      <c r="F157" s="220" t="str">
        <f>+'7'!E156</f>
        <v>x</v>
      </c>
      <c r="G157" s="220">
        <f>+'8'!F156</f>
        <v>0</v>
      </c>
      <c r="H157" s="215">
        <f>+'9'!F156</f>
        <v>0</v>
      </c>
      <c r="I157" s="215" t="str">
        <f>+'10'!E156</f>
        <v>x</v>
      </c>
      <c r="J157" s="220" t="str">
        <f>+'11'!E156</f>
        <v>x</v>
      </c>
      <c r="K157" s="220"/>
      <c r="L157" s="220" t="str">
        <f>+'16'!E156</f>
        <v>x</v>
      </c>
      <c r="M157" s="220"/>
      <c r="N157" s="220" t="str">
        <f>+'21'!E156</f>
        <v>x</v>
      </c>
      <c r="O157" s="220" t="e">
        <f>+'mẫu thống kê báo cáo nhanh'!#REF!</f>
        <v>#REF!</v>
      </c>
      <c r="P157" s="220"/>
      <c r="Q157" s="31">
        <f>+'7'!I156</f>
        <v>0</v>
      </c>
      <c r="R157" s="31">
        <f>+'8'!I156</f>
        <v>50</v>
      </c>
      <c r="S157" s="26">
        <f>+'9'!I156</f>
        <v>0</v>
      </c>
      <c r="T157" s="26">
        <f>+'10'!I156</f>
        <v>0</v>
      </c>
      <c r="U157" s="26">
        <f>+'11'!L156</f>
        <v>0</v>
      </c>
      <c r="V157" s="26"/>
      <c r="W157" s="31">
        <f>+'16'!I156</f>
        <v>0</v>
      </c>
      <c r="X157" s="31"/>
      <c r="Y157" s="220">
        <f>+'21'!L156</f>
        <v>100</v>
      </c>
      <c r="Z157" s="220" t="e">
        <f>+'mẫu thống kê báo cáo nhanh'!#REF!</f>
        <v>#REF!</v>
      </c>
      <c r="AA157" s="246"/>
      <c r="AB157" s="192" t="e">
        <f t="shared" si="6"/>
        <v>#REF!</v>
      </c>
      <c r="AC157" s="196"/>
    </row>
    <row r="158" spans="1:29" ht="15.75" x14ac:dyDescent="0.25">
      <c r="A158" s="190"/>
      <c r="B158" s="190"/>
      <c r="C158" s="225" t="s">
        <v>1551</v>
      </c>
      <c r="D158" s="196" t="s">
        <v>212</v>
      </c>
      <c r="E158" s="202" t="s">
        <v>178</v>
      </c>
      <c r="F158" s="220" t="str">
        <f>+'7'!E157</f>
        <v>x</v>
      </c>
      <c r="G158" s="220">
        <f>+'8'!F157</f>
        <v>50</v>
      </c>
      <c r="H158" s="215">
        <f>+'9'!F157</f>
        <v>0</v>
      </c>
      <c r="I158" s="215" t="str">
        <f>+'10'!E157</f>
        <v>x</v>
      </c>
      <c r="J158" s="220" t="str">
        <f>+'11'!E157</f>
        <v>x</v>
      </c>
      <c r="K158" s="220"/>
      <c r="L158" s="220" t="str">
        <f>+'16'!E157</f>
        <v>x</v>
      </c>
      <c r="M158" s="220"/>
      <c r="N158" s="220" t="str">
        <f>+'21'!E157</f>
        <v>x</v>
      </c>
      <c r="O158" s="220" t="e">
        <f>+'mẫu thống kê báo cáo nhanh'!#REF!</f>
        <v>#REF!</v>
      </c>
      <c r="P158" s="220"/>
      <c r="Q158" s="31">
        <f>+'7'!I157</f>
        <v>0</v>
      </c>
      <c r="R158" s="31">
        <f>+'8'!I157</f>
        <v>50</v>
      </c>
      <c r="S158" s="26">
        <f>+'9'!I157</f>
        <v>0</v>
      </c>
      <c r="T158" s="26">
        <f>+'10'!I157</f>
        <v>0</v>
      </c>
      <c r="U158" s="26">
        <f>+'11'!L157</f>
        <v>0</v>
      </c>
      <c r="V158" s="26"/>
      <c r="W158" s="31">
        <f>+'16'!I157</f>
        <v>0</v>
      </c>
      <c r="X158" s="31"/>
      <c r="Y158" s="220">
        <f>+'21'!L157</f>
        <v>100</v>
      </c>
      <c r="Z158" s="220" t="e">
        <f>+'mẫu thống kê báo cáo nhanh'!#REF!</f>
        <v>#REF!</v>
      </c>
      <c r="AA158" s="246"/>
      <c r="AB158" s="192" t="e">
        <f t="shared" si="6"/>
        <v>#REF!</v>
      </c>
      <c r="AC158" s="196"/>
    </row>
    <row r="159" spans="1:29" s="245" customFormat="1" ht="15.75" x14ac:dyDescent="0.25">
      <c r="A159" s="186">
        <v>7</v>
      </c>
      <c r="B159" s="186" t="s">
        <v>81</v>
      </c>
      <c r="C159" s="187" t="s">
        <v>82</v>
      </c>
      <c r="D159" s="186" t="s">
        <v>212</v>
      </c>
      <c r="E159" s="203" t="s">
        <v>178</v>
      </c>
      <c r="F159" s="242" t="str">
        <f>+'7'!E158</f>
        <v>x</v>
      </c>
      <c r="G159" s="242">
        <f>+'8'!F158</f>
        <v>0</v>
      </c>
      <c r="H159" s="242">
        <f>+'9'!F158</f>
        <v>0</v>
      </c>
      <c r="I159" s="242" t="str">
        <f>+'10'!E158</f>
        <v>x</v>
      </c>
      <c r="J159" s="243" t="str">
        <f>+'11'!E158</f>
        <v>x</v>
      </c>
      <c r="K159" s="243"/>
      <c r="L159" s="243" t="str">
        <f>+'16'!E158</f>
        <v>x</v>
      </c>
      <c r="M159" s="243"/>
      <c r="N159" s="220" t="str">
        <f>+'21'!E158</f>
        <v>x</v>
      </c>
      <c r="O159" s="220">
        <f>+'mẫu thống kê báo cáo nhanh'!E31</f>
        <v>0</v>
      </c>
      <c r="P159" s="242"/>
      <c r="Q159" s="244">
        <f>+'7'!I158</f>
        <v>32.299999999999997</v>
      </c>
      <c r="R159" s="244">
        <f>+'8'!I158</f>
        <v>0</v>
      </c>
      <c r="S159" s="244">
        <f>+'9'!I158</f>
        <v>0</v>
      </c>
      <c r="T159" s="244">
        <f>+'10'!I158</f>
        <v>0</v>
      </c>
      <c r="U159" s="244">
        <f>+'11'!L158</f>
        <v>0</v>
      </c>
      <c r="V159" s="244"/>
      <c r="W159" s="244">
        <f>+'16'!I158</f>
        <v>0</v>
      </c>
      <c r="X159" s="244">
        <f>+'18'!I158</f>
        <v>25</v>
      </c>
      <c r="Y159" s="244">
        <f>+'21'!L158</f>
        <v>0</v>
      </c>
      <c r="Z159" s="244">
        <f>+'mẫu thống kê báo cáo nhanh'!W31</f>
        <v>0</v>
      </c>
      <c r="AA159" s="256"/>
      <c r="AB159" s="204">
        <f t="shared" si="6"/>
        <v>57.3</v>
      </c>
      <c r="AC159" s="186"/>
    </row>
    <row r="160" spans="1:29" s="245" customFormat="1" ht="15.75" x14ac:dyDescent="0.25">
      <c r="A160" s="190" t="s">
        <v>1552</v>
      </c>
      <c r="B160" s="190" t="s">
        <v>83</v>
      </c>
      <c r="C160" s="191" t="s">
        <v>84</v>
      </c>
      <c r="D160" s="190" t="s">
        <v>85</v>
      </c>
      <c r="E160" s="192">
        <f t="shared" ref="E160:E169" si="8">+SUM(F160:P160)</f>
        <v>4</v>
      </c>
      <c r="F160" s="215">
        <f>+'7'!E159</f>
        <v>3</v>
      </c>
      <c r="G160" s="215">
        <f>+'8'!F159</f>
        <v>0</v>
      </c>
      <c r="H160" s="215">
        <f>+'9'!F159</f>
        <v>0</v>
      </c>
      <c r="I160" s="215">
        <f>+'10'!E159</f>
        <v>0</v>
      </c>
      <c r="J160" s="220">
        <f>+'11'!E159</f>
        <v>0</v>
      </c>
      <c r="K160" s="220"/>
      <c r="L160" s="220">
        <f>+'16'!E159</f>
        <v>0</v>
      </c>
      <c r="M160" s="215">
        <f>+'18'!E159</f>
        <v>1</v>
      </c>
      <c r="N160" s="220">
        <f>+'21'!E159</f>
        <v>0</v>
      </c>
      <c r="O160" s="220">
        <f>+'mẫu thống kê báo cáo nhanh'!E32</f>
        <v>0</v>
      </c>
      <c r="P160" s="226"/>
      <c r="Q160" s="26">
        <f>+'7'!I159</f>
        <v>30</v>
      </c>
      <c r="R160" s="26">
        <f>+'8'!I159</f>
        <v>0</v>
      </c>
      <c r="S160" s="26">
        <f>+'9'!I159</f>
        <v>0</v>
      </c>
      <c r="T160" s="26">
        <f>+'10'!I159</f>
        <v>0</v>
      </c>
      <c r="U160" s="26">
        <f>+'11'!L159</f>
        <v>0</v>
      </c>
      <c r="V160" s="26"/>
      <c r="W160" s="31">
        <f>+'16'!I159</f>
        <v>0</v>
      </c>
      <c r="X160" s="257">
        <f>+'18'!I159</f>
        <v>25</v>
      </c>
      <c r="Y160" s="220">
        <f>+'21'!L159</f>
        <v>0</v>
      </c>
      <c r="Z160" s="220">
        <f>+'mẫu thống kê báo cáo nhanh'!W32</f>
        <v>0</v>
      </c>
      <c r="AA160" s="252"/>
      <c r="AB160" s="192">
        <f t="shared" si="6"/>
        <v>55</v>
      </c>
      <c r="AC160" s="190"/>
    </row>
    <row r="161" spans="1:29" ht="15.75" x14ac:dyDescent="0.25">
      <c r="A161" s="197" t="s">
        <v>447</v>
      </c>
      <c r="B161" s="197" t="s">
        <v>448</v>
      </c>
      <c r="C161" s="198" t="s">
        <v>449</v>
      </c>
      <c r="D161" s="197" t="s">
        <v>85</v>
      </c>
      <c r="E161" s="199" t="e">
        <f t="shared" si="8"/>
        <v>#REF!</v>
      </c>
      <c r="F161" s="220">
        <f>+'7'!E160</f>
        <v>0</v>
      </c>
      <c r="G161" s="220">
        <f>+'8'!F160</f>
        <v>0</v>
      </c>
      <c r="H161" s="215">
        <f>+'9'!F160</f>
        <v>0</v>
      </c>
      <c r="I161" s="215">
        <f>+'10'!E160</f>
        <v>0</v>
      </c>
      <c r="J161" s="220">
        <f>+'11'!E160</f>
        <v>0</v>
      </c>
      <c r="K161" s="220"/>
      <c r="L161" s="220">
        <f>+'16'!E160</f>
        <v>0</v>
      </c>
      <c r="M161" s="220">
        <f>+'18'!E160</f>
        <v>1</v>
      </c>
      <c r="N161" s="220">
        <f>+'21'!E160</f>
        <v>0</v>
      </c>
      <c r="O161" s="220" t="e">
        <f>+'mẫu thống kê báo cáo nhanh'!#REF!</f>
        <v>#REF!</v>
      </c>
      <c r="P161" s="220"/>
      <c r="Q161" s="31">
        <f>+'7'!I160</f>
        <v>0</v>
      </c>
      <c r="R161" s="31">
        <f>+'8'!I160</f>
        <v>0</v>
      </c>
      <c r="S161" s="26">
        <f>+'9'!I160</f>
        <v>0</v>
      </c>
      <c r="T161" s="26">
        <f>+'10'!I160</f>
        <v>0</v>
      </c>
      <c r="U161" s="26">
        <f>+'11'!L160</f>
        <v>0</v>
      </c>
      <c r="V161" s="26"/>
      <c r="W161" s="31">
        <f>+'16'!I160</f>
        <v>0</v>
      </c>
      <c r="X161" s="221">
        <f>+'18'!I160</f>
        <v>25</v>
      </c>
      <c r="Y161" s="220">
        <f>+'21'!L160</f>
        <v>0</v>
      </c>
      <c r="Z161" s="220" t="e">
        <f>+'mẫu thống kê báo cáo nhanh'!#REF!</f>
        <v>#REF!</v>
      </c>
      <c r="AA161" s="246"/>
      <c r="AB161" s="199" t="e">
        <f t="shared" si="6"/>
        <v>#REF!</v>
      </c>
      <c r="AC161" s="196"/>
    </row>
    <row r="162" spans="1:29" ht="15.75" x14ac:dyDescent="0.25">
      <c r="A162" s="197" t="s">
        <v>450</v>
      </c>
      <c r="B162" s="197" t="s">
        <v>86</v>
      </c>
      <c r="C162" s="198" t="s">
        <v>451</v>
      </c>
      <c r="D162" s="197" t="s">
        <v>85</v>
      </c>
      <c r="E162" s="199" t="e">
        <f t="shared" si="8"/>
        <v>#REF!</v>
      </c>
      <c r="F162" s="220">
        <f>+'7'!E161</f>
        <v>3</v>
      </c>
      <c r="G162" s="220">
        <f>+'8'!F161</f>
        <v>0</v>
      </c>
      <c r="H162" s="215">
        <f>+'9'!F161</f>
        <v>0</v>
      </c>
      <c r="I162" s="215">
        <f>+'10'!E161</f>
        <v>0</v>
      </c>
      <c r="J162" s="220">
        <f>+'11'!E161</f>
        <v>0</v>
      </c>
      <c r="K162" s="220"/>
      <c r="L162" s="220">
        <f>+'16'!E161</f>
        <v>0</v>
      </c>
      <c r="M162" s="220"/>
      <c r="N162" s="220">
        <f>+'21'!E161</f>
        <v>0</v>
      </c>
      <c r="O162" s="220" t="e">
        <f>+'mẫu thống kê báo cáo nhanh'!#REF!</f>
        <v>#REF!</v>
      </c>
      <c r="P162" s="220"/>
      <c r="Q162" s="31">
        <f>+'7'!I161</f>
        <v>30</v>
      </c>
      <c r="R162" s="31">
        <f>+'8'!I161</f>
        <v>0</v>
      </c>
      <c r="S162" s="26">
        <f>+'9'!I161</f>
        <v>0</v>
      </c>
      <c r="T162" s="26">
        <f>+'10'!I161</f>
        <v>0</v>
      </c>
      <c r="U162" s="26">
        <f>+'11'!L161</f>
        <v>0</v>
      </c>
      <c r="V162" s="26"/>
      <c r="W162" s="31">
        <f>+'16'!I161</f>
        <v>0</v>
      </c>
      <c r="X162" s="31"/>
      <c r="Y162" s="220">
        <f>+'21'!L161</f>
        <v>0</v>
      </c>
      <c r="Z162" s="220" t="e">
        <f>+'mẫu thống kê báo cáo nhanh'!#REF!</f>
        <v>#REF!</v>
      </c>
      <c r="AA162" s="246"/>
      <c r="AB162" s="199" t="e">
        <f t="shared" si="6"/>
        <v>#REF!</v>
      </c>
      <c r="AC162" s="196"/>
    </row>
    <row r="163" spans="1:29" ht="15.75" x14ac:dyDescent="0.25">
      <c r="A163" s="197" t="s">
        <v>452</v>
      </c>
      <c r="B163" s="197" t="s">
        <v>88</v>
      </c>
      <c r="C163" s="198" t="s">
        <v>453</v>
      </c>
      <c r="D163" s="197" t="s">
        <v>85</v>
      </c>
      <c r="E163" s="192" t="e">
        <f t="shared" si="8"/>
        <v>#REF!</v>
      </c>
      <c r="F163" s="220">
        <f>+'7'!E162</f>
        <v>0</v>
      </c>
      <c r="G163" s="220">
        <f>+'8'!F162</f>
        <v>0</v>
      </c>
      <c r="H163" s="215">
        <f>+'9'!F162</f>
        <v>0</v>
      </c>
      <c r="I163" s="215">
        <f>+'10'!E162</f>
        <v>0</v>
      </c>
      <c r="J163" s="220">
        <f>+'11'!E162</f>
        <v>0</v>
      </c>
      <c r="K163" s="220"/>
      <c r="L163" s="220">
        <f>+'16'!E162</f>
        <v>0</v>
      </c>
      <c r="M163" s="220"/>
      <c r="N163" s="220">
        <f>+'21'!E162</f>
        <v>0</v>
      </c>
      <c r="O163" s="220" t="e">
        <f>+'mẫu thống kê báo cáo nhanh'!#REF!</f>
        <v>#REF!</v>
      </c>
      <c r="P163" s="220"/>
      <c r="Q163" s="31">
        <f>+'7'!I162</f>
        <v>0</v>
      </c>
      <c r="R163" s="31">
        <f>+'8'!I162</f>
        <v>0</v>
      </c>
      <c r="S163" s="26">
        <f>+'9'!I162</f>
        <v>0</v>
      </c>
      <c r="T163" s="26">
        <f>+'10'!I162</f>
        <v>0</v>
      </c>
      <c r="U163" s="26">
        <f>+'11'!L162</f>
        <v>0</v>
      </c>
      <c r="V163" s="26"/>
      <c r="W163" s="31">
        <f>+'16'!I162</f>
        <v>0</v>
      </c>
      <c r="X163" s="31"/>
      <c r="Y163" s="220">
        <f>+'21'!L162</f>
        <v>0</v>
      </c>
      <c r="Z163" s="220" t="e">
        <f>+'mẫu thống kê báo cáo nhanh'!#REF!</f>
        <v>#REF!</v>
      </c>
      <c r="AA163" s="246"/>
      <c r="AB163" s="192" t="e">
        <f t="shared" si="6"/>
        <v>#REF!</v>
      </c>
      <c r="AC163" s="196"/>
    </row>
    <row r="164" spans="1:29" ht="15.75" x14ac:dyDescent="0.25">
      <c r="A164" s="197" t="s">
        <v>454</v>
      </c>
      <c r="B164" s="197" t="s">
        <v>90</v>
      </c>
      <c r="C164" s="198" t="s">
        <v>455</v>
      </c>
      <c r="D164" s="197" t="s">
        <v>85</v>
      </c>
      <c r="E164" s="192" t="e">
        <f t="shared" si="8"/>
        <v>#REF!</v>
      </c>
      <c r="F164" s="220">
        <f>+'7'!E163</f>
        <v>0</v>
      </c>
      <c r="G164" s="220">
        <f>+'8'!F163</f>
        <v>0</v>
      </c>
      <c r="H164" s="215">
        <f>+'9'!F163</f>
        <v>0</v>
      </c>
      <c r="I164" s="215">
        <f>+'10'!E163</f>
        <v>0</v>
      </c>
      <c r="J164" s="220">
        <f>+'11'!E163</f>
        <v>0</v>
      </c>
      <c r="K164" s="220"/>
      <c r="L164" s="220">
        <f>+'16'!E163</f>
        <v>0</v>
      </c>
      <c r="M164" s="220"/>
      <c r="N164" s="220">
        <f>+'21'!E163</f>
        <v>0</v>
      </c>
      <c r="O164" s="220" t="e">
        <f>+'mẫu thống kê báo cáo nhanh'!#REF!</f>
        <v>#REF!</v>
      </c>
      <c r="P164" s="220"/>
      <c r="Q164" s="31">
        <f>+'7'!I163</f>
        <v>0</v>
      </c>
      <c r="R164" s="31">
        <f>+'8'!I163</f>
        <v>0</v>
      </c>
      <c r="S164" s="26">
        <f>+'9'!I163</f>
        <v>0</v>
      </c>
      <c r="T164" s="26">
        <f>+'10'!I163</f>
        <v>0</v>
      </c>
      <c r="U164" s="26">
        <f>+'11'!L163</f>
        <v>0</v>
      </c>
      <c r="V164" s="26"/>
      <c r="W164" s="31">
        <f>+'16'!I163</f>
        <v>0</v>
      </c>
      <c r="X164" s="31"/>
      <c r="Y164" s="220">
        <f>+'21'!L163</f>
        <v>0</v>
      </c>
      <c r="Z164" s="220" t="e">
        <f>+'mẫu thống kê báo cáo nhanh'!#REF!</f>
        <v>#REF!</v>
      </c>
      <c r="AA164" s="246"/>
      <c r="AB164" s="192" t="e">
        <f t="shared" si="6"/>
        <v>#REF!</v>
      </c>
      <c r="AC164" s="196"/>
    </row>
    <row r="165" spans="1:29" s="245" customFormat="1" ht="15.75" x14ac:dyDescent="0.25">
      <c r="A165" s="190" t="s">
        <v>1553</v>
      </c>
      <c r="B165" s="190" t="s">
        <v>86</v>
      </c>
      <c r="C165" s="191" t="s">
        <v>87</v>
      </c>
      <c r="D165" s="190" t="s">
        <v>85</v>
      </c>
      <c r="E165" s="192">
        <f t="shared" si="8"/>
        <v>23</v>
      </c>
      <c r="F165" s="215">
        <f>+'7'!E164</f>
        <v>23</v>
      </c>
      <c r="G165" s="215">
        <f>+'8'!F164</f>
        <v>0</v>
      </c>
      <c r="H165" s="215">
        <f>+'9'!F164</f>
        <v>0</v>
      </c>
      <c r="I165" s="215">
        <f>+'10'!E164</f>
        <v>0</v>
      </c>
      <c r="J165" s="220">
        <f>+'11'!E164</f>
        <v>0</v>
      </c>
      <c r="K165" s="220"/>
      <c r="L165" s="220">
        <f>+'16'!E164</f>
        <v>0</v>
      </c>
      <c r="M165" s="220"/>
      <c r="N165" s="220">
        <f>+'21'!E164</f>
        <v>0</v>
      </c>
      <c r="O165" s="220">
        <f>+'mẫu thống kê báo cáo nhanh'!E33</f>
        <v>0</v>
      </c>
      <c r="P165" s="226"/>
      <c r="Q165" s="26">
        <f>+'7'!I164</f>
        <v>2.3000000000000003</v>
      </c>
      <c r="R165" s="26">
        <f>+'8'!I164</f>
        <v>0</v>
      </c>
      <c r="S165" s="26">
        <f>+'9'!I164</f>
        <v>0</v>
      </c>
      <c r="T165" s="26">
        <f>+'10'!I164</f>
        <v>0</v>
      </c>
      <c r="U165" s="26">
        <f>+'11'!L164</f>
        <v>0</v>
      </c>
      <c r="V165" s="26"/>
      <c r="W165" s="31">
        <f>+'16'!I164</f>
        <v>0</v>
      </c>
      <c r="X165" s="31"/>
      <c r="Y165" s="220">
        <f>+'21'!L164</f>
        <v>0</v>
      </c>
      <c r="Z165" s="220">
        <f>+'mẫu thống kê báo cáo nhanh'!W33</f>
        <v>0</v>
      </c>
      <c r="AA165" s="252"/>
      <c r="AB165" s="192">
        <f t="shared" si="6"/>
        <v>2.3000000000000003</v>
      </c>
      <c r="AC165" s="190"/>
    </row>
    <row r="166" spans="1:29" ht="15.75" x14ac:dyDescent="0.25">
      <c r="A166" s="197" t="s">
        <v>456</v>
      </c>
      <c r="B166" s="197" t="s">
        <v>457</v>
      </c>
      <c r="C166" s="198" t="s">
        <v>458</v>
      </c>
      <c r="D166" s="197" t="s">
        <v>85</v>
      </c>
      <c r="E166" s="199" t="e">
        <f t="shared" si="8"/>
        <v>#REF!</v>
      </c>
      <c r="F166" s="220">
        <f>+'7'!E165</f>
        <v>23</v>
      </c>
      <c r="G166" s="220">
        <f>+'8'!F165</f>
        <v>0</v>
      </c>
      <c r="H166" s="215">
        <f>+'9'!F165</f>
        <v>0</v>
      </c>
      <c r="I166" s="215">
        <f>+'10'!E165</f>
        <v>0</v>
      </c>
      <c r="J166" s="220">
        <f>+'11'!E165</f>
        <v>0</v>
      </c>
      <c r="K166" s="220"/>
      <c r="L166" s="220">
        <f>+'16'!E165</f>
        <v>0</v>
      </c>
      <c r="M166" s="220"/>
      <c r="N166" s="220">
        <f>+'21'!E165</f>
        <v>0</v>
      </c>
      <c r="O166" s="220" t="e">
        <f>+'mẫu thống kê báo cáo nhanh'!#REF!</f>
        <v>#REF!</v>
      </c>
      <c r="P166" s="220"/>
      <c r="Q166" s="31">
        <f>+'7'!I165</f>
        <v>2.3000000000000003</v>
      </c>
      <c r="R166" s="31">
        <f>+'8'!I165</f>
        <v>0</v>
      </c>
      <c r="S166" s="26">
        <f>+'9'!I165</f>
        <v>0</v>
      </c>
      <c r="T166" s="26">
        <f>+'10'!I165</f>
        <v>0</v>
      </c>
      <c r="U166" s="26">
        <f>+'11'!L165</f>
        <v>0</v>
      </c>
      <c r="V166" s="26"/>
      <c r="W166" s="31">
        <f>+'16'!I165</f>
        <v>0</v>
      </c>
      <c r="X166" s="31"/>
      <c r="Y166" s="220">
        <f>+'21'!L165</f>
        <v>0</v>
      </c>
      <c r="Z166" s="220" t="e">
        <f>+'mẫu thống kê báo cáo nhanh'!#REF!</f>
        <v>#REF!</v>
      </c>
      <c r="AA166" s="246"/>
      <c r="AB166" s="199" t="e">
        <f t="shared" si="6"/>
        <v>#REF!</v>
      </c>
      <c r="AC166" s="196"/>
    </row>
    <row r="167" spans="1:29" ht="15.75" x14ac:dyDescent="0.25">
      <c r="A167" s="197" t="s">
        <v>459</v>
      </c>
      <c r="B167" s="197" t="s">
        <v>460</v>
      </c>
      <c r="C167" s="198" t="s">
        <v>461</v>
      </c>
      <c r="D167" s="197" t="s">
        <v>85</v>
      </c>
      <c r="E167" s="192" t="e">
        <f t="shared" si="8"/>
        <v>#REF!</v>
      </c>
      <c r="F167" s="220">
        <f>+'7'!E166</f>
        <v>0</v>
      </c>
      <c r="G167" s="220">
        <f>+'8'!F166</f>
        <v>0</v>
      </c>
      <c r="H167" s="215">
        <f>+'9'!F166</f>
        <v>0</v>
      </c>
      <c r="I167" s="215">
        <f>+'10'!E166</f>
        <v>0</v>
      </c>
      <c r="J167" s="220">
        <f>+'11'!E166</f>
        <v>0</v>
      </c>
      <c r="K167" s="220"/>
      <c r="L167" s="220">
        <f>+'16'!E166</f>
        <v>0</v>
      </c>
      <c r="M167" s="220"/>
      <c r="N167" s="220">
        <f>+'21'!E166</f>
        <v>0</v>
      </c>
      <c r="O167" s="220" t="e">
        <f>+'mẫu thống kê báo cáo nhanh'!#REF!</f>
        <v>#REF!</v>
      </c>
      <c r="P167" s="220"/>
      <c r="Q167" s="31">
        <f>+'7'!I166</f>
        <v>0</v>
      </c>
      <c r="R167" s="31">
        <f>+'8'!I166</f>
        <v>0</v>
      </c>
      <c r="S167" s="26">
        <f>+'9'!I166</f>
        <v>0</v>
      </c>
      <c r="T167" s="26">
        <f>+'10'!I166</f>
        <v>0</v>
      </c>
      <c r="U167" s="26">
        <f>+'11'!L166</f>
        <v>0</v>
      </c>
      <c r="V167" s="26"/>
      <c r="W167" s="31">
        <f>+'16'!I166</f>
        <v>0</v>
      </c>
      <c r="X167" s="31"/>
      <c r="Y167" s="220">
        <f>+'21'!L166</f>
        <v>0</v>
      </c>
      <c r="Z167" s="220" t="e">
        <f>+'mẫu thống kê báo cáo nhanh'!#REF!</f>
        <v>#REF!</v>
      </c>
      <c r="AA167" s="246"/>
      <c r="AB167" s="192" t="e">
        <f t="shared" si="6"/>
        <v>#REF!</v>
      </c>
      <c r="AC167" s="196"/>
    </row>
    <row r="168" spans="1:29" ht="15.75" x14ac:dyDescent="0.25">
      <c r="A168" s="190" t="s">
        <v>1554</v>
      </c>
      <c r="B168" s="190" t="s">
        <v>88</v>
      </c>
      <c r="C168" s="191" t="s">
        <v>89</v>
      </c>
      <c r="D168" s="190" t="s">
        <v>85</v>
      </c>
      <c r="E168" s="192">
        <f t="shared" si="8"/>
        <v>0</v>
      </c>
      <c r="F168" s="220">
        <f>+'7'!E167</f>
        <v>0</v>
      </c>
      <c r="G168" s="220">
        <f>+'8'!F167</f>
        <v>0</v>
      </c>
      <c r="H168" s="215">
        <f>+'9'!F167</f>
        <v>0</v>
      </c>
      <c r="I168" s="215">
        <f>+'10'!E167</f>
        <v>0</v>
      </c>
      <c r="J168" s="220">
        <f>+'11'!E167</f>
        <v>0</v>
      </c>
      <c r="K168" s="220"/>
      <c r="L168" s="220">
        <f>+'16'!E167</f>
        <v>0</v>
      </c>
      <c r="M168" s="220"/>
      <c r="N168" s="220">
        <f>+'21'!E167</f>
        <v>0</v>
      </c>
      <c r="O168" s="220">
        <f>+'mẫu thống kê báo cáo nhanh'!E34</f>
        <v>0</v>
      </c>
      <c r="P168" s="220"/>
      <c r="Q168" s="31">
        <f>+'7'!I167</f>
        <v>0</v>
      </c>
      <c r="R168" s="31">
        <f>+'8'!I167</f>
        <v>0</v>
      </c>
      <c r="S168" s="26">
        <f>+'9'!I167</f>
        <v>0</v>
      </c>
      <c r="T168" s="26">
        <f>+'10'!I167</f>
        <v>0</v>
      </c>
      <c r="U168" s="26">
        <f>+'11'!L167</f>
        <v>0</v>
      </c>
      <c r="V168" s="26"/>
      <c r="W168" s="31">
        <f>+'16'!I167</f>
        <v>0</v>
      </c>
      <c r="X168" s="31"/>
      <c r="Y168" s="220">
        <f>+'21'!L167</f>
        <v>0</v>
      </c>
      <c r="Z168" s="220">
        <f>+'mẫu thống kê báo cáo nhanh'!W34</f>
        <v>0</v>
      </c>
      <c r="AA168" s="246"/>
      <c r="AB168" s="192">
        <f t="shared" si="6"/>
        <v>0</v>
      </c>
      <c r="AC168" s="196"/>
    </row>
    <row r="169" spans="1:29" ht="15.75" x14ac:dyDescent="0.25">
      <c r="A169" s="190" t="s">
        <v>1555</v>
      </c>
      <c r="B169" s="190" t="s">
        <v>90</v>
      </c>
      <c r="C169" s="191" t="s">
        <v>91</v>
      </c>
      <c r="D169" s="190" t="s">
        <v>73</v>
      </c>
      <c r="E169" s="192">
        <f t="shared" si="8"/>
        <v>0</v>
      </c>
      <c r="F169" s="220">
        <f>+'7'!E168</f>
        <v>0</v>
      </c>
      <c r="G169" s="220">
        <f>+'8'!F168</f>
        <v>0</v>
      </c>
      <c r="H169" s="215">
        <f>+'9'!F168</f>
        <v>0</v>
      </c>
      <c r="I169" s="215">
        <f>+'10'!E168</f>
        <v>0</v>
      </c>
      <c r="J169" s="220">
        <f>+'11'!E168</f>
        <v>0</v>
      </c>
      <c r="K169" s="220"/>
      <c r="L169" s="220">
        <f>+'16'!E168</f>
        <v>0</v>
      </c>
      <c r="M169" s="220"/>
      <c r="N169" s="220">
        <f>+'21'!E168</f>
        <v>0</v>
      </c>
      <c r="O169" s="220">
        <f>+'mẫu thống kê báo cáo nhanh'!E35</f>
        <v>0</v>
      </c>
      <c r="P169" s="220"/>
      <c r="Q169" s="31">
        <f>+'7'!I168</f>
        <v>0</v>
      </c>
      <c r="R169" s="31">
        <f>+'8'!I168</f>
        <v>0</v>
      </c>
      <c r="S169" s="26">
        <f>+'9'!I168</f>
        <v>0</v>
      </c>
      <c r="T169" s="26">
        <f>+'10'!I168</f>
        <v>0</v>
      </c>
      <c r="U169" s="26">
        <f>+'11'!L168</f>
        <v>0</v>
      </c>
      <c r="V169" s="26"/>
      <c r="W169" s="31">
        <f>+'16'!I168</f>
        <v>0</v>
      </c>
      <c r="X169" s="31"/>
      <c r="Y169" s="220">
        <f>+'21'!L168</f>
        <v>0</v>
      </c>
      <c r="Z169" s="220">
        <f>+'mẫu thống kê báo cáo nhanh'!W35</f>
        <v>0</v>
      </c>
      <c r="AA169" s="246"/>
      <c r="AB169" s="192">
        <f t="shared" si="6"/>
        <v>0</v>
      </c>
      <c r="AC169" s="196"/>
    </row>
    <row r="170" spans="1:29" ht="15.75" x14ac:dyDescent="0.25">
      <c r="A170" s="190" t="s">
        <v>1556</v>
      </c>
      <c r="B170" s="190" t="s">
        <v>463</v>
      </c>
      <c r="C170" s="191" t="s">
        <v>464</v>
      </c>
      <c r="D170" s="190" t="s">
        <v>212</v>
      </c>
      <c r="E170" s="195" t="s">
        <v>178</v>
      </c>
      <c r="F170" s="220" t="str">
        <f>+'7'!E169</f>
        <v>x</v>
      </c>
      <c r="G170" s="220">
        <f>+'8'!F169</f>
        <v>0</v>
      </c>
      <c r="H170" s="215">
        <f>+'9'!F169</f>
        <v>0</v>
      </c>
      <c r="I170" s="215" t="str">
        <f>+'10'!E169</f>
        <v>x</v>
      </c>
      <c r="J170" s="220" t="str">
        <f>+'11'!E169</f>
        <v>x</v>
      </c>
      <c r="K170" s="220"/>
      <c r="L170" s="220" t="str">
        <f>+'16'!E169</f>
        <v>x</v>
      </c>
      <c r="M170" s="220"/>
      <c r="N170" s="220" t="str">
        <f>+'21'!E169</f>
        <v>x</v>
      </c>
      <c r="O170" s="220" t="e">
        <f>+'mẫu thống kê báo cáo nhanh'!#REF!</f>
        <v>#REF!</v>
      </c>
      <c r="P170" s="220"/>
      <c r="Q170" s="31">
        <f>+'7'!I169</f>
        <v>0</v>
      </c>
      <c r="R170" s="31">
        <f>+'8'!I169</f>
        <v>0</v>
      </c>
      <c r="S170" s="26">
        <f>+'9'!I169</f>
        <v>0</v>
      </c>
      <c r="T170" s="26">
        <f>+'10'!I169</f>
        <v>0</v>
      </c>
      <c r="U170" s="26">
        <f>+'11'!L169</f>
        <v>0</v>
      </c>
      <c r="V170" s="26"/>
      <c r="W170" s="31">
        <f>+'16'!I169</f>
        <v>0</v>
      </c>
      <c r="X170" s="31"/>
      <c r="Y170" s="220">
        <f>+'21'!L169</f>
        <v>0</v>
      </c>
      <c r="Z170" s="220" t="e">
        <f>+'mẫu thống kê báo cáo nhanh'!#REF!</f>
        <v>#REF!</v>
      </c>
      <c r="AA170" s="246"/>
      <c r="AB170" s="192" t="e">
        <f t="shared" si="6"/>
        <v>#REF!</v>
      </c>
      <c r="AC170" s="196"/>
    </row>
    <row r="171" spans="1:29" ht="15.75" x14ac:dyDescent="0.25">
      <c r="A171" s="190" t="s">
        <v>1557</v>
      </c>
      <c r="B171" s="190" t="s">
        <v>465</v>
      </c>
      <c r="C171" s="191" t="s">
        <v>466</v>
      </c>
      <c r="D171" s="190" t="s">
        <v>212</v>
      </c>
      <c r="E171" s="195" t="s">
        <v>178</v>
      </c>
      <c r="F171" s="220" t="str">
        <f>+'7'!E170</f>
        <v>x</v>
      </c>
      <c r="G171" s="220">
        <f>+'8'!F170</f>
        <v>0</v>
      </c>
      <c r="H171" s="215">
        <f>+'9'!F170</f>
        <v>0</v>
      </c>
      <c r="I171" s="215" t="str">
        <f>+'10'!E170</f>
        <v>x</v>
      </c>
      <c r="J171" s="220" t="str">
        <f>+'11'!E170</f>
        <v>x</v>
      </c>
      <c r="K171" s="220"/>
      <c r="L171" s="220" t="str">
        <f>+'16'!E170</f>
        <v>x</v>
      </c>
      <c r="M171" s="220"/>
      <c r="N171" s="220" t="str">
        <f>+'21'!E170</f>
        <v>x</v>
      </c>
      <c r="O171" s="220" t="e">
        <f>+'mẫu thống kê báo cáo nhanh'!#REF!</f>
        <v>#REF!</v>
      </c>
      <c r="P171" s="220"/>
      <c r="Q171" s="31">
        <f>+'7'!I170</f>
        <v>0</v>
      </c>
      <c r="R171" s="31">
        <f>+'8'!I170</f>
        <v>0</v>
      </c>
      <c r="S171" s="26">
        <f>+'9'!I170</f>
        <v>0</v>
      </c>
      <c r="T171" s="26">
        <f>+'10'!I170</f>
        <v>0</v>
      </c>
      <c r="U171" s="26">
        <f>+'11'!L170</f>
        <v>0</v>
      </c>
      <c r="V171" s="26"/>
      <c r="W171" s="31">
        <f>+'16'!I170</f>
        <v>0</v>
      </c>
      <c r="X171" s="31"/>
      <c r="Y171" s="220">
        <f>+'21'!L170</f>
        <v>0</v>
      </c>
      <c r="Z171" s="220" t="e">
        <f>+'mẫu thống kê báo cáo nhanh'!#REF!</f>
        <v>#REF!</v>
      </c>
      <c r="AA171" s="246"/>
      <c r="AB171" s="192" t="e">
        <f t="shared" si="6"/>
        <v>#REF!</v>
      </c>
      <c r="AC171" s="196"/>
    </row>
    <row r="172" spans="1:29" ht="15.75" x14ac:dyDescent="0.25">
      <c r="A172" s="190" t="s">
        <v>1558</v>
      </c>
      <c r="B172" s="190" t="s">
        <v>467</v>
      </c>
      <c r="C172" s="191" t="s">
        <v>468</v>
      </c>
      <c r="D172" s="190" t="s">
        <v>1213</v>
      </c>
      <c r="E172" s="192" t="e">
        <f>+SUM(F172:P172)</f>
        <v>#REF!</v>
      </c>
      <c r="F172" s="220">
        <f>+'7'!E171</f>
        <v>0</v>
      </c>
      <c r="G172" s="220">
        <f>+'8'!F171</f>
        <v>0</v>
      </c>
      <c r="H172" s="215">
        <f>+'9'!F171</f>
        <v>0</v>
      </c>
      <c r="I172" s="215">
        <f>+'10'!E171</f>
        <v>0</v>
      </c>
      <c r="J172" s="220">
        <f>+'11'!E171</f>
        <v>0</v>
      </c>
      <c r="K172" s="220"/>
      <c r="L172" s="220">
        <f>+'16'!E171</f>
        <v>0</v>
      </c>
      <c r="M172" s="220"/>
      <c r="N172" s="220">
        <f>+'21'!E171</f>
        <v>0</v>
      </c>
      <c r="O172" s="220" t="e">
        <f>+'mẫu thống kê báo cáo nhanh'!#REF!</f>
        <v>#REF!</v>
      </c>
      <c r="P172" s="220"/>
      <c r="Q172" s="31">
        <f>+'7'!I171</f>
        <v>0</v>
      </c>
      <c r="R172" s="31">
        <f>+'8'!I171</f>
        <v>0</v>
      </c>
      <c r="S172" s="26">
        <f>+'9'!I171</f>
        <v>0</v>
      </c>
      <c r="T172" s="26">
        <f>+'10'!I171</f>
        <v>0</v>
      </c>
      <c r="U172" s="26">
        <f>+'11'!L171</f>
        <v>0</v>
      </c>
      <c r="V172" s="26"/>
      <c r="W172" s="31">
        <f>+'16'!I171</f>
        <v>0</v>
      </c>
      <c r="X172" s="31"/>
      <c r="Y172" s="220">
        <f>+'21'!L171</f>
        <v>0</v>
      </c>
      <c r="Z172" s="220" t="e">
        <f>+'mẫu thống kê báo cáo nhanh'!#REF!</f>
        <v>#REF!</v>
      </c>
      <c r="AA172" s="246"/>
      <c r="AB172" s="192" t="e">
        <f t="shared" si="6"/>
        <v>#REF!</v>
      </c>
      <c r="AC172" s="196"/>
    </row>
    <row r="173" spans="1:29" ht="15.75" x14ac:dyDescent="0.25">
      <c r="A173" s="190" t="s">
        <v>1559</v>
      </c>
      <c r="B173" s="190" t="s">
        <v>467</v>
      </c>
      <c r="C173" s="191" t="s">
        <v>470</v>
      </c>
      <c r="D173" s="190" t="s">
        <v>212</v>
      </c>
      <c r="E173" s="195" t="s">
        <v>178</v>
      </c>
      <c r="F173" s="220" t="str">
        <f>+'7'!E172</f>
        <v>x</v>
      </c>
      <c r="G173" s="220">
        <f>+'8'!F172</f>
        <v>0</v>
      </c>
      <c r="H173" s="215">
        <f>+'9'!F172</f>
        <v>0</v>
      </c>
      <c r="I173" s="215" t="str">
        <f>+'10'!E172</f>
        <v>x</v>
      </c>
      <c r="J173" s="220" t="str">
        <f>+'11'!E172</f>
        <v>x</v>
      </c>
      <c r="K173" s="220"/>
      <c r="L173" s="220" t="str">
        <f>+'16'!E172</f>
        <v>x</v>
      </c>
      <c r="M173" s="220"/>
      <c r="N173" s="220" t="str">
        <f>+'21'!E172</f>
        <v>x</v>
      </c>
      <c r="O173" s="220" t="e">
        <f>+'mẫu thống kê báo cáo nhanh'!#REF!</f>
        <v>#REF!</v>
      </c>
      <c r="P173" s="220"/>
      <c r="Q173" s="31">
        <f>+'7'!I172</f>
        <v>0</v>
      </c>
      <c r="R173" s="31">
        <f>+'8'!I172</f>
        <v>0</v>
      </c>
      <c r="S173" s="26">
        <f>+'9'!I172</f>
        <v>0</v>
      </c>
      <c r="T173" s="26">
        <f>+'10'!I172</f>
        <v>0</v>
      </c>
      <c r="U173" s="26">
        <f>+'11'!L172</f>
        <v>0</v>
      </c>
      <c r="V173" s="26"/>
      <c r="W173" s="31">
        <f>+'16'!I172</f>
        <v>0</v>
      </c>
      <c r="X173" s="31"/>
      <c r="Y173" s="220">
        <f>+'21'!L172</f>
        <v>0</v>
      </c>
      <c r="Z173" s="220" t="e">
        <f>+'mẫu thống kê báo cáo nhanh'!#REF!</f>
        <v>#REF!</v>
      </c>
      <c r="AA173" s="31"/>
      <c r="AB173" s="192" t="e">
        <f t="shared" si="6"/>
        <v>#REF!</v>
      </c>
      <c r="AC173" s="196"/>
    </row>
    <row r="174" spans="1:29" ht="15.75" x14ac:dyDescent="0.25">
      <c r="A174" s="186">
        <v>8</v>
      </c>
      <c r="B174" s="186" t="s">
        <v>93</v>
      </c>
      <c r="C174" s="187" t="s">
        <v>94</v>
      </c>
      <c r="D174" s="186" t="s">
        <v>212</v>
      </c>
      <c r="E174" s="203" t="s">
        <v>178</v>
      </c>
      <c r="F174" s="243" t="str">
        <f>+'7'!E173</f>
        <v>x</v>
      </c>
      <c r="G174" s="243">
        <f>+'8'!F173</f>
        <v>0</v>
      </c>
      <c r="H174" s="242">
        <f>+'9'!F173</f>
        <v>0</v>
      </c>
      <c r="I174" s="242" t="str">
        <f>+'10'!E173</f>
        <v>x</v>
      </c>
      <c r="J174" s="243" t="str">
        <f>+'11'!E173</f>
        <v>x</v>
      </c>
      <c r="K174" s="243"/>
      <c r="L174" s="243" t="str">
        <f>+'16'!E173</f>
        <v>x</v>
      </c>
      <c r="M174" s="243"/>
      <c r="N174" s="220" t="str">
        <f>+'21'!E173</f>
        <v>x</v>
      </c>
      <c r="O174" s="220">
        <f>+'mẫu thống kê báo cáo nhanh'!E36</f>
        <v>0</v>
      </c>
      <c r="P174" s="243"/>
      <c r="Q174" s="253">
        <f>+'7'!I173</f>
        <v>0</v>
      </c>
      <c r="R174" s="253">
        <f>+'8'!I173</f>
        <v>0</v>
      </c>
      <c r="S174" s="244">
        <f>+'9'!I173</f>
        <v>0</v>
      </c>
      <c r="T174" s="244">
        <f>+'10'!I173</f>
        <v>0</v>
      </c>
      <c r="U174" s="244">
        <f>+'11'!L173</f>
        <v>0</v>
      </c>
      <c r="V174" s="244"/>
      <c r="W174" s="244">
        <f>+'16'!I173</f>
        <v>0</v>
      </c>
      <c r="X174" s="244"/>
      <c r="Y174" s="244">
        <f>+'21'!L173</f>
        <v>7750</v>
      </c>
      <c r="Z174" s="244">
        <f>+'mẫu thống kê báo cáo nhanh'!W36</f>
        <v>0</v>
      </c>
      <c r="AA174" s="253"/>
      <c r="AB174" s="204">
        <f t="shared" si="6"/>
        <v>7750</v>
      </c>
      <c r="AC174" s="218"/>
    </row>
    <row r="175" spans="1:29" ht="15.75" hidden="1" x14ac:dyDescent="0.25">
      <c r="A175" s="190" t="s">
        <v>1560</v>
      </c>
      <c r="B175" s="190" t="s">
        <v>471</v>
      </c>
      <c r="C175" s="191" t="s">
        <v>472</v>
      </c>
      <c r="D175" s="196"/>
      <c r="E175" s="199"/>
      <c r="F175" s="220">
        <f>+'7'!E174</f>
        <v>0</v>
      </c>
      <c r="G175" s="220">
        <f>+'8'!F174</f>
        <v>0</v>
      </c>
      <c r="H175" s="215">
        <f>+'9'!F174</f>
        <v>0</v>
      </c>
      <c r="I175" s="215">
        <f>+'10'!E174</f>
        <v>0</v>
      </c>
      <c r="J175" s="220">
        <f>+'11'!E174</f>
        <v>0</v>
      </c>
      <c r="K175" s="220"/>
      <c r="L175" s="220">
        <f>+'16'!E174</f>
        <v>0</v>
      </c>
      <c r="M175" s="220"/>
      <c r="N175" s="220">
        <f>+'21'!E174</f>
        <v>0</v>
      </c>
      <c r="O175" s="220" t="e">
        <f>+'mẫu thống kê báo cáo nhanh'!#REF!</f>
        <v>#REF!</v>
      </c>
      <c r="P175" s="220"/>
      <c r="Q175" s="31">
        <f>+'7'!I174</f>
        <v>0</v>
      </c>
      <c r="R175" s="31">
        <f>+'8'!I174</f>
        <v>0</v>
      </c>
      <c r="S175" s="26">
        <f>+'9'!I174</f>
        <v>0</v>
      </c>
      <c r="T175" s="26">
        <f>+'10'!I174</f>
        <v>0</v>
      </c>
      <c r="U175" s="26">
        <f>+'11'!L174</f>
        <v>0</v>
      </c>
      <c r="V175" s="26"/>
      <c r="W175" s="31">
        <f>+'16'!I174</f>
        <v>0</v>
      </c>
      <c r="X175" s="31"/>
      <c r="Y175" s="220">
        <f>+'21'!L174</f>
        <v>0</v>
      </c>
      <c r="Z175" s="220" t="e">
        <f>+'mẫu thống kê báo cáo nhanh'!#REF!</f>
        <v>#REF!</v>
      </c>
      <c r="AA175" s="31"/>
      <c r="AB175" s="192" t="e">
        <f t="shared" si="6"/>
        <v>#REF!</v>
      </c>
      <c r="AC175" s="196"/>
    </row>
    <row r="176" spans="1:29" ht="15.75" hidden="1" x14ac:dyDescent="0.25">
      <c r="A176" s="197" t="s">
        <v>473</v>
      </c>
      <c r="B176" s="197" t="s">
        <v>474</v>
      </c>
      <c r="C176" s="198" t="s">
        <v>475</v>
      </c>
      <c r="D176" s="197" t="s">
        <v>97</v>
      </c>
      <c r="E176" s="199"/>
      <c r="F176" s="220">
        <f>+'7'!E175</f>
        <v>0</v>
      </c>
      <c r="G176" s="220">
        <f>+'8'!F175</f>
        <v>0</v>
      </c>
      <c r="H176" s="215">
        <f>+'9'!F175</f>
        <v>0</v>
      </c>
      <c r="I176" s="215">
        <f>+'10'!E175</f>
        <v>0</v>
      </c>
      <c r="J176" s="220">
        <f>+'11'!E175</f>
        <v>0</v>
      </c>
      <c r="K176" s="220"/>
      <c r="L176" s="220">
        <f>+'16'!E175</f>
        <v>0</v>
      </c>
      <c r="M176" s="220"/>
      <c r="N176" s="220">
        <f>+'21'!E175</f>
        <v>0</v>
      </c>
      <c r="O176" s="220" t="e">
        <f>+'mẫu thống kê báo cáo nhanh'!#REF!</f>
        <v>#REF!</v>
      </c>
      <c r="P176" s="220"/>
      <c r="Q176" s="31">
        <f>+'7'!I175</f>
        <v>0</v>
      </c>
      <c r="R176" s="31">
        <f>+'8'!I175</f>
        <v>0</v>
      </c>
      <c r="S176" s="26">
        <f>+'9'!I175</f>
        <v>0</v>
      </c>
      <c r="T176" s="26">
        <f>+'10'!I175</f>
        <v>0</v>
      </c>
      <c r="U176" s="26">
        <f>+'11'!L175</f>
        <v>0</v>
      </c>
      <c r="V176" s="26"/>
      <c r="W176" s="31">
        <f>+'16'!I175</f>
        <v>0</v>
      </c>
      <c r="X176" s="31"/>
      <c r="Y176" s="220">
        <f>+'21'!L175</f>
        <v>0</v>
      </c>
      <c r="Z176" s="220" t="e">
        <f>+'mẫu thống kê báo cáo nhanh'!#REF!</f>
        <v>#REF!</v>
      </c>
      <c r="AA176" s="31"/>
      <c r="AB176" s="192" t="e">
        <f t="shared" si="6"/>
        <v>#REF!</v>
      </c>
      <c r="AC176" s="196"/>
    </row>
    <row r="177" spans="1:29" ht="15.75" hidden="1" x14ac:dyDescent="0.25">
      <c r="A177" s="197" t="s">
        <v>476</v>
      </c>
      <c r="B177" s="197" t="s">
        <v>477</v>
      </c>
      <c r="C177" s="198" t="s">
        <v>478</v>
      </c>
      <c r="D177" s="197" t="s">
        <v>47</v>
      </c>
      <c r="E177" s="199"/>
      <c r="F177" s="220">
        <f>+'7'!E176</f>
        <v>0</v>
      </c>
      <c r="G177" s="220">
        <f>+'8'!F176</f>
        <v>0</v>
      </c>
      <c r="H177" s="215">
        <f>+'9'!F176</f>
        <v>0</v>
      </c>
      <c r="I177" s="215">
        <f>+'10'!E176</f>
        <v>0</v>
      </c>
      <c r="J177" s="220">
        <f>+'11'!E176</f>
        <v>0</v>
      </c>
      <c r="K177" s="220"/>
      <c r="L177" s="220">
        <f>+'16'!E176</f>
        <v>0</v>
      </c>
      <c r="M177" s="220"/>
      <c r="N177" s="220">
        <f>+'21'!E176</f>
        <v>0</v>
      </c>
      <c r="O177" s="220" t="e">
        <f>+'mẫu thống kê báo cáo nhanh'!#REF!</f>
        <v>#REF!</v>
      </c>
      <c r="P177" s="220"/>
      <c r="Q177" s="31">
        <f>+'7'!I176</f>
        <v>0</v>
      </c>
      <c r="R177" s="31">
        <f>+'8'!I176</f>
        <v>0</v>
      </c>
      <c r="S177" s="26">
        <f>+'9'!I176</f>
        <v>0</v>
      </c>
      <c r="T177" s="26">
        <f>+'10'!I176</f>
        <v>0</v>
      </c>
      <c r="U177" s="26">
        <f>+'11'!L176</f>
        <v>0</v>
      </c>
      <c r="V177" s="26"/>
      <c r="W177" s="31">
        <f>+'16'!I176</f>
        <v>0</v>
      </c>
      <c r="X177" s="31"/>
      <c r="Y177" s="220">
        <f>+'21'!L176</f>
        <v>0</v>
      </c>
      <c r="Z177" s="220" t="e">
        <f>+'mẫu thống kê báo cáo nhanh'!#REF!</f>
        <v>#REF!</v>
      </c>
      <c r="AA177" s="31"/>
      <c r="AB177" s="192" t="e">
        <f t="shared" si="6"/>
        <v>#REF!</v>
      </c>
      <c r="AC177" s="196"/>
    </row>
    <row r="178" spans="1:29" ht="15.75" hidden="1" x14ac:dyDescent="0.25">
      <c r="A178" s="197" t="s">
        <v>479</v>
      </c>
      <c r="B178" s="197" t="s">
        <v>480</v>
      </c>
      <c r="C178" s="198" t="s">
        <v>481</v>
      </c>
      <c r="D178" s="197" t="s">
        <v>482</v>
      </c>
      <c r="E178" s="199"/>
      <c r="F178" s="220">
        <f>+'7'!E177</f>
        <v>0</v>
      </c>
      <c r="G178" s="220">
        <f>+'8'!F177</f>
        <v>0</v>
      </c>
      <c r="H178" s="215">
        <f>+'9'!F177</f>
        <v>0</v>
      </c>
      <c r="I178" s="215">
        <f>+'10'!E177</f>
        <v>0</v>
      </c>
      <c r="J178" s="220">
        <f>+'11'!E177</f>
        <v>0</v>
      </c>
      <c r="K178" s="220"/>
      <c r="L178" s="220">
        <f>+'16'!E177</f>
        <v>0</v>
      </c>
      <c r="M178" s="220"/>
      <c r="N178" s="220">
        <f>+'21'!E177</f>
        <v>0</v>
      </c>
      <c r="O178" s="220" t="e">
        <f>+'mẫu thống kê báo cáo nhanh'!#REF!</f>
        <v>#REF!</v>
      </c>
      <c r="P178" s="220"/>
      <c r="Q178" s="31">
        <f>+'7'!I177</f>
        <v>0</v>
      </c>
      <c r="R178" s="31">
        <f>+'8'!I177</f>
        <v>0</v>
      </c>
      <c r="S178" s="26">
        <f>+'9'!I177</f>
        <v>0</v>
      </c>
      <c r="T178" s="26">
        <f>+'10'!I177</f>
        <v>0</v>
      </c>
      <c r="U178" s="26">
        <f>+'11'!L177</f>
        <v>0</v>
      </c>
      <c r="V178" s="26"/>
      <c r="W178" s="31">
        <f>+'16'!I177</f>
        <v>0</v>
      </c>
      <c r="X178" s="31"/>
      <c r="Y178" s="220">
        <f>+'21'!L177</f>
        <v>0</v>
      </c>
      <c r="Z178" s="220" t="e">
        <f>+'mẫu thống kê báo cáo nhanh'!#REF!</f>
        <v>#REF!</v>
      </c>
      <c r="AA178" s="31"/>
      <c r="AB178" s="192" t="e">
        <f t="shared" si="6"/>
        <v>#REF!</v>
      </c>
      <c r="AC178" s="196"/>
    </row>
    <row r="179" spans="1:29" ht="15.75" x14ac:dyDescent="0.25">
      <c r="A179" s="190" t="s">
        <v>1561</v>
      </c>
      <c r="B179" s="190" t="s">
        <v>95</v>
      </c>
      <c r="C179" s="191" t="s">
        <v>96</v>
      </c>
      <c r="D179" s="196"/>
      <c r="E179" s="199"/>
      <c r="F179" s="220">
        <f>+'7'!E178</f>
        <v>0</v>
      </c>
      <c r="G179" s="220">
        <f>+'8'!F178</f>
        <v>0</v>
      </c>
      <c r="H179" s="215">
        <f>+'9'!F178</f>
        <v>0</v>
      </c>
      <c r="I179" s="215">
        <f>+'10'!E178</f>
        <v>0</v>
      </c>
      <c r="J179" s="220">
        <f>+'11'!E178</f>
        <v>0</v>
      </c>
      <c r="K179" s="220"/>
      <c r="L179" s="220">
        <f>+'16'!E178</f>
        <v>0</v>
      </c>
      <c r="M179" s="220"/>
      <c r="N179" s="220">
        <f>+'21'!E178</f>
        <v>0</v>
      </c>
      <c r="O179" s="220">
        <f>+'mẫu thống kê báo cáo nhanh'!E37</f>
        <v>0</v>
      </c>
      <c r="P179" s="220"/>
      <c r="Q179" s="31">
        <f>+'7'!I178</f>
        <v>0</v>
      </c>
      <c r="R179" s="31">
        <f>+'8'!I178</f>
        <v>0</v>
      </c>
      <c r="S179" s="26">
        <f>+'9'!I178</f>
        <v>0</v>
      </c>
      <c r="T179" s="26">
        <f>+'10'!I178</f>
        <v>0</v>
      </c>
      <c r="U179" s="26">
        <f>+'11'!L178</f>
        <v>0</v>
      </c>
      <c r="V179" s="26"/>
      <c r="W179" s="31">
        <f>+'16'!I178</f>
        <v>0</v>
      </c>
      <c r="X179" s="31"/>
      <c r="Y179" s="220">
        <f>+'21'!L178</f>
        <v>0</v>
      </c>
      <c r="Z179" s="220">
        <f>+'mẫu thống kê báo cáo nhanh'!W37</f>
        <v>0</v>
      </c>
      <c r="AA179" s="31"/>
      <c r="AB179" s="192">
        <f t="shared" si="6"/>
        <v>0</v>
      </c>
      <c r="AC179" s="196"/>
    </row>
    <row r="180" spans="1:29" ht="15.75" x14ac:dyDescent="0.25">
      <c r="A180" s="197" t="s">
        <v>483</v>
      </c>
      <c r="B180" s="197" t="s">
        <v>484</v>
      </c>
      <c r="C180" s="198" t="s">
        <v>475</v>
      </c>
      <c r="D180" s="197" t="s">
        <v>97</v>
      </c>
      <c r="E180" s="192" t="e">
        <f t="shared" ref="E180:E205" si="9">+SUM(F180:P180)</f>
        <v>#REF!</v>
      </c>
      <c r="F180" s="220">
        <f>+'7'!E179</f>
        <v>0</v>
      </c>
      <c r="G180" s="220">
        <f>+'8'!F179</f>
        <v>0</v>
      </c>
      <c r="H180" s="215">
        <f>+'9'!F179</f>
        <v>0</v>
      </c>
      <c r="I180" s="215">
        <f>+'10'!E179</f>
        <v>0</v>
      </c>
      <c r="J180" s="220">
        <f>+'11'!E179</f>
        <v>0</v>
      </c>
      <c r="K180" s="220"/>
      <c r="L180" s="220">
        <f>+'16'!E179</f>
        <v>0</v>
      </c>
      <c r="M180" s="220"/>
      <c r="N180" s="220">
        <f>+'21'!E179</f>
        <v>0</v>
      </c>
      <c r="O180" s="220" t="e">
        <f>+'mẫu thống kê báo cáo nhanh'!#REF!</f>
        <v>#REF!</v>
      </c>
      <c r="P180" s="220"/>
      <c r="Q180" s="31">
        <f>+'7'!I179</f>
        <v>0</v>
      </c>
      <c r="R180" s="31">
        <f>+'8'!I179</f>
        <v>0</v>
      </c>
      <c r="S180" s="26">
        <f>+'9'!I179</f>
        <v>0</v>
      </c>
      <c r="T180" s="26">
        <f>+'10'!I179</f>
        <v>0</v>
      </c>
      <c r="U180" s="26">
        <f>+'11'!L179</f>
        <v>0</v>
      </c>
      <c r="V180" s="26"/>
      <c r="W180" s="31">
        <f>+'16'!I179</f>
        <v>0</v>
      </c>
      <c r="X180" s="31"/>
      <c r="Y180" s="220">
        <f>+'21'!L179</f>
        <v>0</v>
      </c>
      <c r="Z180" s="220" t="e">
        <f>+'mẫu thống kê báo cáo nhanh'!#REF!</f>
        <v>#REF!</v>
      </c>
      <c r="AA180" s="246"/>
      <c r="AB180" s="192" t="e">
        <f t="shared" si="6"/>
        <v>#REF!</v>
      </c>
      <c r="AC180" s="196"/>
    </row>
    <row r="181" spans="1:29" ht="15.75" x14ac:dyDescent="0.25">
      <c r="A181" s="197" t="s">
        <v>485</v>
      </c>
      <c r="B181" s="197" t="s">
        <v>486</v>
      </c>
      <c r="C181" s="198" t="s">
        <v>478</v>
      </c>
      <c r="D181" s="197" t="s">
        <v>47</v>
      </c>
      <c r="E181" s="192" t="e">
        <f t="shared" si="9"/>
        <v>#REF!</v>
      </c>
      <c r="F181" s="220">
        <f>+'7'!E180</f>
        <v>0</v>
      </c>
      <c r="G181" s="220">
        <f>+'8'!F180</f>
        <v>0</v>
      </c>
      <c r="H181" s="215">
        <f>+'9'!F180</f>
        <v>0</v>
      </c>
      <c r="I181" s="215">
        <f>+'10'!E180</f>
        <v>0</v>
      </c>
      <c r="J181" s="220">
        <f>+'11'!E180</f>
        <v>0</v>
      </c>
      <c r="K181" s="220"/>
      <c r="L181" s="220">
        <f>+'16'!E180</f>
        <v>0</v>
      </c>
      <c r="M181" s="220"/>
      <c r="N181" s="220">
        <f>+'21'!E180</f>
        <v>0</v>
      </c>
      <c r="O181" s="220" t="e">
        <f>+'mẫu thống kê báo cáo nhanh'!#REF!</f>
        <v>#REF!</v>
      </c>
      <c r="P181" s="220"/>
      <c r="Q181" s="31">
        <f>+'7'!I180</f>
        <v>0</v>
      </c>
      <c r="R181" s="31">
        <f>+'8'!I180</f>
        <v>0</v>
      </c>
      <c r="S181" s="26">
        <f>+'9'!I180</f>
        <v>0</v>
      </c>
      <c r="T181" s="26">
        <f>+'10'!I180</f>
        <v>0</v>
      </c>
      <c r="U181" s="26">
        <f>+'11'!L180</f>
        <v>0</v>
      </c>
      <c r="V181" s="26"/>
      <c r="W181" s="31">
        <f>+'16'!I180</f>
        <v>0</v>
      </c>
      <c r="X181" s="31"/>
      <c r="Y181" s="220">
        <f>+'21'!L180</f>
        <v>0</v>
      </c>
      <c r="Z181" s="220" t="e">
        <f>+'mẫu thống kê báo cáo nhanh'!#REF!</f>
        <v>#REF!</v>
      </c>
      <c r="AA181" s="31"/>
      <c r="AB181" s="192" t="e">
        <f t="shared" si="6"/>
        <v>#REF!</v>
      </c>
      <c r="AC181" s="196"/>
    </row>
    <row r="182" spans="1:29" ht="15.75" x14ac:dyDescent="0.25">
      <c r="A182" s="197" t="s">
        <v>487</v>
      </c>
      <c r="B182" s="197" t="s">
        <v>488</v>
      </c>
      <c r="C182" s="198" t="s">
        <v>481</v>
      </c>
      <c r="D182" s="197" t="s">
        <v>482</v>
      </c>
      <c r="E182" s="192" t="e">
        <f t="shared" si="9"/>
        <v>#REF!</v>
      </c>
      <c r="F182" s="220">
        <f>+'7'!E181</f>
        <v>0</v>
      </c>
      <c r="G182" s="220">
        <f>+'8'!F181</f>
        <v>0</v>
      </c>
      <c r="H182" s="215">
        <f>+'9'!F181</f>
        <v>0</v>
      </c>
      <c r="I182" s="215">
        <f>+'10'!E181</f>
        <v>0</v>
      </c>
      <c r="J182" s="220">
        <f>+'11'!E181</f>
        <v>0</v>
      </c>
      <c r="K182" s="220"/>
      <c r="L182" s="220">
        <f>+'16'!E181</f>
        <v>0</v>
      </c>
      <c r="M182" s="220"/>
      <c r="N182" s="220">
        <f>+'21'!E181</f>
        <v>0</v>
      </c>
      <c r="O182" s="220" t="e">
        <f>+'mẫu thống kê báo cáo nhanh'!#REF!</f>
        <v>#REF!</v>
      </c>
      <c r="P182" s="17"/>
      <c r="Q182" s="31">
        <f>+'7'!I181</f>
        <v>0</v>
      </c>
      <c r="R182" s="31">
        <f>+'8'!I181</f>
        <v>0</v>
      </c>
      <c r="S182" s="26">
        <f>+'9'!I181</f>
        <v>0</v>
      </c>
      <c r="T182" s="26">
        <f>+'10'!I181</f>
        <v>0</v>
      </c>
      <c r="U182" s="26">
        <f>+'11'!L181</f>
        <v>0</v>
      </c>
      <c r="V182" s="26"/>
      <c r="W182" s="31">
        <f>+'16'!I181</f>
        <v>0</v>
      </c>
      <c r="X182" s="31"/>
      <c r="Y182" s="220">
        <f>+'21'!L181</f>
        <v>0</v>
      </c>
      <c r="Z182" s="220" t="e">
        <f>+'mẫu thống kê báo cáo nhanh'!#REF!</f>
        <v>#REF!</v>
      </c>
      <c r="AA182" s="31"/>
      <c r="AB182" s="192" t="e">
        <f t="shared" si="6"/>
        <v>#REF!</v>
      </c>
      <c r="AC182" s="196"/>
    </row>
    <row r="183" spans="1:29" ht="15.75" x14ac:dyDescent="0.25">
      <c r="A183" s="190" t="s">
        <v>1562</v>
      </c>
      <c r="B183" s="190" t="s">
        <v>98</v>
      </c>
      <c r="C183" s="191" t="s">
        <v>99</v>
      </c>
      <c r="D183" s="196"/>
      <c r="E183" s="192">
        <f t="shared" si="9"/>
        <v>0</v>
      </c>
      <c r="F183" s="220">
        <f>+'7'!E182</f>
        <v>0</v>
      </c>
      <c r="G183" s="220">
        <f>+'8'!F182</f>
        <v>0</v>
      </c>
      <c r="H183" s="215">
        <f>+'9'!F182</f>
        <v>0</v>
      </c>
      <c r="I183" s="215">
        <f>+'10'!E182</f>
        <v>0</v>
      </c>
      <c r="J183" s="220">
        <f>+'11'!E182</f>
        <v>0</v>
      </c>
      <c r="K183" s="220"/>
      <c r="L183" s="220">
        <f>+'16'!E182</f>
        <v>0</v>
      </c>
      <c r="M183" s="220"/>
      <c r="N183" s="220">
        <f>+'21'!E182</f>
        <v>0</v>
      </c>
      <c r="O183" s="220">
        <f>+'mẫu thống kê báo cáo nhanh'!E38</f>
        <v>0</v>
      </c>
      <c r="P183" s="17"/>
      <c r="Q183" s="31">
        <f>+'7'!I182</f>
        <v>0</v>
      </c>
      <c r="R183" s="31">
        <f>+'8'!I182</f>
        <v>0</v>
      </c>
      <c r="S183" s="26">
        <f>+'9'!I182</f>
        <v>0</v>
      </c>
      <c r="T183" s="26">
        <f>+'10'!I182</f>
        <v>0</v>
      </c>
      <c r="U183" s="26">
        <f>+'11'!L182</f>
        <v>0</v>
      </c>
      <c r="V183" s="26"/>
      <c r="W183" s="31">
        <f>+'16'!I182</f>
        <v>0</v>
      </c>
      <c r="X183" s="31"/>
      <c r="Y183" s="220">
        <f>+'21'!L182</f>
        <v>5350</v>
      </c>
      <c r="Z183" s="220">
        <f>+'mẫu thống kê báo cáo nhanh'!W38</f>
        <v>0</v>
      </c>
      <c r="AA183" s="31"/>
      <c r="AB183" s="192">
        <f t="shared" si="6"/>
        <v>5350</v>
      </c>
      <c r="AC183" s="196"/>
    </row>
    <row r="184" spans="1:29" ht="15.75" x14ac:dyDescent="0.25">
      <c r="A184" s="197" t="s">
        <v>489</v>
      </c>
      <c r="B184" s="197" t="s">
        <v>490</v>
      </c>
      <c r="C184" s="198" t="s">
        <v>491</v>
      </c>
      <c r="D184" s="197" t="s">
        <v>97</v>
      </c>
      <c r="E184" s="192" t="e">
        <f t="shared" si="9"/>
        <v>#REF!</v>
      </c>
      <c r="F184" s="220">
        <f>+'7'!E183</f>
        <v>0</v>
      </c>
      <c r="G184" s="220">
        <f>+'8'!F183</f>
        <v>0</v>
      </c>
      <c r="H184" s="215">
        <f>+'9'!F183</f>
        <v>0</v>
      </c>
      <c r="I184" s="215">
        <f>+'10'!E183</f>
        <v>0</v>
      </c>
      <c r="J184" s="220">
        <f>+'11'!E183</f>
        <v>0</v>
      </c>
      <c r="K184" s="220"/>
      <c r="L184" s="220">
        <f>+'16'!E183</f>
        <v>0</v>
      </c>
      <c r="M184" s="220"/>
      <c r="N184" s="220">
        <f>+'21'!E183</f>
        <v>535</v>
      </c>
      <c r="O184" s="220" t="e">
        <f>+'mẫu thống kê báo cáo nhanh'!#REF!</f>
        <v>#REF!</v>
      </c>
      <c r="P184" s="17"/>
      <c r="Q184" s="31" t="str">
        <f>+'7'!I183</f>
        <v>x</v>
      </c>
      <c r="R184" s="31" t="str">
        <f>+'8'!I183</f>
        <v>x</v>
      </c>
      <c r="S184" s="26" t="str">
        <f>+'9'!I183</f>
        <v>x</v>
      </c>
      <c r="T184" s="26" t="str">
        <f>+'10'!I183</f>
        <v>x</v>
      </c>
      <c r="U184" s="26" t="str">
        <f>+'11'!L183</f>
        <v>x</v>
      </c>
      <c r="V184" s="26"/>
      <c r="W184" s="31" t="str">
        <f>+'16'!I183</f>
        <v>x</v>
      </c>
      <c r="X184" s="31"/>
      <c r="Y184" s="220">
        <f>+'21'!L183</f>
        <v>5350</v>
      </c>
      <c r="Z184" s="220" t="e">
        <f>+'mẫu thống kê báo cáo nhanh'!#REF!</f>
        <v>#REF!</v>
      </c>
      <c r="AA184" s="246"/>
      <c r="AB184" s="192" t="e">
        <f t="shared" si="6"/>
        <v>#REF!</v>
      </c>
      <c r="AC184" s="196"/>
    </row>
    <row r="185" spans="1:29" ht="15.75" x14ac:dyDescent="0.25">
      <c r="A185" s="197" t="s">
        <v>492</v>
      </c>
      <c r="B185" s="197" t="s">
        <v>493</v>
      </c>
      <c r="C185" s="198" t="s">
        <v>494</v>
      </c>
      <c r="D185" s="197" t="s">
        <v>482</v>
      </c>
      <c r="E185" s="192" t="e">
        <f t="shared" si="9"/>
        <v>#REF!</v>
      </c>
      <c r="F185" s="220">
        <f>+'7'!E184</f>
        <v>0</v>
      </c>
      <c r="G185" s="220">
        <f>+'8'!F184</f>
        <v>0</v>
      </c>
      <c r="H185" s="215">
        <f>+'9'!F184</f>
        <v>0</v>
      </c>
      <c r="I185" s="215">
        <f>+'10'!E184</f>
        <v>0</v>
      </c>
      <c r="J185" s="220">
        <f>+'11'!E184</f>
        <v>0</v>
      </c>
      <c r="K185" s="220"/>
      <c r="L185" s="220">
        <f>+'16'!E184</f>
        <v>0</v>
      </c>
      <c r="M185" s="220"/>
      <c r="N185" s="220">
        <f>+'21'!E184</f>
        <v>0</v>
      </c>
      <c r="O185" s="220" t="e">
        <f>+'mẫu thống kê báo cáo nhanh'!#REF!</f>
        <v>#REF!</v>
      </c>
      <c r="P185" s="17"/>
      <c r="Q185" s="31" t="str">
        <f>+'7'!I184</f>
        <v>x</v>
      </c>
      <c r="R185" s="31" t="str">
        <f>+'8'!I184</f>
        <v>x</v>
      </c>
      <c r="S185" s="26" t="str">
        <f>+'9'!I184</f>
        <v>x</v>
      </c>
      <c r="T185" s="26" t="str">
        <f>+'10'!I184</f>
        <v>x</v>
      </c>
      <c r="U185" s="26" t="str">
        <f>+'11'!L184</f>
        <v>x</v>
      </c>
      <c r="V185" s="26"/>
      <c r="W185" s="31" t="str">
        <f>+'16'!I184</f>
        <v>x</v>
      </c>
      <c r="X185" s="31"/>
      <c r="Y185" s="220">
        <f>+'21'!L184</f>
        <v>0</v>
      </c>
      <c r="Z185" s="220" t="e">
        <f>+'mẫu thống kê báo cáo nhanh'!#REF!</f>
        <v>#REF!</v>
      </c>
      <c r="AA185" s="31"/>
      <c r="AB185" s="192" t="e">
        <f t="shared" si="6"/>
        <v>#REF!</v>
      </c>
      <c r="AC185" s="196"/>
    </row>
    <row r="186" spans="1:29" ht="15.75" x14ac:dyDescent="0.25">
      <c r="A186" s="232" t="s">
        <v>492</v>
      </c>
      <c r="B186" s="232" t="s">
        <v>493</v>
      </c>
      <c r="C186" s="233" t="s">
        <v>495</v>
      </c>
      <c r="D186" s="232" t="s">
        <v>496</v>
      </c>
      <c r="E186" s="192" t="e">
        <f t="shared" si="9"/>
        <v>#REF!</v>
      </c>
      <c r="F186" s="220">
        <f>+'7'!E185</f>
        <v>0</v>
      </c>
      <c r="G186" s="220">
        <f>+'8'!F185</f>
        <v>0</v>
      </c>
      <c r="H186" s="215">
        <f>+'9'!F185</f>
        <v>0</v>
      </c>
      <c r="I186" s="215">
        <f>+'10'!E185</f>
        <v>0</v>
      </c>
      <c r="J186" s="220">
        <f>+'11'!E185</f>
        <v>0</v>
      </c>
      <c r="K186" s="220"/>
      <c r="L186" s="220">
        <f>+'16'!E185</f>
        <v>0</v>
      </c>
      <c r="M186" s="220"/>
      <c r="N186" s="220">
        <f>+'21'!E185</f>
        <v>0</v>
      </c>
      <c r="O186" s="220" t="e">
        <f>+'mẫu thống kê báo cáo nhanh'!#REF!</f>
        <v>#REF!</v>
      </c>
      <c r="P186" s="17"/>
      <c r="Q186" s="31" t="str">
        <f>+'7'!I185</f>
        <v>x</v>
      </c>
      <c r="R186" s="31" t="str">
        <f>+'8'!I185</f>
        <v>x</v>
      </c>
      <c r="S186" s="26" t="str">
        <f>+'9'!I185</f>
        <v>x</v>
      </c>
      <c r="T186" s="26" t="str">
        <f>+'10'!I185</f>
        <v>x</v>
      </c>
      <c r="U186" s="26" t="str">
        <f>+'11'!L185</f>
        <v>x</v>
      </c>
      <c r="V186" s="26"/>
      <c r="W186" s="31" t="str">
        <f>+'16'!I185</f>
        <v>x</v>
      </c>
      <c r="X186" s="31"/>
      <c r="Y186" s="220">
        <f>+'21'!L185</f>
        <v>0</v>
      </c>
      <c r="Z186" s="220" t="e">
        <f>+'mẫu thống kê báo cáo nhanh'!#REF!</f>
        <v>#REF!</v>
      </c>
      <c r="AA186" s="31"/>
      <c r="AB186" s="192" t="e">
        <f t="shared" si="6"/>
        <v>#REF!</v>
      </c>
      <c r="AC186" s="196"/>
    </row>
    <row r="187" spans="1:29" ht="15.75" x14ac:dyDescent="0.25">
      <c r="A187" s="232" t="s">
        <v>497</v>
      </c>
      <c r="B187" s="232" t="s">
        <v>498</v>
      </c>
      <c r="C187" s="233" t="s">
        <v>499</v>
      </c>
      <c r="D187" s="232" t="s">
        <v>496</v>
      </c>
      <c r="E187" s="192" t="e">
        <f t="shared" si="9"/>
        <v>#REF!</v>
      </c>
      <c r="F187" s="220">
        <f>+'7'!E186</f>
        <v>0</v>
      </c>
      <c r="G187" s="220">
        <f>+'8'!F186</f>
        <v>0</v>
      </c>
      <c r="H187" s="215">
        <f>+'9'!F186</f>
        <v>0</v>
      </c>
      <c r="I187" s="215">
        <f>+'10'!E186</f>
        <v>0</v>
      </c>
      <c r="J187" s="220">
        <f>+'11'!E186</f>
        <v>0</v>
      </c>
      <c r="K187" s="220"/>
      <c r="L187" s="220">
        <f>+'16'!E186</f>
        <v>0</v>
      </c>
      <c r="M187" s="220"/>
      <c r="N187" s="220">
        <f>+'21'!E186</f>
        <v>0</v>
      </c>
      <c r="O187" s="220" t="e">
        <f>+'mẫu thống kê báo cáo nhanh'!#REF!</f>
        <v>#REF!</v>
      </c>
      <c r="P187" s="17"/>
      <c r="Q187" s="31">
        <f>+'7'!I186</f>
        <v>0</v>
      </c>
      <c r="R187" s="31">
        <f>+'8'!I186</f>
        <v>0</v>
      </c>
      <c r="S187" s="26">
        <f>+'9'!I186</f>
        <v>0</v>
      </c>
      <c r="T187" s="26">
        <f>+'10'!I186</f>
        <v>0</v>
      </c>
      <c r="U187" s="26">
        <f>+'11'!L186</f>
        <v>0</v>
      </c>
      <c r="V187" s="26"/>
      <c r="W187" s="31">
        <f>+'16'!I186</f>
        <v>0</v>
      </c>
      <c r="X187" s="31"/>
      <c r="Y187" s="220">
        <f>+'21'!L186</f>
        <v>0</v>
      </c>
      <c r="Z187" s="220" t="e">
        <f>+'mẫu thống kê báo cáo nhanh'!#REF!</f>
        <v>#REF!</v>
      </c>
      <c r="AA187" s="31"/>
      <c r="AB187" s="192" t="e">
        <f t="shared" ref="AB187:AB250" si="10">+SUM(Q187:AA187)</f>
        <v>#REF!</v>
      </c>
      <c r="AC187" s="196"/>
    </row>
    <row r="188" spans="1:29" ht="15.75" x14ac:dyDescent="0.25">
      <c r="A188" s="190" t="s">
        <v>1563</v>
      </c>
      <c r="B188" s="190" t="s">
        <v>100</v>
      </c>
      <c r="C188" s="191" t="s">
        <v>101</v>
      </c>
      <c r="D188" s="196"/>
      <c r="E188" s="192">
        <f t="shared" si="9"/>
        <v>0</v>
      </c>
      <c r="F188" s="220">
        <f>+'7'!E187</f>
        <v>0</v>
      </c>
      <c r="G188" s="220">
        <f>+'8'!F187</f>
        <v>0</v>
      </c>
      <c r="H188" s="215">
        <f>+'9'!F187</f>
        <v>0</v>
      </c>
      <c r="I188" s="215">
        <f>+'10'!E187</f>
        <v>0</v>
      </c>
      <c r="J188" s="220">
        <f>+'11'!E187</f>
        <v>0</v>
      </c>
      <c r="K188" s="220"/>
      <c r="L188" s="220">
        <f>+'16'!E187</f>
        <v>0</v>
      </c>
      <c r="M188" s="220"/>
      <c r="N188" s="220">
        <f>+'21'!E187</f>
        <v>0</v>
      </c>
      <c r="O188" s="220">
        <f>+'mẫu thống kê báo cáo nhanh'!E39</f>
        <v>0</v>
      </c>
      <c r="P188" s="17"/>
      <c r="Q188" s="31">
        <f>+'7'!I187</f>
        <v>0</v>
      </c>
      <c r="R188" s="31">
        <f>+'8'!I187</f>
        <v>0</v>
      </c>
      <c r="S188" s="26">
        <f>+'9'!I187</f>
        <v>0</v>
      </c>
      <c r="T188" s="26">
        <f>+'10'!I187</f>
        <v>0</v>
      </c>
      <c r="U188" s="26">
        <f>+'11'!L187</f>
        <v>0</v>
      </c>
      <c r="V188" s="26"/>
      <c r="W188" s="31">
        <f>+'16'!I187</f>
        <v>0</v>
      </c>
      <c r="X188" s="31"/>
      <c r="Y188" s="215">
        <f>+'21'!L187</f>
        <v>2100</v>
      </c>
      <c r="Z188" s="220">
        <f>+'mẫu thống kê báo cáo nhanh'!W39</f>
        <v>0</v>
      </c>
      <c r="AA188" s="31"/>
      <c r="AB188" s="192">
        <f t="shared" si="10"/>
        <v>2100</v>
      </c>
      <c r="AC188" s="196"/>
    </row>
    <row r="189" spans="1:29" ht="15.75" x14ac:dyDescent="0.25">
      <c r="A189" s="197" t="s">
        <v>500</v>
      </c>
      <c r="B189" s="197" t="s">
        <v>501</v>
      </c>
      <c r="C189" s="198" t="s">
        <v>1564</v>
      </c>
      <c r="D189" s="197" t="s">
        <v>97</v>
      </c>
      <c r="E189" s="199" t="e">
        <f t="shared" si="9"/>
        <v>#REF!</v>
      </c>
      <c r="F189" s="220">
        <f>+'7'!E188</f>
        <v>0</v>
      </c>
      <c r="G189" s="220">
        <f>+'8'!F188</f>
        <v>0</v>
      </c>
      <c r="H189" s="215">
        <f>+'9'!F188</f>
        <v>0</v>
      </c>
      <c r="I189" s="215">
        <f>+'10'!E188</f>
        <v>0</v>
      </c>
      <c r="J189" s="220">
        <f>+'11'!E188</f>
        <v>0</v>
      </c>
      <c r="K189" s="220"/>
      <c r="L189" s="220">
        <f>+'16'!E188</f>
        <v>0</v>
      </c>
      <c r="M189" s="220"/>
      <c r="N189" s="220">
        <f>+'21'!E188</f>
        <v>1660</v>
      </c>
      <c r="O189" s="220" t="e">
        <f>+'mẫu thống kê báo cáo nhanh'!#REF!</f>
        <v>#REF!</v>
      </c>
      <c r="P189" s="17"/>
      <c r="Q189" s="31">
        <f>+'7'!I188</f>
        <v>0</v>
      </c>
      <c r="R189" s="31">
        <f>+'8'!I188</f>
        <v>0</v>
      </c>
      <c r="S189" s="26">
        <f>+'9'!I188</f>
        <v>0</v>
      </c>
      <c r="T189" s="26">
        <f>+'10'!I188</f>
        <v>0</v>
      </c>
      <c r="U189" s="26">
        <f>+'11'!L188</f>
        <v>0</v>
      </c>
      <c r="V189" s="26"/>
      <c r="W189" s="31">
        <f>+'16'!I188</f>
        <v>0</v>
      </c>
      <c r="X189" s="31"/>
      <c r="Y189" s="220">
        <f>+'21'!L188</f>
        <v>2100</v>
      </c>
      <c r="Z189" s="220" t="e">
        <f>+'mẫu thống kê báo cáo nhanh'!#REF!</f>
        <v>#REF!</v>
      </c>
      <c r="AA189" s="246"/>
      <c r="AB189" s="199" t="e">
        <f t="shared" si="10"/>
        <v>#REF!</v>
      </c>
      <c r="AC189" s="196"/>
    </row>
    <row r="190" spans="1:29" ht="15.75" x14ac:dyDescent="0.25">
      <c r="A190" s="197" t="s">
        <v>503</v>
      </c>
      <c r="B190" s="197" t="s">
        <v>504</v>
      </c>
      <c r="C190" s="198" t="s">
        <v>1565</v>
      </c>
      <c r="D190" s="197" t="s">
        <v>469</v>
      </c>
      <c r="E190" s="199" t="e">
        <f t="shared" si="9"/>
        <v>#REF!</v>
      </c>
      <c r="F190" s="220">
        <f>+'7'!E189</f>
        <v>0</v>
      </c>
      <c r="G190" s="220">
        <f>+'8'!F189</f>
        <v>0</v>
      </c>
      <c r="H190" s="215">
        <f>+'9'!F189</f>
        <v>0</v>
      </c>
      <c r="I190" s="215">
        <f>+'10'!E189</f>
        <v>0</v>
      </c>
      <c r="J190" s="220">
        <f>+'11'!E189</f>
        <v>0</v>
      </c>
      <c r="K190" s="220"/>
      <c r="L190" s="220">
        <f>+'16'!E189</f>
        <v>0</v>
      </c>
      <c r="M190" s="220"/>
      <c r="N190" s="220">
        <f>+'21'!E189</f>
        <v>30</v>
      </c>
      <c r="O190" s="220" t="e">
        <f>+'mẫu thống kê báo cáo nhanh'!#REF!</f>
        <v>#REF!</v>
      </c>
      <c r="P190" s="17"/>
      <c r="Q190" s="31" t="str">
        <f>+'7'!I189</f>
        <v>x</v>
      </c>
      <c r="R190" s="31" t="str">
        <f>+'8'!I189</f>
        <v>x</v>
      </c>
      <c r="S190" s="26" t="str">
        <f>+'9'!I189</f>
        <v>x</v>
      </c>
      <c r="T190" s="26" t="str">
        <f>+'10'!I189</f>
        <v>x</v>
      </c>
      <c r="U190" s="26" t="str">
        <f>+'11'!L189</f>
        <v>x</v>
      </c>
      <c r="V190" s="26"/>
      <c r="W190" s="31" t="str">
        <f>+'16'!I189</f>
        <v>x</v>
      </c>
      <c r="X190" s="31"/>
      <c r="Y190" s="220" t="str">
        <f>+'21'!L189</f>
        <v>x</v>
      </c>
      <c r="Z190" s="220" t="e">
        <f>+'mẫu thống kê báo cáo nhanh'!#REF!</f>
        <v>#REF!</v>
      </c>
      <c r="AA190" s="31"/>
      <c r="AB190" s="192" t="e">
        <f t="shared" si="10"/>
        <v>#REF!</v>
      </c>
      <c r="AC190" s="196"/>
    </row>
    <row r="191" spans="1:29" ht="15.75" x14ac:dyDescent="0.25">
      <c r="A191" s="197" t="s">
        <v>505</v>
      </c>
      <c r="B191" s="197" t="s">
        <v>506</v>
      </c>
      <c r="C191" s="198" t="s">
        <v>1566</v>
      </c>
      <c r="D191" s="197" t="s">
        <v>469</v>
      </c>
      <c r="E191" s="192" t="e">
        <f t="shared" si="9"/>
        <v>#REF!</v>
      </c>
      <c r="F191" s="220">
        <f>+'7'!E190</f>
        <v>0</v>
      </c>
      <c r="G191" s="220">
        <f>+'8'!F190</f>
        <v>0</v>
      </c>
      <c r="H191" s="215">
        <f>+'9'!F190</f>
        <v>0</v>
      </c>
      <c r="I191" s="215">
        <f>+'10'!E190</f>
        <v>0</v>
      </c>
      <c r="J191" s="220">
        <f>+'11'!E190</f>
        <v>0</v>
      </c>
      <c r="K191" s="220"/>
      <c r="L191" s="220">
        <f>+'16'!E190</f>
        <v>0</v>
      </c>
      <c r="M191" s="220"/>
      <c r="N191" s="220">
        <f>+'21'!E190</f>
        <v>0</v>
      </c>
      <c r="O191" s="220" t="e">
        <f>+'mẫu thống kê báo cáo nhanh'!#REF!</f>
        <v>#REF!</v>
      </c>
      <c r="P191" s="17"/>
      <c r="Q191" s="31" t="str">
        <f>+'7'!I190</f>
        <v>x</v>
      </c>
      <c r="R191" s="31" t="str">
        <f>+'8'!I190</f>
        <v>x</v>
      </c>
      <c r="S191" s="26" t="str">
        <f>+'9'!I190</f>
        <v>x</v>
      </c>
      <c r="T191" s="26" t="str">
        <f>+'10'!I190</f>
        <v>x</v>
      </c>
      <c r="U191" s="26" t="str">
        <f>+'11'!L190</f>
        <v>x</v>
      </c>
      <c r="V191" s="26"/>
      <c r="W191" s="31" t="str">
        <f>+'16'!I190</f>
        <v>x</v>
      </c>
      <c r="X191" s="31"/>
      <c r="Y191" s="220" t="str">
        <f>+'21'!L190</f>
        <v>x</v>
      </c>
      <c r="Z191" s="220" t="e">
        <f>+'mẫu thống kê báo cáo nhanh'!#REF!</f>
        <v>#REF!</v>
      </c>
      <c r="AA191" s="31"/>
      <c r="AB191" s="192" t="e">
        <f t="shared" si="10"/>
        <v>#REF!</v>
      </c>
      <c r="AC191" s="196"/>
    </row>
    <row r="192" spans="1:29" ht="15.75" x14ac:dyDescent="0.25">
      <c r="A192" s="190" t="s">
        <v>1563</v>
      </c>
      <c r="B192" s="190" t="s">
        <v>100</v>
      </c>
      <c r="C192" s="191" t="s">
        <v>102</v>
      </c>
      <c r="D192" s="196"/>
      <c r="E192" s="192">
        <f t="shared" si="9"/>
        <v>2</v>
      </c>
      <c r="F192" s="220">
        <f>+'7'!E191</f>
        <v>0</v>
      </c>
      <c r="G192" s="220">
        <f>+'8'!F191</f>
        <v>0</v>
      </c>
      <c r="H192" s="215">
        <f>+'9'!F191</f>
        <v>0</v>
      </c>
      <c r="I192" s="215">
        <f>+'10'!E191</f>
        <v>0</v>
      </c>
      <c r="J192" s="220">
        <f>+'11'!E191</f>
        <v>0</v>
      </c>
      <c r="K192" s="220"/>
      <c r="L192" s="220">
        <f>+'16'!E191</f>
        <v>0</v>
      </c>
      <c r="M192" s="220"/>
      <c r="N192" s="220">
        <f>+'21'!E191</f>
        <v>2</v>
      </c>
      <c r="O192" s="220">
        <f>+'mẫu thống kê báo cáo nhanh'!E40</f>
        <v>0</v>
      </c>
      <c r="P192" s="17"/>
      <c r="Q192" s="31">
        <f>+'7'!I191</f>
        <v>0</v>
      </c>
      <c r="R192" s="31">
        <f>+'8'!I191</f>
        <v>0</v>
      </c>
      <c r="S192" s="26">
        <f>+'9'!I191</f>
        <v>0</v>
      </c>
      <c r="T192" s="26">
        <f>+'10'!I191</f>
        <v>0</v>
      </c>
      <c r="U192" s="26">
        <f>+'11'!L191</f>
        <v>0</v>
      </c>
      <c r="V192" s="26"/>
      <c r="W192" s="31">
        <f>+'16'!I191</f>
        <v>0</v>
      </c>
      <c r="X192" s="31"/>
      <c r="Y192" s="220">
        <f>+'21'!L191</f>
        <v>100</v>
      </c>
      <c r="Z192" s="220">
        <f>+'mẫu thống kê báo cáo nhanh'!W40</f>
        <v>0</v>
      </c>
      <c r="AA192" s="31"/>
      <c r="AB192" s="192">
        <f t="shared" si="10"/>
        <v>100</v>
      </c>
      <c r="AC192" s="196"/>
    </row>
    <row r="193" spans="1:29" ht="15.75" x14ac:dyDescent="0.25">
      <c r="A193" s="197" t="s">
        <v>500</v>
      </c>
      <c r="B193" s="197" t="s">
        <v>501</v>
      </c>
      <c r="C193" s="198" t="s">
        <v>507</v>
      </c>
      <c r="D193" s="197" t="s">
        <v>47</v>
      </c>
      <c r="E193" s="199" t="e">
        <f t="shared" si="9"/>
        <v>#REF!</v>
      </c>
      <c r="F193" s="220">
        <f>+'7'!E192</f>
        <v>0</v>
      </c>
      <c r="G193" s="220">
        <f>+'8'!F192</f>
        <v>0</v>
      </c>
      <c r="H193" s="215">
        <f>+'9'!F192</f>
        <v>0</v>
      </c>
      <c r="I193" s="215">
        <f>+'10'!E192</f>
        <v>0</v>
      </c>
      <c r="J193" s="220">
        <f>+'11'!E192</f>
        <v>0</v>
      </c>
      <c r="K193" s="220"/>
      <c r="L193" s="220">
        <f>+'16'!E192</f>
        <v>0</v>
      </c>
      <c r="M193" s="220"/>
      <c r="N193" s="220">
        <f>+'21'!E192</f>
        <v>2</v>
      </c>
      <c r="O193" s="220" t="e">
        <f>+'mẫu thống kê báo cáo nhanh'!#REF!</f>
        <v>#REF!</v>
      </c>
      <c r="P193" s="17"/>
      <c r="Q193" s="31">
        <f>+'7'!I192</f>
        <v>0</v>
      </c>
      <c r="R193" s="31">
        <f>+'8'!I192</f>
        <v>0</v>
      </c>
      <c r="S193" s="26">
        <f>+'9'!I192</f>
        <v>0</v>
      </c>
      <c r="T193" s="26">
        <f>+'10'!I192</f>
        <v>0</v>
      </c>
      <c r="U193" s="26">
        <f>+'11'!L192</f>
        <v>0</v>
      </c>
      <c r="V193" s="26"/>
      <c r="W193" s="31">
        <f>+'16'!I192</f>
        <v>0</v>
      </c>
      <c r="X193" s="31"/>
      <c r="Y193" s="220">
        <f>+'21'!L192</f>
        <v>100</v>
      </c>
      <c r="Z193" s="220" t="e">
        <f>+'mẫu thống kê báo cáo nhanh'!#REF!</f>
        <v>#REF!</v>
      </c>
      <c r="AA193" s="246"/>
      <c r="AB193" s="192" t="e">
        <f t="shared" si="10"/>
        <v>#REF!</v>
      </c>
      <c r="AC193" s="196"/>
    </row>
    <row r="194" spans="1:29" ht="15.75" x14ac:dyDescent="0.25">
      <c r="A194" s="197" t="s">
        <v>503</v>
      </c>
      <c r="B194" s="197" t="s">
        <v>504</v>
      </c>
      <c r="C194" s="198" t="s">
        <v>508</v>
      </c>
      <c r="D194" s="197" t="s">
        <v>47</v>
      </c>
      <c r="E194" s="199" t="e">
        <f t="shared" si="9"/>
        <v>#REF!</v>
      </c>
      <c r="F194" s="220">
        <f>+'7'!E193</f>
        <v>0</v>
      </c>
      <c r="G194" s="220">
        <f>+'8'!F193</f>
        <v>0</v>
      </c>
      <c r="H194" s="215">
        <f>+'9'!F193</f>
        <v>0</v>
      </c>
      <c r="I194" s="215">
        <f>+'10'!E193</f>
        <v>0</v>
      </c>
      <c r="J194" s="220">
        <f>+'11'!E193</f>
        <v>0</v>
      </c>
      <c r="K194" s="220"/>
      <c r="L194" s="220">
        <f>+'16'!E193</f>
        <v>0</v>
      </c>
      <c r="M194" s="220"/>
      <c r="N194" s="220">
        <f>+'21'!E193</f>
        <v>0</v>
      </c>
      <c r="O194" s="220" t="e">
        <f>+'mẫu thống kê báo cáo nhanh'!#REF!</f>
        <v>#REF!</v>
      </c>
      <c r="P194" s="17"/>
      <c r="Q194" s="31">
        <f>+'7'!I193</f>
        <v>0</v>
      </c>
      <c r="R194" s="31">
        <f>+'8'!I193</f>
        <v>0</v>
      </c>
      <c r="S194" s="26">
        <f>+'9'!I193</f>
        <v>0</v>
      </c>
      <c r="T194" s="26">
        <f>+'10'!I193</f>
        <v>0</v>
      </c>
      <c r="U194" s="26">
        <f>+'11'!L193</f>
        <v>0</v>
      </c>
      <c r="V194" s="26"/>
      <c r="W194" s="31">
        <f>+'16'!I193</f>
        <v>0</v>
      </c>
      <c r="X194" s="31"/>
      <c r="Y194" s="220">
        <f>+'21'!L193</f>
        <v>0</v>
      </c>
      <c r="Z194" s="220" t="e">
        <f>+'mẫu thống kê báo cáo nhanh'!#REF!</f>
        <v>#REF!</v>
      </c>
      <c r="AA194" s="31"/>
      <c r="AB194" s="192" t="e">
        <f t="shared" si="10"/>
        <v>#REF!</v>
      </c>
      <c r="AC194" s="196"/>
    </row>
    <row r="195" spans="1:29" ht="15.75" x14ac:dyDescent="0.25">
      <c r="A195" s="197" t="s">
        <v>505</v>
      </c>
      <c r="B195" s="197" t="s">
        <v>506</v>
      </c>
      <c r="C195" s="198" t="s">
        <v>509</v>
      </c>
      <c r="D195" s="197" t="s">
        <v>47</v>
      </c>
      <c r="E195" s="199" t="e">
        <f t="shared" si="9"/>
        <v>#REF!</v>
      </c>
      <c r="F195" s="220">
        <f>+'7'!E194</f>
        <v>0</v>
      </c>
      <c r="G195" s="220">
        <f>+'8'!F194</f>
        <v>0</v>
      </c>
      <c r="H195" s="215">
        <f>+'9'!F194</f>
        <v>0</v>
      </c>
      <c r="I195" s="215">
        <f>+'10'!E194</f>
        <v>0</v>
      </c>
      <c r="J195" s="220">
        <f>+'11'!E194</f>
        <v>0</v>
      </c>
      <c r="K195" s="220"/>
      <c r="L195" s="220">
        <f>+'16'!E194</f>
        <v>0</v>
      </c>
      <c r="M195" s="220"/>
      <c r="N195" s="220">
        <f>+'21'!E194</f>
        <v>0</v>
      </c>
      <c r="O195" s="220" t="e">
        <f>+'mẫu thống kê báo cáo nhanh'!#REF!</f>
        <v>#REF!</v>
      </c>
      <c r="P195" s="220"/>
      <c r="Q195" s="31">
        <f>+'7'!I194</f>
        <v>0</v>
      </c>
      <c r="R195" s="31">
        <f>+'8'!I194</f>
        <v>0</v>
      </c>
      <c r="S195" s="26">
        <f>+'9'!I194</f>
        <v>0</v>
      </c>
      <c r="T195" s="26">
        <f>+'10'!I194</f>
        <v>0</v>
      </c>
      <c r="U195" s="26">
        <f>+'11'!L194</f>
        <v>0</v>
      </c>
      <c r="V195" s="26"/>
      <c r="W195" s="31">
        <f>+'16'!I194</f>
        <v>0</v>
      </c>
      <c r="X195" s="31"/>
      <c r="Y195" s="220">
        <f>+'21'!L194</f>
        <v>0</v>
      </c>
      <c r="Z195" s="220" t="e">
        <f>+'mẫu thống kê báo cáo nhanh'!#REF!</f>
        <v>#REF!</v>
      </c>
      <c r="AA195" s="31"/>
      <c r="AB195" s="192" t="e">
        <f t="shared" si="10"/>
        <v>#REF!</v>
      </c>
      <c r="AC195" s="196"/>
    </row>
    <row r="196" spans="1:29" ht="15.75" x14ac:dyDescent="0.25">
      <c r="A196" s="83" t="s">
        <v>1567</v>
      </c>
      <c r="B196" s="83" t="s">
        <v>510</v>
      </c>
      <c r="C196" s="84" t="s">
        <v>511</v>
      </c>
      <c r="D196" s="44"/>
      <c r="E196" s="199" t="e">
        <f t="shared" si="9"/>
        <v>#REF!</v>
      </c>
      <c r="F196" s="220">
        <f>+'7'!E195</f>
        <v>0</v>
      </c>
      <c r="G196" s="220">
        <f>+'8'!F195</f>
        <v>0</v>
      </c>
      <c r="H196" s="215">
        <f>+'9'!F195</f>
        <v>0</v>
      </c>
      <c r="I196" s="215">
        <f>+'10'!E195</f>
        <v>0</v>
      </c>
      <c r="J196" s="220">
        <f>+'11'!E195</f>
        <v>0</v>
      </c>
      <c r="K196" s="220"/>
      <c r="L196" s="220">
        <f>+'16'!E195</f>
        <v>0</v>
      </c>
      <c r="M196" s="220"/>
      <c r="N196" s="220">
        <f>+'21'!E195</f>
        <v>0</v>
      </c>
      <c r="O196" s="220" t="e">
        <f>+'mẫu thống kê báo cáo nhanh'!#REF!</f>
        <v>#REF!</v>
      </c>
      <c r="P196" s="17"/>
      <c r="Q196" s="31">
        <f>+'7'!I195</f>
        <v>0</v>
      </c>
      <c r="R196" s="31">
        <f>+'8'!I195</f>
        <v>0</v>
      </c>
      <c r="S196" s="26">
        <f>+'9'!I195</f>
        <v>0</v>
      </c>
      <c r="T196" s="26">
        <f>+'10'!I195</f>
        <v>0</v>
      </c>
      <c r="U196" s="26">
        <f>+'11'!L195</f>
        <v>0</v>
      </c>
      <c r="V196" s="26"/>
      <c r="W196" s="31">
        <f>+'16'!I195</f>
        <v>0</v>
      </c>
      <c r="X196" s="31"/>
      <c r="Y196" s="220">
        <f>+'21'!L195</f>
        <v>0</v>
      </c>
      <c r="Z196" s="220" t="e">
        <f>+'mẫu thống kê báo cáo nhanh'!#REF!</f>
        <v>#REF!</v>
      </c>
      <c r="AA196" s="31"/>
      <c r="AB196" s="192" t="e">
        <f t="shared" si="10"/>
        <v>#REF!</v>
      </c>
      <c r="AC196" s="44"/>
    </row>
    <row r="197" spans="1:29" ht="15.75" x14ac:dyDescent="0.25">
      <c r="A197" s="197" t="s">
        <v>512</v>
      </c>
      <c r="B197" s="197" t="s">
        <v>513</v>
      </c>
      <c r="C197" s="198" t="s">
        <v>517</v>
      </c>
      <c r="D197" s="197" t="s">
        <v>47</v>
      </c>
      <c r="E197" s="192" t="e">
        <f t="shared" si="9"/>
        <v>#REF!</v>
      </c>
      <c r="F197" s="220">
        <f>+'7'!E196</f>
        <v>0</v>
      </c>
      <c r="G197" s="220">
        <f>+'8'!F196</f>
        <v>0</v>
      </c>
      <c r="H197" s="215">
        <f>+'9'!F196</f>
        <v>0</v>
      </c>
      <c r="I197" s="215">
        <f>+'10'!E196</f>
        <v>0</v>
      </c>
      <c r="J197" s="220">
        <f>+'11'!E196</f>
        <v>0</v>
      </c>
      <c r="K197" s="220"/>
      <c r="L197" s="220">
        <f>+'16'!E196</f>
        <v>0</v>
      </c>
      <c r="M197" s="220"/>
      <c r="N197" s="220">
        <f>+'21'!E196</f>
        <v>0</v>
      </c>
      <c r="O197" s="220" t="e">
        <f>+'mẫu thống kê báo cáo nhanh'!#REF!</f>
        <v>#REF!</v>
      </c>
      <c r="P197" s="220"/>
      <c r="Q197" s="31">
        <f>+'7'!I196</f>
        <v>0</v>
      </c>
      <c r="R197" s="31">
        <f>+'8'!I196</f>
        <v>0</v>
      </c>
      <c r="S197" s="26">
        <f>+'9'!I196</f>
        <v>0</v>
      </c>
      <c r="T197" s="26">
        <f>+'10'!I196</f>
        <v>0</v>
      </c>
      <c r="U197" s="26">
        <f>+'11'!L196</f>
        <v>0</v>
      </c>
      <c r="V197" s="26"/>
      <c r="W197" s="31">
        <f>+'16'!I196</f>
        <v>0</v>
      </c>
      <c r="X197" s="31"/>
      <c r="Y197" s="220">
        <f>+'21'!L196</f>
        <v>0</v>
      </c>
      <c r="Z197" s="220" t="e">
        <f>+'mẫu thống kê báo cáo nhanh'!#REF!</f>
        <v>#REF!</v>
      </c>
      <c r="AA197" s="31"/>
      <c r="AB197" s="192" t="e">
        <f t="shared" si="10"/>
        <v>#REF!</v>
      </c>
      <c r="AC197" s="196"/>
    </row>
    <row r="198" spans="1:29" ht="15.75" x14ac:dyDescent="0.25">
      <c r="A198" s="197" t="s">
        <v>515</v>
      </c>
      <c r="B198" s="197" t="s">
        <v>516</v>
      </c>
      <c r="C198" s="198" t="s">
        <v>514</v>
      </c>
      <c r="D198" s="197" t="s">
        <v>47</v>
      </c>
      <c r="E198" s="199" t="e">
        <f t="shared" si="9"/>
        <v>#REF!</v>
      </c>
      <c r="F198" s="220">
        <f>+'7'!E197</f>
        <v>0</v>
      </c>
      <c r="G198" s="220">
        <f>+'8'!F197</f>
        <v>0</v>
      </c>
      <c r="H198" s="215">
        <f>+'9'!F197</f>
        <v>0</v>
      </c>
      <c r="I198" s="215">
        <f>+'10'!E197</f>
        <v>0</v>
      </c>
      <c r="J198" s="220">
        <f>+'11'!E197</f>
        <v>0</v>
      </c>
      <c r="K198" s="220"/>
      <c r="L198" s="220">
        <f>+'16'!E197</f>
        <v>0</v>
      </c>
      <c r="M198" s="220"/>
      <c r="N198" s="220">
        <f>+'21'!E197</f>
        <v>0</v>
      </c>
      <c r="O198" s="220" t="e">
        <f>+'mẫu thống kê báo cáo nhanh'!#REF!</f>
        <v>#REF!</v>
      </c>
      <c r="P198" s="220"/>
      <c r="Q198" s="31">
        <f>+'7'!I197</f>
        <v>0</v>
      </c>
      <c r="R198" s="31">
        <f>+'8'!I197</f>
        <v>0</v>
      </c>
      <c r="S198" s="26">
        <f>+'9'!I197</f>
        <v>0</v>
      </c>
      <c r="T198" s="26">
        <f>+'10'!I197</f>
        <v>0</v>
      </c>
      <c r="U198" s="26">
        <f>+'11'!L197</f>
        <v>0</v>
      </c>
      <c r="V198" s="26"/>
      <c r="W198" s="31">
        <f>+'16'!I197</f>
        <v>0</v>
      </c>
      <c r="X198" s="31"/>
      <c r="Y198" s="220">
        <f>+'21'!L197</f>
        <v>0</v>
      </c>
      <c r="Z198" s="220" t="e">
        <f>+'mẫu thống kê báo cáo nhanh'!#REF!</f>
        <v>#REF!</v>
      </c>
      <c r="AA198" s="246"/>
      <c r="AB198" s="192" t="e">
        <f t="shared" si="10"/>
        <v>#REF!</v>
      </c>
      <c r="AC198" s="196"/>
    </row>
    <row r="199" spans="1:29" ht="15.75" x14ac:dyDescent="0.25">
      <c r="A199" s="190" t="s">
        <v>1568</v>
      </c>
      <c r="B199" s="190" t="s">
        <v>518</v>
      </c>
      <c r="C199" s="191" t="s">
        <v>519</v>
      </c>
      <c r="D199" s="196" t="s">
        <v>47</v>
      </c>
      <c r="E199" s="199" t="e">
        <f t="shared" si="9"/>
        <v>#REF!</v>
      </c>
      <c r="F199" s="220">
        <f>+'7'!E198</f>
        <v>0</v>
      </c>
      <c r="G199" s="220">
        <f>+'8'!F198</f>
        <v>0</v>
      </c>
      <c r="H199" s="215">
        <f>+'9'!F198</f>
        <v>0</v>
      </c>
      <c r="I199" s="215">
        <f>+'10'!E198</f>
        <v>0</v>
      </c>
      <c r="J199" s="220">
        <f>+'11'!E198</f>
        <v>0</v>
      </c>
      <c r="K199" s="220"/>
      <c r="L199" s="220">
        <f>+'16'!E198</f>
        <v>0</v>
      </c>
      <c r="M199" s="220"/>
      <c r="N199" s="220">
        <f>+'21'!E198</f>
        <v>0</v>
      </c>
      <c r="O199" s="220" t="e">
        <f>+'mẫu thống kê báo cáo nhanh'!#REF!</f>
        <v>#REF!</v>
      </c>
      <c r="P199" s="220"/>
      <c r="Q199" s="31">
        <f>+'7'!I198</f>
        <v>0</v>
      </c>
      <c r="R199" s="31">
        <f>+'8'!I198</f>
        <v>0</v>
      </c>
      <c r="S199" s="26">
        <f>+'9'!I198</f>
        <v>0</v>
      </c>
      <c r="T199" s="26">
        <f>+'10'!I198</f>
        <v>0</v>
      </c>
      <c r="U199" s="26">
        <f>+'11'!L198</f>
        <v>0</v>
      </c>
      <c r="V199" s="26"/>
      <c r="W199" s="31">
        <f>+'16'!I198</f>
        <v>0</v>
      </c>
      <c r="X199" s="31"/>
      <c r="Y199" s="220">
        <f>+'21'!L198</f>
        <v>0</v>
      </c>
      <c r="Z199" s="220" t="e">
        <f>+'mẫu thống kê báo cáo nhanh'!#REF!</f>
        <v>#REF!</v>
      </c>
      <c r="AA199" s="31"/>
      <c r="AB199" s="192" t="e">
        <f t="shared" si="10"/>
        <v>#REF!</v>
      </c>
      <c r="AC199" s="196"/>
    </row>
    <row r="200" spans="1:29" ht="15.75" x14ac:dyDescent="0.25">
      <c r="A200" s="197" t="s">
        <v>520</v>
      </c>
      <c r="B200" s="197" t="s">
        <v>521</v>
      </c>
      <c r="C200" s="198" t="s">
        <v>522</v>
      </c>
      <c r="D200" s="197" t="s">
        <v>47</v>
      </c>
      <c r="E200" s="199" t="e">
        <f t="shared" si="9"/>
        <v>#REF!</v>
      </c>
      <c r="F200" s="220">
        <f>+'7'!E199</f>
        <v>0</v>
      </c>
      <c r="G200" s="220">
        <f>+'8'!F199</f>
        <v>0</v>
      </c>
      <c r="H200" s="215">
        <f>+'9'!F199</f>
        <v>0</v>
      </c>
      <c r="I200" s="215">
        <f>+'10'!E199</f>
        <v>0</v>
      </c>
      <c r="J200" s="220">
        <f>+'11'!E199</f>
        <v>0</v>
      </c>
      <c r="K200" s="220"/>
      <c r="L200" s="220">
        <f>+'16'!E199</f>
        <v>0</v>
      </c>
      <c r="M200" s="220"/>
      <c r="N200" s="220">
        <f>+'21'!E199</f>
        <v>0</v>
      </c>
      <c r="O200" s="220" t="e">
        <f>+'mẫu thống kê báo cáo nhanh'!#REF!</f>
        <v>#REF!</v>
      </c>
      <c r="P200" s="220"/>
      <c r="Q200" s="31">
        <f>+'7'!I199</f>
        <v>0</v>
      </c>
      <c r="R200" s="31">
        <f>+'8'!I199</f>
        <v>0</v>
      </c>
      <c r="S200" s="26">
        <f>+'9'!I199</f>
        <v>0</v>
      </c>
      <c r="T200" s="26">
        <f>+'10'!I199</f>
        <v>0</v>
      </c>
      <c r="U200" s="26">
        <f>+'11'!L199</f>
        <v>0</v>
      </c>
      <c r="V200" s="26"/>
      <c r="W200" s="31">
        <f>+'16'!I199</f>
        <v>0</v>
      </c>
      <c r="X200" s="31"/>
      <c r="Y200" s="220">
        <f>+'21'!L199</f>
        <v>0</v>
      </c>
      <c r="Z200" s="220" t="e">
        <f>+'mẫu thống kê báo cáo nhanh'!#REF!</f>
        <v>#REF!</v>
      </c>
      <c r="AA200" s="246"/>
      <c r="AB200" s="192" t="e">
        <f t="shared" si="10"/>
        <v>#REF!</v>
      </c>
      <c r="AC200" s="196"/>
    </row>
    <row r="201" spans="1:29" ht="15.75" x14ac:dyDescent="0.25">
      <c r="A201" s="197" t="s">
        <v>523</v>
      </c>
      <c r="B201" s="197" t="s">
        <v>524</v>
      </c>
      <c r="C201" s="198" t="s">
        <v>1569</v>
      </c>
      <c r="D201" s="197" t="s">
        <v>47</v>
      </c>
      <c r="E201" s="199" t="e">
        <f t="shared" si="9"/>
        <v>#REF!</v>
      </c>
      <c r="F201" s="220">
        <f>+'7'!E200</f>
        <v>0</v>
      </c>
      <c r="G201" s="220">
        <f>+'8'!F200</f>
        <v>0</v>
      </c>
      <c r="H201" s="215">
        <f>+'9'!F200</f>
        <v>0</v>
      </c>
      <c r="I201" s="215">
        <f>+'10'!E200</f>
        <v>0</v>
      </c>
      <c r="J201" s="220">
        <f>+'11'!E200</f>
        <v>0</v>
      </c>
      <c r="K201" s="220"/>
      <c r="L201" s="220">
        <f>+'16'!E200</f>
        <v>0</v>
      </c>
      <c r="M201" s="220"/>
      <c r="N201" s="220">
        <f>+'21'!E200</f>
        <v>0</v>
      </c>
      <c r="O201" s="220" t="e">
        <f>+'mẫu thống kê báo cáo nhanh'!#REF!</f>
        <v>#REF!</v>
      </c>
      <c r="P201" s="220"/>
      <c r="Q201" s="31">
        <f>+'7'!I200</f>
        <v>0</v>
      </c>
      <c r="R201" s="31">
        <f>+'8'!I200</f>
        <v>0</v>
      </c>
      <c r="S201" s="26">
        <f>+'9'!I200</f>
        <v>0</v>
      </c>
      <c r="T201" s="26">
        <f>+'10'!I200</f>
        <v>0</v>
      </c>
      <c r="U201" s="26">
        <f>+'11'!L200</f>
        <v>0</v>
      </c>
      <c r="V201" s="26"/>
      <c r="W201" s="31">
        <f>+'16'!I200</f>
        <v>0</v>
      </c>
      <c r="X201" s="31"/>
      <c r="Y201" s="220">
        <f>+'21'!L200</f>
        <v>0</v>
      </c>
      <c r="Z201" s="220" t="e">
        <f>+'mẫu thống kê báo cáo nhanh'!#REF!</f>
        <v>#REF!</v>
      </c>
      <c r="AA201" s="31"/>
      <c r="AB201" s="192" t="e">
        <f t="shared" si="10"/>
        <v>#REF!</v>
      </c>
      <c r="AC201" s="196"/>
    </row>
    <row r="202" spans="1:29" ht="15.75" x14ac:dyDescent="0.25">
      <c r="A202" s="190" t="s">
        <v>1570</v>
      </c>
      <c r="B202" s="190" t="s">
        <v>526</v>
      </c>
      <c r="C202" s="191" t="s">
        <v>527</v>
      </c>
      <c r="D202" s="190" t="s">
        <v>47</v>
      </c>
      <c r="E202" s="192" t="e">
        <f t="shared" si="9"/>
        <v>#REF!</v>
      </c>
      <c r="F202" s="220">
        <f>+'7'!E201</f>
        <v>0</v>
      </c>
      <c r="G202" s="220">
        <f>+'8'!F201</f>
        <v>0</v>
      </c>
      <c r="H202" s="215">
        <f>+'9'!F201</f>
        <v>0</v>
      </c>
      <c r="I202" s="215">
        <f>+'10'!E201</f>
        <v>0</v>
      </c>
      <c r="J202" s="220">
        <f>+'11'!E201</f>
        <v>0</v>
      </c>
      <c r="K202" s="220"/>
      <c r="L202" s="220">
        <f>+'16'!E201</f>
        <v>0</v>
      </c>
      <c r="M202" s="220"/>
      <c r="N202" s="220">
        <f>+'21'!E201</f>
        <v>0</v>
      </c>
      <c r="O202" s="220" t="e">
        <f>+'mẫu thống kê báo cáo nhanh'!#REF!</f>
        <v>#REF!</v>
      </c>
      <c r="P202" s="220"/>
      <c r="Q202" s="31">
        <f>+'7'!I201</f>
        <v>0</v>
      </c>
      <c r="R202" s="31">
        <f>+'8'!I201</f>
        <v>0</v>
      </c>
      <c r="S202" s="26">
        <f>+'9'!I201</f>
        <v>0</v>
      </c>
      <c r="T202" s="26">
        <f>+'10'!I201</f>
        <v>0</v>
      </c>
      <c r="U202" s="26">
        <f>+'11'!L201</f>
        <v>0</v>
      </c>
      <c r="V202" s="26"/>
      <c r="W202" s="31">
        <f>+'16'!I201</f>
        <v>0</v>
      </c>
      <c r="X202" s="31"/>
      <c r="Y202" s="220">
        <f>+'21'!L201</f>
        <v>0</v>
      </c>
      <c r="Z202" s="220" t="e">
        <f>+'mẫu thống kê báo cáo nhanh'!#REF!</f>
        <v>#REF!</v>
      </c>
      <c r="AA202" s="31"/>
      <c r="AB202" s="192" t="e">
        <f t="shared" si="10"/>
        <v>#REF!</v>
      </c>
      <c r="AC202" s="196"/>
    </row>
    <row r="203" spans="1:29" ht="15.75" x14ac:dyDescent="0.25">
      <c r="A203" s="190" t="s">
        <v>1571</v>
      </c>
      <c r="B203" s="190" t="s">
        <v>103</v>
      </c>
      <c r="C203" s="191" t="s">
        <v>104</v>
      </c>
      <c r="D203" s="196"/>
      <c r="E203" s="192">
        <f t="shared" si="9"/>
        <v>0</v>
      </c>
      <c r="F203" s="220">
        <f>+'7'!E202</f>
        <v>0</v>
      </c>
      <c r="G203" s="220">
        <f>+'8'!F202</f>
        <v>0</v>
      </c>
      <c r="H203" s="215">
        <f>+'9'!F202</f>
        <v>0</v>
      </c>
      <c r="I203" s="215">
        <f>+'10'!E202</f>
        <v>0</v>
      </c>
      <c r="J203" s="220">
        <f>+'11'!E202</f>
        <v>0</v>
      </c>
      <c r="K203" s="220"/>
      <c r="L203" s="220">
        <f>+'16'!E202</f>
        <v>0</v>
      </c>
      <c r="M203" s="220"/>
      <c r="N203" s="220">
        <f>+'21'!E202</f>
        <v>0</v>
      </c>
      <c r="O203" s="220">
        <f>+'mẫu thống kê báo cáo nhanh'!E41</f>
        <v>0</v>
      </c>
      <c r="P203" s="220"/>
      <c r="Q203" s="31">
        <f>+'7'!I202</f>
        <v>0</v>
      </c>
      <c r="R203" s="31">
        <f>+'8'!I202</f>
        <v>0</v>
      </c>
      <c r="S203" s="26">
        <f>+'9'!I202</f>
        <v>0</v>
      </c>
      <c r="T203" s="26">
        <f>+'10'!I202</f>
        <v>0</v>
      </c>
      <c r="U203" s="26">
        <f>+'11'!L202</f>
        <v>0</v>
      </c>
      <c r="V203" s="26"/>
      <c r="W203" s="31">
        <f>+'16'!I202</f>
        <v>0</v>
      </c>
      <c r="X203" s="31"/>
      <c r="Y203" s="220">
        <f>+'21'!L202</f>
        <v>0</v>
      </c>
      <c r="Z203" s="220">
        <f>+'mẫu thống kê báo cáo nhanh'!W41</f>
        <v>0</v>
      </c>
      <c r="AA203" s="31"/>
      <c r="AB203" s="192">
        <f t="shared" si="10"/>
        <v>0</v>
      </c>
      <c r="AC203" s="196"/>
    </row>
    <row r="204" spans="1:29" ht="15.75" x14ac:dyDescent="0.25">
      <c r="A204" s="196" t="s">
        <v>528</v>
      </c>
      <c r="B204" s="197" t="s">
        <v>529</v>
      </c>
      <c r="C204" s="198" t="s">
        <v>502</v>
      </c>
      <c r="D204" s="197" t="s">
        <v>97</v>
      </c>
      <c r="E204" s="199" t="e">
        <f t="shared" si="9"/>
        <v>#REF!</v>
      </c>
      <c r="F204" s="220">
        <f>+'7'!E203</f>
        <v>0</v>
      </c>
      <c r="G204" s="220">
        <f>+'8'!F203</f>
        <v>0</v>
      </c>
      <c r="H204" s="215">
        <f>+'9'!F203</f>
        <v>0</v>
      </c>
      <c r="I204" s="215">
        <f>+'10'!E203</f>
        <v>0</v>
      </c>
      <c r="J204" s="220">
        <f>+'11'!E203</f>
        <v>0</v>
      </c>
      <c r="K204" s="220"/>
      <c r="L204" s="220">
        <f>+'16'!E203</f>
        <v>0</v>
      </c>
      <c r="M204" s="220"/>
      <c r="N204" s="220">
        <f>+'21'!E203</f>
        <v>2000</v>
      </c>
      <c r="O204" s="220" t="e">
        <f>+'mẫu thống kê báo cáo nhanh'!#REF!</f>
        <v>#REF!</v>
      </c>
      <c r="P204" s="220"/>
      <c r="Q204" s="31">
        <f>+'7'!I203</f>
        <v>0</v>
      </c>
      <c r="R204" s="31">
        <f>+'8'!I203</f>
        <v>0</v>
      </c>
      <c r="S204" s="26">
        <f>+'9'!I203</f>
        <v>0</v>
      </c>
      <c r="T204" s="26">
        <f>+'10'!I203</f>
        <v>0</v>
      </c>
      <c r="U204" s="26">
        <f>+'11'!L203</f>
        <v>0</v>
      </c>
      <c r="V204" s="26"/>
      <c r="W204" s="31">
        <f>+'16'!I203</f>
        <v>0</v>
      </c>
      <c r="X204" s="31"/>
      <c r="Y204" s="220">
        <f>+'21'!L203</f>
        <v>0</v>
      </c>
      <c r="Z204" s="220" t="e">
        <f>+'mẫu thống kê báo cáo nhanh'!#REF!</f>
        <v>#REF!</v>
      </c>
      <c r="AA204" s="246"/>
      <c r="AB204" s="199" t="e">
        <f t="shared" si="10"/>
        <v>#REF!</v>
      </c>
      <c r="AC204" s="196"/>
    </row>
    <row r="205" spans="1:29" ht="15.75" x14ac:dyDescent="0.25">
      <c r="A205" s="196" t="s">
        <v>1572</v>
      </c>
      <c r="B205" s="197" t="s">
        <v>1573</v>
      </c>
      <c r="C205" s="198" t="s">
        <v>533</v>
      </c>
      <c r="D205" s="197" t="s">
        <v>534</v>
      </c>
      <c r="E205" s="199" t="e">
        <f t="shared" si="9"/>
        <v>#REF!</v>
      </c>
      <c r="F205" s="220">
        <f>+'7'!E204</f>
        <v>0</v>
      </c>
      <c r="G205" s="220">
        <f>+'8'!F204</f>
        <v>0</v>
      </c>
      <c r="H205" s="215">
        <f>+'9'!F204</f>
        <v>0</v>
      </c>
      <c r="I205" s="215">
        <f>+'10'!E204</f>
        <v>0</v>
      </c>
      <c r="J205" s="220">
        <f>+'11'!E204</f>
        <v>0</v>
      </c>
      <c r="K205" s="220"/>
      <c r="L205" s="220">
        <f>+'16'!E204</f>
        <v>0</v>
      </c>
      <c r="M205" s="220"/>
      <c r="N205" s="220">
        <f>+'21'!E204</f>
        <v>0</v>
      </c>
      <c r="O205" s="220" t="e">
        <f>+'mẫu thống kê báo cáo nhanh'!#REF!</f>
        <v>#REF!</v>
      </c>
      <c r="P205" s="220"/>
      <c r="Q205" s="31" t="str">
        <f>+'7'!I204</f>
        <v>x</v>
      </c>
      <c r="R205" s="31" t="str">
        <f>+'8'!I204</f>
        <v>x</v>
      </c>
      <c r="S205" s="26" t="str">
        <f>+'9'!I204</f>
        <v>x</v>
      </c>
      <c r="T205" s="26" t="str">
        <f>+'10'!I204</f>
        <v>x</v>
      </c>
      <c r="U205" s="26" t="str">
        <f>+'11'!L204</f>
        <v>x</v>
      </c>
      <c r="V205" s="26"/>
      <c r="W205" s="31" t="str">
        <f>+'16'!I204</f>
        <v>x</v>
      </c>
      <c r="X205" s="31"/>
      <c r="Y205" s="220" t="str">
        <f>+'21'!L204</f>
        <v>x</v>
      </c>
      <c r="Z205" s="220" t="e">
        <f>+'mẫu thống kê báo cáo nhanh'!#REF!</f>
        <v>#REF!</v>
      </c>
      <c r="AA205" s="246"/>
      <c r="AB205" s="192" t="e">
        <f t="shared" si="10"/>
        <v>#REF!</v>
      </c>
      <c r="AC205" s="196"/>
    </row>
    <row r="206" spans="1:29" ht="15.75" x14ac:dyDescent="0.25">
      <c r="A206" s="190" t="s">
        <v>1574</v>
      </c>
      <c r="B206" s="190" t="s">
        <v>105</v>
      </c>
      <c r="C206" s="191" t="s">
        <v>106</v>
      </c>
      <c r="D206" s="190" t="s">
        <v>212</v>
      </c>
      <c r="E206" s="195" t="s">
        <v>178</v>
      </c>
      <c r="F206" s="220" t="str">
        <f>+'7'!E205</f>
        <v>x</v>
      </c>
      <c r="G206" s="220">
        <f>+'8'!F205</f>
        <v>0</v>
      </c>
      <c r="H206" s="215">
        <f>+'9'!F205</f>
        <v>0</v>
      </c>
      <c r="I206" s="215" t="str">
        <f>+'10'!E205</f>
        <v>x</v>
      </c>
      <c r="J206" s="220" t="str">
        <f>+'11'!E205</f>
        <v>x</v>
      </c>
      <c r="K206" s="220"/>
      <c r="L206" s="220" t="str">
        <f>+'16'!E205</f>
        <v>x</v>
      </c>
      <c r="M206" s="220"/>
      <c r="N206" s="220" t="str">
        <f>+'21'!E205</f>
        <v>x</v>
      </c>
      <c r="O206" s="220">
        <f>+'mẫu thống kê báo cáo nhanh'!E42</f>
        <v>0</v>
      </c>
      <c r="P206" s="220"/>
      <c r="Q206" s="31">
        <f>+'7'!I205</f>
        <v>0</v>
      </c>
      <c r="R206" s="31">
        <f>+'8'!I205</f>
        <v>0</v>
      </c>
      <c r="S206" s="26">
        <f>+'9'!I205</f>
        <v>0</v>
      </c>
      <c r="T206" s="26">
        <f>+'10'!I205</f>
        <v>0</v>
      </c>
      <c r="U206" s="26">
        <f>+'11'!L205</f>
        <v>0</v>
      </c>
      <c r="V206" s="26"/>
      <c r="W206" s="31">
        <f>+'16'!I205</f>
        <v>0</v>
      </c>
      <c r="X206" s="31"/>
      <c r="Y206" s="220">
        <f>+'21'!L205</f>
        <v>200</v>
      </c>
      <c r="Z206" s="220">
        <f>+'mẫu thống kê báo cáo nhanh'!W42</f>
        <v>0</v>
      </c>
      <c r="AA206" s="31"/>
      <c r="AB206" s="192">
        <f t="shared" si="10"/>
        <v>200</v>
      </c>
      <c r="AC206" s="196"/>
    </row>
    <row r="207" spans="1:29" ht="15.75" x14ac:dyDescent="0.25">
      <c r="A207" s="190"/>
      <c r="B207" s="190"/>
      <c r="C207" s="225" t="s">
        <v>1575</v>
      </c>
      <c r="D207" s="196" t="s">
        <v>212</v>
      </c>
      <c r="E207" s="202" t="s">
        <v>178</v>
      </c>
      <c r="F207" s="220" t="str">
        <f>+'7'!E206</f>
        <v>x</v>
      </c>
      <c r="G207" s="220">
        <f>+'8'!F206</f>
        <v>0</v>
      </c>
      <c r="H207" s="215">
        <f>+'9'!F206</f>
        <v>0</v>
      </c>
      <c r="I207" s="215" t="str">
        <f>+'10'!E206</f>
        <v>x</v>
      </c>
      <c r="J207" s="220" t="str">
        <f>+'11'!E206</f>
        <v>x</v>
      </c>
      <c r="K207" s="220"/>
      <c r="L207" s="220" t="str">
        <f>+'16'!E206</f>
        <v>x</v>
      </c>
      <c r="M207" s="220"/>
      <c r="N207" s="220" t="str">
        <f>+'21'!E206</f>
        <v>x</v>
      </c>
      <c r="O207" s="220" t="e">
        <f>+'mẫu thống kê báo cáo nhanh'!#REF!</f>
        <v>#REF!</v>
      </c>
      <c r="P207" s="220"/>
      <c r="Q207" s="31">
        <f>+'7'!I206</f>
        <v>0</v>
      </c>
      <c r="R207" s="31">
        <f>+'8'!I206</f>
        <v>0</v>
      </c>
      <c r="S207" s="26">
        <f>+'9'!I206</f>
        <v>0</v>
      </c>
      <c r="T207" s="26">
        <f>+'10'!I206</f>
        <v>0</v>
      </c>
      <c r="U207" s="26">
        <f>+'11'!L206</f>
        <v>0</v>
      </c>
      <c r="V207" s="26"/>
      <c r="W207" s="31">
        <f>+'16'!I206</f>
        <v>0</v>
      </c>
      <c r="X207" s="31"/>
      <c r="Y207" s="220">
        <f>+'21'!L206</f>
        <v>200</v>
      </c>
      <c r="Z207" s="220" t="e">
        <f>+'mẫu thống kê báo cáo nhanh'!#REF!</f>
        <v>#REF!</v>
      </c>
      <c r="AA207" s="31"/>
      <c r="AB207" s="199" t="e">
        <f t="shared" si="10"/>
        <v>#REF!</v>
      </c>
      <c r="AC207" s="196"/>
    </row>
    <row r="208" spans="1:29" ht="15.75" x14ac:dyDescent="0.25">
      <c r="A208" s="190"/>
      <c r="B208" s="190"/>
      <c r="C208" s="225" t="s">
        <v>1576</v>
      </c>
      <c r="D208" s="196" t="s">
        <v>212</v>
      </c>
      <c r="E208" s="202" t="s">
        <v>178</v>
      </c>
      <c r="F208" s="220" t="str">
        <f>+'7'!E207</f>
        <v>x</v>
      </c>
      <c r="G208" s="220">
        <f>+'8'!F207</f>
        <v>0</v>
      </c>
      <c r="H208" s="215">
        <f>+'9'!F207</f>
        <v>0</v>
      </c>
      <c r="I208" s="215" t="str">
        <f>+'10'!E207</f>
        <v>x</v>
      </c>
      <c r="J208" s="220" t="str">
        <f>+'11'!E207</f>
        <v>x</v>
      </c>
      <c r="K208" s="220"/>
      <c r="L208" s="220" t="str">
        <f>+'16'!E207</f>
        <v>x</v>
      </c>
      <c r="M208" s="220"/>
      <c r="N208" s="220" t="str">
        <f>+'21'!E207</f>
        <v>x</v>
      </c>
      <c r="O208" s="220" t="e">
        <f>+'mẫu thống kê báo cáo nhanh'!#REF!</f>
        <v>#REF!</v>
      </c>
      <c r="P208" s="220"/>
      <c r="Q208" s="31">
        <f>+'7'!I207</f>
        <v>0</v>
      </c>
      <c r="R208" s="31">
        <f>+'8'!I207</f>
        <v>0</v>
      </c>
      <c r="S208" s="26">
        <f>+'9'!I207</f>
        <v>0</v>
      </c>
      <c r="T208" s="26">
        <f>+'10'!I207</f>
        <v>0</v>
      </c>
      <c r="U208" s="26">
        <f>+'11'!L207</f>
        <v>0</v>
      </c>
      <c r="V208" s="26"/>
      <c r="W208" s="31">
        <f>+'16'!I207</f>
        <v>0</v>
      </c>
      <c r="X208" s="31"/>
      <c r="Y208" s="220">
        <f>+'21'!L207</f>
        <v>0</v>
      </c>
      <c r="Z208" s="220" t="e">
        <f>+'mẫu thống kê báo cáo nhanh'!#REF!</f>
        <v>#REF!</v>
      </c>
      <c r="AA208" s="31"/>
      <c r="AB208" s="192" t="e">
        <f t="shared" si="10"/>
        <v>#REF!</v>
      </c>
      <c r="AC208" s="196"/>
    </row>
    <row r="209" spans="1:29" ht="15.75" x14ac:dyDescent="0.25">
      <c r="A209" s="186">
        <v>9</v>
      </c>
      <c r="B209" s="186" t="s">
        <v>108</v>
      </c>
      <c r="C209" s="187" t="s">
        <v>109</v>
      </c>
      <c r="D209" s="186" t="s">
        <v>212</v>
      </c>
      <c r="E209" s="203" t="s">
        <v>178</v>
      </c>
      <c r="F209" s="243" t="str">
        <f>+'7'!E208</f>
        <v>x</v>
      </c>
      <c r="G209" s="243">
        <f>+'8'!F208</f>
        <v>0</v>
      </c>
      <c r="H209" s="242">
        <f>+'9'!F208</f>
        <v>0</v>
      </c>
      <c r="I209" s="242" t="str">
        <f>+'10'!E208</f>
        <v>x</v>
      </c>
      <c r="J209" s="243" t="str">
        <f>+'11'!E208</f>
        <v>x</v>
      </c>
      <c r="K209" s="243"/>
      <c r="L209" s="243" t="str">
        <f>+'16'!E208</f>
        <v>x</v>
      </c>
      <c r="M209" s="243"/>
      <c r="N209" s="220" t="str">
        <f>+'21'!E208</f>
        <v>x</v>
      </c>
      <c r="O209" s="220">
        <f>+'mẫu thống kê báo cáo nhanh'!E43</f>
        <v>0</v>
      </c>
      <c r="P209" s="243"/>
      <c r="Q209" s="253">
        <f>+'7'!I208</f>
        <v>0</v>
      </c>
      <c r="R209" s="253">
        <f>+'8'!I208</f>
        <v>0</v>
      </c>
      <c r="S209" s="244">
        <f>+'9'!I208</f>
        <v>0</v>
      </c>
      <c r="T209" s="244">
        <f>+'10'!I208</f>
        <v>0</v>
      </c>
      <c r="U209" s="244">
        <f>+'11'!L208</f>
        <v>10</v>
      </c>
      <c r="V209" s="244"/>
      <c r="W209" s="244">
        <f>+'16'!I208</f>
        <v>0</v>
      </c>
      <c r="X209" s="244"/>
      <c r="Y209" s="244">
        <f>+'21'!L208</f>
        <v>5083.5</v>
      </c>
      <c r="Z209" s="244" t="e">
        <f>+'mẫu thống kê báo cáo nhanh'!W43</f>
        <v>#REF!</v>
      </c>
      <c r="AA209" s="253"/>
      <c r="AB209" s="204" t="e">
        <f t="shared" si="10"/>
        <v>#REF!</v>
      </c>
      <c r="AC209" s="218"/>
    </row>
    <row r="210" spans="1:29" ht="15.75" x14ac:dyDescent="0.25">
      <c r="A210" s="190" t="s">
        <v>1577</v>
      </c>
      <c r="B210" s="190" t="s">
        <v>110</v>
      </c>
      <c r="C210" s="191" t="s">
        <v>111</v>
      </c>
      <c r="D210" s="196"/>
      <c r="E210" s="199"/>
      <c r="F210" s="220">
        <f>+'7'!E209</f>
        <v>0</v>
      </c>
      <c r="G210" s="220">
        <f>+'8'!F209</f>
        <v>0</v>
      </c>
      <c r="H210" s="215">
        <f>+'9'!F209</f>
        <v>0</v>
      </c>
      <c r="I210" s="215">
        <f>+'10'!E209</f>
        <v>0</v>
      </c>
      <c r="J210" s="220">
        <f>+'11'!E209</f>
        <v>0</v>
      </c>
      <c r="K210" s="220"/>
      <c r="L210" s="220">
        <f>+'16'!E209</f>
        <v>0</v>
      </c>
      <c r="M210" s="220"/>
      <c r="N210" s="220">
        <f>+'21'!E209</f>
        <v>0</v>
      </c>
      <c r="O210" s="220">
        <f>+'mẫu thống kê báo cáo nhanh'!E44</f>
        <v>0</v>
      </c>
      <c r="P210" s="220"/>
      <c r="Q210" s="31">
        <f>+'7'!I209</f>
        <v>0</v>
      </c>
      <c r="R210" s="31">
        <f>+'8'!I209</f>
        <v>0</v>
      </c>
      <c r="S210" s="26">
        <f>+'9'!I209</f>
        <v>0</v>
      </c>
      <c r="T210" s="26">
        <f>+'10'!I209</f>
        <v>0</v>
      </c>
      <c r="U210" s="26">
        <f>+'11'!L209</f>
        <v>0</v>
      </c>
      <c r="V210" s="26"/>
      <c r="W210" s="31">
        <f>+'16'!I209</f>
        <v>0</v>
      </c>
      <c r="X210" s="31"/>
      <c r="Y210" s="220">
        <f>+'21'!L209</f>
        <v>3645</v>
      </c>
      <c r="Z210" s="220" t="e">
        <f>+'mẫu thống kê báo cáo nhanh'!W44</f>
        <v>#REF!</v>
      </c>
      <c r="AA210" s="31"/>
      <c r="AB210" s="192" t="e">
        <f t="shared" si="10"/>
        <v>#REF!</v>
      </c>
      <c r="AC210" s="196"/>
    </row>
    <row r="211" spans="1:29" ht="15.75" x14ac:dyDescent="0.25">
      <c r="A211" s="197" t="s">
        <v>535</v>
      </c>
      <c r="B211" s="197" t="s">
        <v>536</v>
      </c>
      <c r="C211" s="198" t="s">
        <v>491</v>
      </c>
      <c r="D211" s="197" t="s">
        <v>97</v>
      </c>
      <c r="E211" s="199" t="e">
        <f t="shared" ref="E211:E217" si="11">+SUM(F211:P211)</f>
        <v>#REF!</v>
      </c>
      <c r="F211" s="220">
        <f>+'7'!E210</f>
        <v>0</v>
      </c>
      <c r="G211" s="220">
        <f>+'8'!F210</f>
        <v>0</v>
      </c>
      <c r="H211" s="215">
        <f>+'9'!F210</f>
        <v>0</v>
      </c>
      <c r="I211" s="215">
        <f>+'10'!E210</f>
        <v>0</v>
      </c>
      <c r="J211" s="220">
        <f>+'11'!E210</f>
        <v>0</v>
      </c>
      <c r="K211" s="220"/>
      <c r="L211" s="220">
        <f>+'16'!E210</f>
        <v>0</v>
      </c>
      <c r="M211" s="220"/>
      <c r="N211" s="220">
        <f>+'21'!E210</f>
        <v>520.33000000000004</v>
      </c>
      <c r="O211" s="220" t="e">
        <f>+'mẫu thống kê báo cáo nhanh'!#REF!</f>
        <v>#REF!</v>
      </c>
      <c r="P211" s="220"/>
      <c r="Q211" s="31">
        <f>+'7'!I210</f>
        <v>0</v>
      </c>
      <c r="R211" s="31">
        <f>+'8'!I210</f>
        <v>0</v>
      </c>
      <c r="S211" s="26">
        <f>+'9'!I210</f>
        <v>0</v>
      </c>
      <c r="T211" s="26">
        <f>+'10'!I210</f>
        <v>0</v>
      </c>
      <c r="U211" s="26">
        <f>+'11'!L210</f>
        <v>0</v>
      </c>
      <c r="V211" s="26"/>
      <c r="W211" s="31">
        <f>+'16'!I210</f>
        <v>0</v>
      </c>
      <c r="X211" s="31"/>
      <c r="Y211" s="220">
        <f>+'21'!L210</f>
        <v>3125</v>
      </c>
      <c r="Z211" s="220" t="e">
        <f>+'mẫu thống kê báo cáo nhanh'!#REF!</f>
        <v>#REF!</v>
      </c>
      <c r="AA211" s="31"/>
      <c r="AB211" s="192" t="e">
        <f t="shared" si="10"/>
        <v>#REF!</v>
      </c>
      <c r="AC211" s="196"/>
    </row>
    <row r="212" spans="1:29" ht="15.75" x14ac:dyDescent="0.25">
      <c r="A212" s="197" t="s">
        <v>537</v>
      </c>
      <c r="B212" s="197" t="s">
        <v>538</v>
      </c>
      <c r="C212" s="198" t="s">
        <v>539</v>
      </c>
      <c r="D212" s="197" t="s">
        <v>97</v>
      </c>
      <c r="E212" s="199" t="e">
        <f t="shared" si="11"/>
        <v>#REF!</v>
      </c>
      <c r="F212" s="220">
        <f>+'7'!E211</f>
        <v>0</v>
      </c>
      <c r="G212" s="220">
        <f>+'8'!F211</f>
        <v>0</v>
      </c>
      <c r="H212" s="215">
        <f>+'9'!F211</f>
        <v>0</v>
      </c>
      <c r="I212" s="215">
        <f>+'10'!E211</f>
        <v>0</v>
      </c>
      <c r="J212" s="220">
        <f>+'11'!E211</f>
        <v>0</v>
      </c>
      <c r="K212" s="220"/>
      <c r="L212" s="220">
        <f>+'16'!E211</f>
        <v>0</v>
      </c>
      <c r="M212" s="220"/>
      <c r="N212" s="220">
        <f>+'21'!E211</f>
        <v>0</v>
      </c>
      <c r="O212" s="220" t="e">
        <f>+'mẫu thống kê báo cáo nhanh'!#REF!</f>
        <v>#REF!</v>
      </c>
      <c r="P212" s="220"/>
      <c r="Q212" s="31">
        <f>+'7'!I211</f>
        <v>0</v>
      </c>
      <c r="R212" s="31">
        <f>+'8'!I211</f>
        <v>0</v>
      </c>
      <c r="S212" s="26">
        <f>+'9'!I211</f>
        <v>0</v>
      </c>
      <c r="T212" s="26">
        <f>+'10'!I211</f>
        <v>0</v>
      </c>
      <c r="U212" s="26">
        <f>+'11'!L211</f>
        <v>0</v>
      </c>
      <c r="V212" s="26"/>
      <c r="W212" s="31">
        <f>+'16'!I211</f>
        <v>0</v>
      </c>
      <c r="X212" s="31"/>
      <c r="Y212" s="220">
        <f>+'21'!L211</f>
        <v>0</v>
      </c>
      <c r="Z212" s="220" t="e">
        <f>+'mẫu thống kê báo cáo nhanh'!#REF!</f>
        <v>#REF!</v>
      </c>
      <c r="AA212" s="31"/>
      <c r="AB212" s="192" t="e">
        <f t="shared" si="10"/>
        <v>#REF!</v>
      </c>
      <c r="AC212" s="196"/>
    </row>
    <row r="213" spans="1:29" ht="15.75" x14ac:dyDescent="0.25">
      <c r="A213" s="197" t="s">
        <v>540</v>
      </c>
      <c r="B213" s="197" t="s">
        <v>541</v>
      </c>
      <c r="C213" s="198" t="s">
        <v>1578</v>
      </c>
      <c r="D213" s="197" t="s">
        <v>496</v>
      </c>
      <c r="E213" s="199" t="e">
        <f t="shared" si="11"/>
        <v>#REF!</v>
      </c>
      <c r="F213" s="220">
        <f>+'7'!E212</f>
        <v>0</v>
      </c>
      <c r="G213" s="220">
        <f>+'8'!F212</f>
        <v>0</v>
      </c>
      <c r="H213" s="215">
        <f>+'9'!F212</f>
        <v>0</v>
      </c>
      <c r="I213" s="215">
        <f>+'10'!E212</f>
        <v>0</v>
      </c>
      <c r="J213" s="220">
        <f>+'11'!E212</f>
        <v>0</v>
      </c>
      <c r="K213" s="220"/>
      <c r="L213" s="220">
        <f>+'16'!E212</f>
        <v>0</v>
      </c>
      <c r="M213" s="220"/>
      <c r="N213" s="220">
        <f>+'21'!E212</f>
        <v>682</v>
      </c>
      <c r="O213" s="220" t="e">
        <f>+'mẫu thống kê báo cáo nhanh'!#REF!</f>
        <v>#REF!</v>
      </c>
      <c r="P213" s="220"/>
      <c r="Q213" s="31" t="str">
        <f>+'7'!I212</f>
        <v>x</v>
      </c>
      <c r="R213" s="31" t="str">
        <f>+'8'!I212</f>
        <v>x</v>
      </c>
      <c r="S213" s="26" t="str">
        <f>+'9'!I212</f>
        <v>x</v>
      </c>
      <c r="T213" s="26" t="str">
        <f>+'10'!I212</f>
        <v>x</v>
      </c>
      <c r="U213" s="26" t="str">
        <f>+'11'!L212</f>
        <v>x</v>
      </c>
      <c r="V213" s="26"/>
      <c r="W213" s="31" t="str">
        <f>+'16'!I212</f>
        <v>x</v>
      </c>
      <c r="X213" s="31"/>
      <c r="Y213" s="220" t="str">
        <f>+'21'!L212</f>
        <v>x</v>
      </c>
      <c r="Z213" s="220" t="e">
        <f>+'mẫu thống kê báo cáo nhanh'!#REF!</f>
        <v>#REF!</v>
      </c>
      <c r="AA213" s="31"/>
      <c r="AB213" s="192" t="e">
        <f t="shared" si="10"/>
        <v>#REF!</v>
      </c>
      <c r="AC213" s="196"/>
    </row>
    <row r="214" spans="1:29" ht="15.75" x14ac:dyDescent="0.25">
      <c r="A214" s="197" t="s">
        <v>542</v>
      </c>
      <c r="B214" s="197" t="s">
        <v>543</v>
      </c>
      <c r="C214" s="198" t="s">
        <v>1579</v>
      </c>
      <c r="D214" s="197" t="s">
        <v>496</v>
      </c>
      <c r="E214" s="199" t="e">
        <f t="shared" si="11"/>
        <v>#REF!</v>
      </c>
      <c r="F214" s="220">
        <f>+'7'!E213</f>
        <v>0</v>
      </c>
      <c r="G214" s="220">
        <f>+'8'!F213</f>
        <v>0</v>
      </c>
      <c r="H214" s="215">
        <f>+'9'!F213</f>
        <v>0</v>
      </c>
      <c r="I214" s="215">
        <f>+'10'!E213</f>
        <v>0</v>
      </c>
      <c r="J214" s="220">
        <f>+'11'!E213</f>
        <v>0</v>
      </c>
      <c r="K214" s="220"/>
      <c r="L214" s="220">
        <f>+'16'!E213</f>
        <v>0</v>
      </c>
      <c r="M214" s="220"/>
      <c r="N214" s="220">
        <f>+'21'!E213</f>
        <v>375</v>
      </c>
      <c r="O214" s="220" t="e">
        <f>+'mẫu thống kê báo cáo nhanh'!#REF!</f>
        <v>#REF!</v>
      </c>
      <c r="P214" s="220"/>
      <c r="Q214" s="31" t="str">
        <f>+'7'!I213</f>
        <v>x</v>
      </c>
      <c r="R214" s="31" t="str">
        <f>+'8'!I213</f>
        <v>x</v>
      </c>
      <c r="S214" s="26" t="str">
        <f>+'9'!I213</f>
        <v>x</v>
      </c>
      <c r="T214" s="26" t="str">
        <f>+'10'!I213</f>
        <v>x</v>
      </c>
      <c r="U214" s="26" t="str">
        <f>+'11'!L213</f>
        <v>x</v>
      </c>
      <c r="V214" s="26"/>
      <c r="W214" s="31" t="str">
        <f>+'16'!I213</f>
        <v>x</v>
      </c>
      <c r="X214" s="31"/>
      <c r="Y214" s="220" t="str">
        <f>+'21'!L213</f>
        <v>x</v>
      </c>
      <c r="Z214" s="220" t="e">
        <f>+'mẫu thống kê báo cáo nhanh'!#REF!</f>
        <v>#REF!</v>
      </c>
      <c r="AA214" s="31"/>
      <c r="AB214" s="192" t="e">
        <f t="shared" si="10"/>
        <v>#REF!</v>
      </c>
      <c r="AC214" s="196"/>
    </row>
    <row r="215" spans="1:29" ht="15.75" x14ac:dyDescent="0.25">
      <c r="A215" s="197" t="s">
        <v>545</v>
      </c>
      <c r="B215" s="197" t="s">
        <v>546</v>
      </c>
      <c r="C215" s="198" t="s">
        <v>547</v>
      </c>
      <c r="D215" s="197" t="s">
        <v>47</v>
      </c>
      <c r="E215" s="199" t="e">
        <f t="shared" si="11"/>
        <v>#REF!</v>
      </c>
      <c r="F215" s="220">
        <f>+'7'!E214</f>
        <v>0</v>
      </c>
      <c r="G215" s="220">
        <f>+'8'!F214</f>
        <v>0</v>
      </c>
      <c r="H215" s="215">
        <f>+'9'!F214</f>
        <v>0</v>
      </c>
      <c r="I215" s="215">
        <f>+'10'!E214</f>
        <v>0</v>
      </c>
      <c r="J215" s="220">
        <f>+'11'!E214</f>
        <v>0</v>
      </c>
      <c r="K215" s="220"/>
      <c r="L215" s="220">
        <f>+'16'!E214</f>
        <v>0</v>
      </c>
      <c r="M215" s="220"/>
      <c r="N215" s="220">
        <f>+'21'!E214</f>
        <v>0</v>
      </c>
      <c r="O215" s="220" t="e">
        <f>+'mẫu thống kê báo cáo nhanh'!#REF!</f>
        <v>#REF!</v>
      </c>
      <c r="P215" s="220"/>
      <c r="Q215" s="31">
        <f>+'7'!I214</f>
        <v>0</v>
      </c>
      <c r="R215" s="31">
        <f>+'8'!I214</f>
        <v>0</v>
      </c>
      <c r="S215" s="26">
        <f>+'9'!I214</f>
        <v>0</v>
      </c>
      <c r="T215" s="26">
        <f>+'10'!I214</f>
        <v>0</v>
      </c>
      <c r="U215" s="26">
        <f>+'11'!L214</f>
        <v>0</v>
      </c>
      <c r="V215" s="26"/>
      <c r="W215" s="31">
        <f>+'16'!I214</f>
        <v>0</v>
      </c>
      <c r="X215" s="31"/>
      <c r="Y215" s="220">
        <f>+'21'!L214</f>
        <v>0</v>
      </c>
      <c r="Z215" s="220" t="e">
        <f>+'mẫu thống kê báo cáo nhanh'!#REF!</f>
        <v>#REF!</v>
      </c>
      <c r="AA215" s="31"/>
      <c r="AB215" s="192" t="e">
        <f t="shared" si="10"/>
        <v>#REF!</v>
      </c>
      <c r="AC215" s="196"/>
    </row>
    <row r="216" spans="1:29" ht="15.75" x14ac:dyDescent="0.25">
      <c r="A216" s="197" t="s">
        <v>548</v>
      </c>
      <c r="B216" s="197" t="s">
        <v>549</v>
      </c>
      <c r="C216" s="198" t="s">
        <v>550</v>
      </c>
      <c r="D216" s="197" t="s">
        <v>47</v>
      </c>
      <c r="E216" s="199" t="e">
        <f t="shared" si="11"/>
        <v>#REF!</v>
      </c>
      <c r="F216" s="220">
        <f>+'7'!E215</f>
        <v>0</v>
      </c>
      <c r="G216" s="220">
        <f>+'8'!F215</f>
        <v>0</v>
      </c>
      <c r="H216" s="215">
        <f>+'9'!F215</f>
        <v>0</v>
      </c>
      <c r="I216" s="215">
        <f>+'10'!E215</f>
        <v>0</v>
      </c>
      <c r="J216" s="220">
        <f>+'11'!E215</f>
        <v>0</v>
      </c>
      <c r="K216" s="220"/>
      <c r="L216" s="220">
        <f>+'16'!E215</f>
        <v>0</v>
      </c>
      <c r="M216" s="220"/>
      <c r="N216" s="220">
        <f>+'21'!E215</f>
        <v>1</v>
      </c>
      <c r="O216" s="220" t="e">
        <f>+'mẫu thống kê báo cáo nhanh'!#REF!</f>
        <v>#REF!</v>
      </c>
      <c r="P216" s="220"/>
      <c r="Q216" s="31">
        <f>+'7'!I215</f>
        <v>0</v>
      </c>
      <c r="R216" s="31">
        <f>+'8'!I215</f>
        <v>0</v>
      </c>
      <c r="S216" s="26">
        <f>+'9'!I215</f>
        <v>0</v>
      </c>
      <c r="T216" s="26">
        <f>+'10'!I215</f>
        <v>0</v>
      </c>
      <c r="U216" s="26">
        <f>+'11'!L215</f>
        <v>0</v>
      </c>
      <c r="V216" s="26"/>
      <c r="W216" s="31">
        <f>+'16'!I215</f>
        <v>0</v>
      </c>
      <c r="X216" s="31"/>
      <c r="Y216" s="220">
        <f>+'21'!L215</f>
        <v>300</v>
      </c>
      <c r="Z216" s="220" t="e">
        <f>+'mẫu thống kê báo cáo nhanh'!#REF!</f>
        <v>#REF!</v>
      </c>
      <c r="AA216" s="31"/>
      <c r="AB216" s="192" t="e">
        <f t="shared" si="10"/>
        <v>#REF!</v>
      </c>
      <c r="AC216" s="196"/>
    </row>
    <row r="217" spans="1:29" ht="15.75" x14ac:dyDescent="0.25">
      <c r="A217" s="197" t="s">
        <v>551</v>
      </c>
      <c r="B217" s="197" t="s">
        <v>552</v>
      </c>
      <c r="C217" s="198" t="s">
        <v>553</v>
      </c>
      <c r="D217" s="197" t="s">
        <v>269</v>
      </c>
      <c r="E217" s="199" t="e">
        <f t="shared" si="11"/>
        <v>#REF!</v>
      </c>
      <c r="F217" s="220">
        <f>+'7'!E216</f>
        <v>0</v>
      </c>
      <c r="G217" s="220">
        <f>+'8'!F216</f>
        <v>0</v>
      </c>
      <c r="H217" s="215">
        <f>+'9'!F216</f>
        <v>0</v>
      </c>
      <c r="I217" s="215">
        <f>+'10'!E216</f>
        <v>0</v>
      </c>
      <c r="J217" s="220">
        <f>+'11'!E216</f>
        <v>0</v>
      </c>
      <c r="K217" s="220"/>
      <c r="L217" s="220">
        <f>+'16'!E216</f>
        <v>0</v>
      </c>
      <c r="M217" s="220"/>
      <c r="N217" s="220">
        <f>+'21'!E216</f>
        <v>0</v>
      </c>
      <c r="O217" s="220" t="e">
        <f>+'mẫu thống kê báo cáo nhanh'!#REF!</f>
        <v>#REF!</v>
      </c>
      <c r="P217" s="220"/>
      <c r="Q217" s="31" t="str">
        <f>+'7'!I216</f>
        <v>x</v>
      </c>
      <c r="R217" s="31" t="str">
        <f>+'8'!I216</f>
        <v>x</v>
      </c>
      <c r="S217" s="26" t="str">
        <f>+'9'!I216</f>
        <v>x</v>
      </c>
      <c r="T217" s="26" t="str">
        <f>+'10'!I216</f>
        <v>x</v>
      </c>
      <c r="U217" s="26" t="str">
        <f>+'11'!L216</f>
        <v>x</v>
      </c>
      <c r="V217" s="26"/>
      <c r="W217" s="31" t="str">
        <f>+'16'!I216</f>
        <v>x</v>
      </c>
      <c r="X217" s="31"/>
      <c r="Y217" s="220" t="str">
        <f>+'21'!L216</f>
        <v>x</v>
      </c>
      <c r="Z217" s="220" t="e">
        <f>+'mẫu thống kê báo cáo nhanh'!#REF!</f>
        <v>#REF!</v>
      </c>
      <c r="AA217" s="31"/>
      <c r="AB217" s="192" t="e">
        <f t="shared" si="10"/>
        <v>#REF!</v>
      </c>
      <c r="AC217" s="196"/>
    </row>
    <row r="218" spans="1:29" ht="15.75" x14ac:dyDescent="0.25">
      <c r="A218" s="197" t="s">
        <v>554</v>
      </c>
      <c r="B218" s="197" t="s">
        <v>555</v>
      </c>
      <c r="C218" s="198" t="s">
        <v>556</v>
      </c>
      <c r="D218" s="197" t="s">
        <v>212</v>
      </c>
      <c r="E218" s="202" t="s">
        <v>178</v>
      </c>
      <c r="F218" s="220" t="str">
        <f>+'7'!E217</f>
        <v>x</v>
      </c>
      <c r="G218" s="220">
        <f>+'8'!F217</f>
        <v>0</v>
      </c>
      <c r="H218" s="215">
        <f>+'9'!F217</f>
        <v>0</v>
      </c>
      <c r="I218" s="215" t="str">
        <f>+'10'!E217</f>
        <v>x</v>
      </c>
      <c r="J218" s="220" t="str">
        <f>+'11'!E217</f>
        <v>x</v>
      </c>
      <c r="K218" s="220"/>
      <c r="L218" s="220" t="str">
        <f>+'16'!E217</f>
        <v>x</v>
      </c>
      <c r="M218" s="220"/>
      <c r="N218" s="220" t="str">
        <f>+'21'!E217</f>
        <v>x</v>
      </c>
      <c r="O218" s="220" t="e">
        <f>+'mẫu thống kê báo cáo nhanh'!#REF!</f>
        <v>#REF!</v>
      </c>
      <c r="P218" s="220"/>
      <c r="Q218" s="31">
        <f>+'7'!I217</f>
        <v>0</v>
      </c>
      <c r="R218" s="31">
        <f>+'8'!I217</f>
        <v>0</v>
      </c>
      <c r="S218" s="26">
        <f>+'9'!I217</f>
        <v>0</v>
      </c>
      <c r="T218" s="26">
        <f>+'10'!I217</f>
        <v>0</v>
      </c>
      <c r="U218" s="26">
        <f>+'11'!L217</f>
        <v>0</v>
      </c>
      <c r="V218" s="26"/>
      <c r="W218" s="31">
        <f>+'16'!I217</f>
        <v>0</v>
      </c>
      <c r="X218" s="31"/>
      <c r="Y218" s="220">
        <f>+'21'!L217</f>
        <v>0</v>
      </c>
      <c r="Z218" s="220" t="e">
        <f>+'mẫu thống kê báo cáo nhanh'!#REF!</f>
        <v>#REF!</v>
      </c>
      <c r="AA218" s="31"/>
      <c r="AB218" s="192" t="e">
        <f t="shared" si="10"/>
        <v>#REF!</v>
      </c>
      <c r="AC218" s="196"/>
    </row>
    <row r="219" spans="1:29" ht="15.75" x14ac:dyDescent="0.25">
      <c r="A219" s="197" t="s">
        <v>557</v>
      </c>
      <c r="B219" s="197" t="s">
        <v>558</v>
      </c>
      <c r="C219" s="198" t="s">
        <v>559</v>
      </c>
      <c r="D219" s="197" t="s">
        <v>47</v>
      </c>
      <c r="E219" s="199" t="e">
        <f t="shared" ref="E219:E227" si="12">+SUM(F219:P219)</f>
        <v>#REF!</v>
      </c>
      <c r="F219" s="220">
        <f>+'7'!E218</f>
        <v>0</v>
      </c>
      <c r="G219" s="220">
        <f>+'8'!F218</f>
        <v>0</v>
      </c>
      <c r="H219" s="215">
        <f>+'9'!F218</f>
        <v>0</v>
      </c>
      <c r="I219" s="215">
        <f>+'10'!E218</f>
        <v>0</v>
      </c>
      <c r="J219" s="220">
        <f>+'11'!E218</f>
        <v>0</v>
      </c>
      <c r="K219" s="220"/>
      <c r="L219" s="220">
        <f>+'16'!E218</f>
        <v>0</v>
      </c>
      <c r="M219" s="220"/>
      <c r="N219" s="220">
        <f>+'21'!E218</f>
        <v>1</v>
      </c>
      <c r="O219" s="220" t="e">
        <f>+'mẫu thống kê báo cáo nhanh'!#REF!</f>
        <v>#REF!</v>
      </c>
      <c r="P219" s="220"/>
      <c r="Q219" s="31">
        <f>+'7'!I218</f>
        <v>0</v>
      </c>
      <c r="R219" s="31">
        <f>+'8'!I218</f>
        <v>0</v>
      </c>
      <c r="S219" s="26">
        <f>+'9'!I218</f>
        <v>0</v>
      </c>
      <c r="T219" s="26">
        <f>+'10'!I218</f>
        <v>0</v>
      </c>
      <c r="U219" s="26">
        <f>+'11'!L218</f>
        <v>0</v>
      </c>
      <c r="V219" s="26"/>
      <c r="W219" s="31">
        <f>+'16'!I218</f>
        <v>0</v>
      </c>
      <c r="X219" s="31"/>
      <c r="Y219" s="220">
        <f>+'21'!L218</f>
        <v>220</v>
      </c>
      <c r="Z219" s="220" t="e">
        <f>+'mẫu thống kê báo cáo nhanh'!#REF!</f>
        <v>#REF!</v>
      </c>
      <c r="AA219" s="31"/>
      <c r="AB219" s="192" t="e">
        <f t="shared" si="10"/>
        <v>#REF!</v>
      </c>
      <c r="AC219" s="196"/>
    </row>
    <row r="220" spans="1:29" ht="31.5" x14ac:dyDescent="0.25">
      <c r="A220" s="190" t="s">
        <v>1580</v>
      </c>
      <c r="B220" s="190" t="s">
        <v>112</v>
      </c>
      <c r="C220" s="191" t="s">
        <v>113</v>
      </c>
      <c r="D220" s="196"/>
      <c r="E220" s="192">
        <f t="shared" si="12"/>
        <v>0</v>
      </c>
      <c r="F220" s="220">
        <f>+'7'!E219</f>
        <v>0</v>
      </c>
      <c r="G220" s="220">
        <f>+'8'!F219</f>
        <v>0</v>
      </c>
      <c r="H220" s="215">
        <f>+'9'!F219</f>
        <v>0</v>
      </c>
      <c r="I220" s="215">
        <f>+'10'!E219</f>
        <v>0</v>
      </c>
      <c r="J220" s="220">
        <f>+'11'!E219</f>
        <v>0</v>
      </c>
      <c r="K220" s="220"/>
      <c r="L220" s="220">
        <f>+'16'!E219</f>
        <v>0</v>
      </c>
      <c r="M220" s="220"/>
      <c r="N220" s="220">
        <f>+'21'!E219</f>
        <v>0</v>
      </c>
      <c r="O220" s="220">
        <f>+'mẫu thống kê báo cáo nhanh'!E45</f>
        <v>0</v>
      </c>
      <c r="P220" s="220"/>
      <c r="Q220" s="31">
        <f>+'7'!I219</f>
        <v>0</v>
      </c>
      <c r="R220" s="31">
        <f>+'8'!I219</f>
        <v>0</v>
      </c>
      <c r="S220" s="26">
        <f>+'9'!I219</f>
        <v>0</v>
      </c>
      <c r="T220" s="26">
        <f>+'10'!I219</f>
        <v>0</v>
      </c>
      <c r="U220" s="26">
        <f>+'11'!L219</f>
        <v>10</v>
      </c>
      <c r="V220" s="26"/>
      <c r="W220" s="31">
        <f>+'16'!I219</f>
        <v>0</v>
      </c>
      <c r="X220" s="31"/>
      <c r="Y220" s="220">
        <f>+'21'!L219</f>
        <v>1438.5</v>
      </c>
      <c r="Z220" s="220" t="e">
        <f>+'mẫu thống kê báo cáo nhanh'!W45</f>
        <v>#REF!</v>
      </c>
      <c r="AA220" s="31"/>
      <c r="AB220" s="192" t="e">
        <f t="shared" si="10"/>
        <v>#REF!</v>
      </c>
      <c r="AC220" s="196"/>
    </row>
    <row r="221" spans="1:29" ht="15.75" x14ac:dyDescent="0.25">
      <c r="A221" s="197" t="s">
        <v>560</v>
      </c>
      <c r="B221" s="197" t="s">
        <v>561</v>
      </c>
      <c r="C221" s="198" t="s">
        <v>491</v>
      </c>
      <c r="D221" s="197" t="s">
        <v>97</v>
      </c>
      <c r="E221" s="199" t="e">
        <f t="shared" si="12"/>
        <v>#REF!</v>
      </c>
      <c r="F221" s="220">
        <f>+'7'!E220</f>
        <v>0</v>
      </c>
      <c r="G221" s="220">
        <f>+'8'!F220</f>
        <v>0</v>
      </c>
      <c r="H221" s="215">
        <f>+'9'!F220</f>
        <v>0</v>
      </c>
      <c r="I221" s="215">
        <f>+'10'!E220</f>
        <v>0</v>
      </c>
      <c r="J221" s="220">
        <f>+'11'!E220</f>
        <v>20</v>
      </c>
      <c r="K221" s="220"/>
      <c r="L221" s="220">
        <f>+'16'!E220</f>
        <v>0</v>
      </c>
      <c r="M221" s="220"/>
      <c r="N221" s="220">
        <f>+'21'!E220</f>
        <v>531</v>
      </c>
      <c r="O221" s="220" t="e">
        <f>+'mẫu thống kê báo cáo nhanh'!#REF!</f>
        <v>#REF!</v>
      </c>
      <c r="P221" s="17"/>
      <c r="Q221" s="31">
        <f>+'7'!I220</f>
        <v>0</v>
      </c>
      <c r="R221" s="31">
        <f>+'8'!I220</f>
        <v>0</v>
      </c>
      <c r="S221" s="26">
        <f>+'9'!I220</f>
        <v>0</v>
      </c>
      <c r="T221" s="26">
        <f>+'10'!I220</f>
        <v>0</v>
      </c>
      <c r="U221" s="31">
        <f>+'11'!L220</f>
        <v>10</v>
      </c>
      <c r="V221" s="31"/>
      <c r="W221" s="31">
        <f>+'16'!I220</f>
        <v>0</v>
      </c>
      <c r="X221" s="31"/>
      <c r="Y221" s="220">
        <f>+'21'!L220</f>
        <v>1330.5</v>
      </c>
      <c r="Z221" s="220" t="e">
        <f>+'mẫu thống kê báo cáo nhanh'!#REF!</f>
        <v>#REF!</v>
      </c>
      <c r="AA221" s="246"/>
      <c r="AB221" s="199" t="e">
        <f t="shared" si="10"/>
        <v>#REF!</v>
      </c>
      <c r="AC221" s="196"/>
    </row>
    <row r="222" spans="1:29" ht="15.75" x14ac:dyDescent="0.25">
      <c r="A222" s="197" t="s">
        <v>562</v>
      </c>
      <c r="B222" s="197" t="s">
        <v>563</v>
      </c>
      <c r="C222" s="198" t="s">
        <v>539</v>
      </c>
      <c r="D222" s="197" t="s">
        <v>97</v>
      </c>
      <c r="E222" s="199" t="e">
        <f t="shared" si="12"/>
        <v>#REF!</v>
      </c>
      <c r="F222" s="220">
        <f>+'7'!E221</f>
        <v>0</v>
      </c>
      <c r="G222" s="220">
        <f>+'8'!F221</f>
        <v>0</v>
      </c>
      <c r="H222" s="215">
        <f>+'9'!F221</f>
        <v>0</v>
      </c>
      <c r="I222" s="215">
        <f>+'10'!E221</f>
        <v>0</v>
      </c>
      <c r="J222" s="220">
        <f>+'11'!E221</f>
        <v>0</v>
      </c>
      <c r="K222" s="220"/>
      <c r="L222" s="220">
        <f>+'16'!E221</f>
        <v>0</v>
      </c>
      <c r="M222" s="220"/>
      <c r="N222" s="220">
        <f>+'21'!E221</f>
        <v>0</v>
      </c>
      <c r="O222" s="220" t="e">
        <f>+'mẫu thống kê báo cáo nhanh'!#REF!</f>
        <v>#REF!</v>
      </c>
      <c r="P222" s="17"/>
      <c r="Q222" s="31" t="str">
        <f>+'7'!I221</f>
        <v>x</v>
      </c>
      <c r="R222" s="31" t="str">
        <f>+'8'!I221</f>
        <v>x</v>
      </c>
      <c r="S222" s="26" t="str">
        <f>+'9'!I221</f>
        <v>x</v>
      </c>
      <c r="T222" s="26" t="str">
        <f>+'10'!I221</f>
        <v>x</v>
      </c>
      <c r="U222" s="26" t="str">
        <f>+'11'!L221</f>
        <v>x</v>
      </c>
      <c r="V222" s="26"/>
      <c r="W222" s="31" t="str">
        <f>+'16'!I221</f>
        <v>x</v>
      </c>
      <c r="X222" s="31"/>
      <c r="Y222" s="220" t="str">
        <f>+'21'!L221</f>
        <v>x</v>
      </c>
      <c r="Z222" s="220" t="e">
        <f>+'mẫu thống kê báo cáo nhanh'!#REF!</f>
        <v>#REF!</v>
      </c>
      <c r="AA222" s="246"/>
      <c r="AB222" s="192" t="e">
        <f t="shared" si="10"/>
        <v>#REF!</v>
      </c>
      <c r="AC222" s="196"/>
    </row>
    <row r="223" spans="1:29" ht="15.75" x14ac:dyDescent="0.25">
      <c r="A223" s="197" t="s">
        <v>564</v>
      </c>
      <c r="B223" s="197" t="s">
        <v>565</v>
      </c>
      <c r="C223" s="198" t="s">
        <v>1578</v>
      </c>
      <c r="D223" s="197" t="s">
        <v>496</v>
      </c>
      <c r="E223" s="199" t="e">
        <f t="shared" si="12"/>
        <v>#REF!</v>
      </c>
      <c r="F223" s="220">
        <f>+'7'!E222</f>
        <v>0</v>
      </c>
      <c r="G223" s="220">
        <f>+'8'!F222</f>
        <v>0</v>
      </c>
      <c r="H223" s="215">
        <f>+'9'!F222</f>
        <v>0</v>
      </c>
      <c r="I223" s="215">
        <f>+'10'!E222</f>
        <v>0</v>
      </c>
      <c r="J223" s="220">
        <f>+'11'!E222</f>
        <v>0</v>
      </c>
      <c r="K223" s="220"/>
      <c r="L223" s="220">
        <f>+'16'!E222</f>
        <v>0</v>
      </c>
      <c r="M223" s="220"/>
      <c r="N223" s="220">
        <f>+'21'!E222</f>
        <v>2124.5</v>
      </c>
      <c r="O223" s="220" t="e">
        <f>+'mẫu thống kê báo cáo nhanh'!#REF!</f>
        <v>#REF!</v>
      </c>
      <c r="P223" s="17"/>
      <c r="Q223" s="31" t="str">
        <f>+'7'!I222</f>
        <v>x</v>
      </c>
      <c r="R223" s="31" t="str">
        <f>+'8'!I222</f>
        <v>x</v>
      </c>
      <c r="S223" s="26" t="str">
        <f>+'9'!I222</f>
        <v>x</v>
      </c>
      <c r="T223" s="26" t="str">
        <f>+'10'!I222</f>
        <v>x</v>
      </c>
      <c r="U223" s="26" t="str">
        <f>+'11'!L222</f>
        <v>x</v>
      </c>
      <c r="V223" s="26"/>
      <c r="W223" s="31" t="str">
        <f>+'16'!I222</f>
        <v>x</v>
      </c>
      <c r="X223" s="31"/>
      <c r="Y223" s="220" t="str">
        <f>+'21'!L222</f>
        <v>x</v>
      </c>
      <c r="Z223" s="220" t="e">
        <f>+'mẫu thống kê báo cáo nhanh'!#REF!</f>
        <v>#REF!</v>
      </c>
      <c r="AA223" s="246"/>
      <c r="AB223" s="192" t="e">
        <f t="shared" si="10"/>
        <v>#REF!</v>
      </c>
      <c r="AC223" s="196"/>
    </row>
    <row r="224" spans="1:29" ht="15.75" x14ac:dyDescent="0.25">
      <c r="A224" s="197" t="s">
        <v>566</v>
      </c>
      <c r="B224" s="197" t="s">
        <v>567</v>
      </c>
      <c r="C224" s="198" t="s">
        <v>1579</v>
      </c>
      <c r="D224" s="197" t="s">
        <v>496</v>
      </c>
      <c r="E224" s="199" t="e">
        <f t="shared" si="12"/>
        <v>#REF!</v>
      </c>
      <c r="F224" s="220">
        <f>+'7'!E223</f>
        <v>0</v>
      </c>
      <c r="G224" s="220">
        <f>+'8'!F223</f>
        <v>0</v>
      </c>
      <c r="H224" s="215">
        <f>+'9'!F223</f>
        <v>0</v>
      </c>
      <c r="I224" s="215">
        <f>+'10'!E223</f>
        <v>0</v>
      </c>
      <c r="J224" s="220">
        <f>+'11'!E223</f>
        <v>0</v>
      </c>
      <c r="K224" s="220"/>
      <c r="L224" s="220">
        <f>+'16'!E223</f>
        <v>0</v>
      </c>
      <c r="M224" s="220"/>
      <c r="N224" s="220">
        <f>+'21'!E223</f>
        <v>1662</v>
      </c>
      <c r="O224" s="220" t="e">
        <f>+'mẫu thống kê báo cáo nhanh'!#REF!</f>
        <v>#REF!</v>
      </c>
      <c r="P224" s="17"/>
      <c r="Q224" s="31" t="str">
        <f>+'7'!I223</f>
        <v>x</v>
      </c>
      <c r="R224" s="31" t="str">
        <f>+'8'!I223</f>
        <v>x</v>
      </c>
      <c r="S224" s="26" t="str">
        <f>+'9'!I223</f>
        <v>x</v>
      </c>
      <c r="T224" s="26" t="str">
        <f>+'10'!I223</f>
        <v>x</v>
      </c>
      <c r="U224" s="26" t="str">
        <f>+'11'!L223</f>
        <v>x</v>
      </c>
      <c r="V224" s="26"/>
      <c r="W224" s="31" t="str">
        <f>+'16'!I223</f>
        <v>x</v>
      </c>
      <c r="X224" s="31"/>
      <c r="Y224" s="220" t="str">
        <f>+'21'!L223</f>
        <v>x</v>
      </c>
      <c r="Z224" s="220" t="e">
        <f>+'mẫu thống kê báo cáo nhanh'!#REF!</f>
        <v>#REF!</v>
      </c>
      <c r="AA224" s="31"/>
      <c r="AB224" s="192" t="e">
        <f t="shared" si="10"/>
        <v>#REF!</v>
      </c>
      <c r="AC224" s="196"/>
    </row>
    <row r="225" spans="1:29" ht="15.75" x14ac:dyDescent="0.25">
      <c r="A225" s="197" t="s">
        <v>568</v>
      </c>
      <c r="B225" s="197" t="s">
        <v>569</v>
      </c>
      <c r="C225" s="198" t="s">
        <v>547</v>
      </c>
      <c r="D225" s="197" t="s">
        <v>47</v>
      </c>
      <c r="E225" s="199" t="e">
        <f t="shared" si="12"/>
        <v>#REF!</v>
      </c>
      <c r="F225" s="220">
        <f>+'7'!E224</f>
        <v>0</v>
      </c>
      <c r="G225" s="220">
        <f>+'8'!F224</f>
        <v>0</v>
      </c>
      <c r="H225" s="215">
        <f>+'9'!F224</f>
        <v>0</v>
      </c>
      <c r="I225" s="215">
        <f>+'10'!E224</f>
        <v>0</v>
      </c>
      <c r="J225" s="220">
        <f>+'11'!E224</f>
        <v>0</v>
      </c>
      <c r="K225" s="220"/>
      <c r="L225" s="220">
        <f>+'16'!E224</f>
        <v>0</v>
      </c>
      <c r="M225" s="220"/>
      <c r="N225" s="220">
        <f>+'21'!E224</f>
        <v>0</v>
      </c>
      <c r="O225" s="220" t="e">
        <f>+'mẫu thống kê báo cáo nhanh'!#REF!</f>
        <v>#REF!</v>
      </c>
      <c r="P225" s="220"/>
      <c r="Q225" s="31">
        <f>+'7'!I224</f>
        <v>0</v>
      </c>
      <c r="R225" s="31">
        <f>+'8'!I224</f>
        <v>0</v>
      </c>
      <c r="S225" s="26">
        <f>+'9'!I224</f>
        <v>0</v>
      </c>
      <c r="T225" s="26">
        <f>+'10'!I224</f>
        <v>0</v>
      </c>
      <c r="U225" s="26">
        <f>+'11'!L224</f>
        <v>0</v>
      </c>
      <c r="V225" s="26"/>
      <c r="W225" s="31">
        <f>+'16'!I224</f>
        <v>0</v>
      </c>
      <c r="X225" s="31"/>
      <c r="Y225" s="220">
        <f>+'21'!L224</f>
        <v>0</v>
      </c>
      <c r="Z225" s="220" t="e">
        <f>+'mẫu thống kê báo cáo nhanh'!#REF!</f>
        <v>#REF!</v>
      </c>
      <c r="AA225" s="246"/>
      <c r="AB225" s="192" t="e">
        <f t="shared" si="10"/>
        <v>#REF!</v>
      </c>
      <c r="AC225" s="196"/>
    </row>
    <row r="226" spans="1:29" ht="15.75" x14ac:dyDescent="0.25">
      <c r="A226" s="197" t="s">
        <v>570</v>
      </c>
      <c r="B226" s="197" t="s">
        <v>571</v>
      </c>
      <c r="C226" s="198" t="s">
        <v>550</v>
      </c>
      <c r="D226" s="197" t="s">
        <v>47</v>
      </c>
      <c r="E226" s="199" t="e">
        <f t="shared" si="12"/>
        <v>#REF!</v>
      </c>
      <c r="F226" s="220">
        <f>+'7'!E225</f>
        <v>0</v>
      </c>
      <c r="G226" s="220">
        <f>+'8'!F225</f>
        <v>0</v>
      </c>
      <c r="H226" s="215">
        <f>+'9'!F225</f>
        <v>0</v>
      </c>
      <c r="I226" s="215">
        <f>+'10'!E225</f>
        <v>0</v>
      </c>
      <c r="J226" s="220">
        <f>+'11'!E225</f>
        <v>0</v>
      </c>
      <c r="K226" s="220"/>
      <c r="L226" s="220">
        <f>+'16'!E225</f>
        <v>0</v>
      </c>
      <c r="M226" s="220"/>
      <c r="N226" s="220">
        <f>+'21'!E225</f>
        <v>0</v>
      </c>
      <c r="O226" s="220" t="e">
        <f>+'mẫu thống kê báo cáo nhanh'!#REF!</f>
        <v>#REF!</v>
      </c>
      <c r="P226" s="220"/>
      <c r="Q226" s="31">
        <f>+'7'!I225</f>
        <v>0</v>
      </c>
      <c r="R226" s="31">
        <f>+'8'!I225</f>
        <v>0</v>
      </c>
      <c r="S226" s="26">
        <f>+'9'!I225</f>
        <v>0</v>
      </c>
      <c r="T226" s="26">
        <f>+'10'!I225</f>
        <v>0</v>
      </c>
      <c r="U226" s="26">
        <f>+'11'!L225</f>
        <v>0</v>
      </c>
      <c r="V226" s="26"/>
      <c r="W226" s="31">
        <f>+'16'!I225</f>
        <v>0</v>
      </c>
      <c r="X226" s="31"/>
      <c r="Y226" s="220">
        <f>+'21'!L225</f>
        <v>0</v>
      </c>
      <c r="Z226" s="220" t="e">
        <f>+'mẫu thống kê báo cáo nhanh'!#REF!</f>
        <v>#REF!</v>
      </c>
      <c r="AA226" s="246"/>
      <c r="AB226" s="192" t="e">
        <f t="shared" si="10"/>
        <v>#REF!</v>
      </c>
      <c r="AC226" s="196"/>
    </row>
    <row r="227" spans="1:29" ht="15.75" x14ac:dyDescent="0.25">
      <c r="A227" s="197" t="s">
        <v>572</v>
      </c>
      <c r="B227" s="197" t="s">
        <v>573</v>
      </c>
      <c r="C227" s="198" t="s">
        <v>553</v>
      </c>
      <c r="D227" s="197" t="s">
        <v>269</v>
      </c>
      <c r="E227" s="199" t="e">
        <f t="shared" si="12"/>
        <v>#REF!</v>
      </c>
      <c r="F227" s="220">
        <f>+'7'!E226</f>
        <v>0</v>
      </c>
      <c r="G227" s="220">
        <f>+'8'!F226</f>
        <v>0</v>
      </c>
      <c r="H227" s="215">
        <f>+'9'!F226</f>
        <v>0</v>
      </c>
      <c r="I227" s="215">
        <f>+'10'!E226</f>
        <v>0</v>
      </c>
      <c r="J227" s="220">
        <f>+'11'!E226</f>
        <v>0</v>
      </c>
      <c r="K227" s="220"/>
      <c r="L227" s="220">
        <f>+'16'!E226</f>
        <v>0</v>
      </c>
      <c r="M227" s="220"/>
      <c r="N227" s="220">
        <f>+'21'!E226</f>
        <v>0</v>
      </c>
      <c r="O227" s="220" t="e">
        <f>+'mẫu thống kê báo cáo nhanh'!#REF!</f>
        <v>#REF!</v>
      </c>
      <c r="P227" s="220"/>
      <c r="Q227" s="31" t="str">
        <f>+'7'!I226</f>
        <v>x</v>
      </c>
      <c r="R227" s="31" t="str">
        <f>+'8'!I226</f>
        <v>x</v>
      </c>
      <c r="S227" s="26" t="str">
        <f>+'9'!I226</f>
        <v>x</v>
      </c>
      <c r="T227" s="26" t="str">
        <f>+'10'!I226</f>
        <v>x</v>
      </c>
      <c r="U227" s="26" t="str">
        <f>+'11'!L226</f>
        <v>x</v>
      </c>
      <c r="V227" s="26"/>
      <c r="W227" s="31" t="str">
        <f>+'16'!I226</f>
        <v>x</v>
      </c>
      <c r="X227" s="31"/>
      <c r="Y227" s="220" t="str">
        <f>+'21'!L226</f>
        <v>x</v>
      </c>
      <c r="Z227" s="220" t="e">
        <f>+'mẫu thống kê báo cáo nhanh'!#REF!</f>
        <v>#REF!</v>
      </c>
      <c r="AA227" s="246"/>
      <c r="AB227" s="192" t="e">
        <f t="shared" si="10"/>
        <v>#REF!</v>
      </c>
      <c r="AC227" s="196"/>
    </row>
    <row r="228" spans="1:29" ht="15.75" x14ac:dyDescent="0.25">
      <c r="A228" s="197" t="s">
        <v>574</v>
      </c>
      <c r="B228" s="197" t="s">
        <v>575</v>
      </c>
      <c r="C228" s="198" t="s">
        <v>556</v>
      </c>
      <c r="D228" s="197" t="s">
        <v>212</v>
      </c>
      <c r="E228" s="202" t="s">
        <v>178</v>
      </c>
      <c r="F228" s="220" t="str">
        <f>+'7'!E227</f>
        <v>x</v>
      </c>
      <c r="G228" s="220">
        <f>+'8'!F227</f>
        <v>0</v>
      </c>
      <c r="H228" s="215">
        <f>+'9'!F227</f>
        <v>0</v>
      </c>
      <c r="I228" s="215" t="str">
        <f>+'10'!E227</f>
        <v>x</v>
      </c>
      <c r="J228" s="220" t="str">
        <f>+'11'!E227</f>
        <v>x</v>
      </c>
      <c r="K228" s="220"/>
      <c r="L228" s="220" t="str">
        <f>+'16'!E227</f>
        <v>x</v>
      </c>
      <c r="M228" s="220"/>
      <c r="N228" s="220" t="str">
        <f>+'21'!E227</f>
        <v>x</v>
      </c>
      <c r="O228" s="220" t="e">
        <f>+'mẫu thống kê báo cáo nhanh'!#REF!</f>
        <v>#REF!</v>
      </c>
      <c r="P228" s="220"/>
      <c r="Q228" s="31">
        <f>+'7'!I227</f>
        <v>0</v>
      </c>
      <c r="R228" s="31">
        <f>+'8'!I227</f>
        <v>0</v>
      </c>
      <c r="S228" s="26">
        <f>+'9'!I227</f>
        <v>0</v>
      </c>
      <c r="T228" s="26">
        <f>+'10'!I227</f>
        <v>0</v>
      </c>
      <c r="U228" s="26">
        <f>+'11'!L227</f>
        <v>0</v>
      </c>
      <c r="V228" s="26"/>
      <c r="W228" s="31">
        <f>+'16'!I227</f>
        <v>0</v>
      </c>
      <c r="X228" s="31"/>
      <c r="Y228" s="220">
        <f>+'21'!L227</f>
        <v>0</v>
      </c>
      <c r="Z228" s="220" t="e">
        <f>+'mẫu thống kê báo cáo nhanh'!#REF!</f>
        <v>#REF!</v>
      </c>
      <c r="AA228" s="31"/>
      <c r="AB228" s="192" t="e">
        <f t="shared" si="10"/>
        <v>#REF!</v>
      </c>
      <c r="AC228" s="196"/>
    </row>
    <row r="229" spans="1:29" ht="15.75" x14ac:dyDescent="0.25">
      <c r="A229" s="197" t="s">
        <v>576</v>
      </c>
      <c r="B229" s="197" t="s">
        <v>577</v>
      </c>
      <c r="C229" s="198" t="s">
        <v>559</v>
      </c>
      <c r="D229" s="197" t="s">
        <v>47</v>
      </c>
      <c r="E229" s="199" t="e">
        <f>+SUM(F229:P229)</f>
        <v>#REF!</v>
      </c>
      <c r="F229" s="220">
        <f>+'7'!E228</f>
        <v>0</v>
      </c>
      <c r="G229" s="220">
        <f>+'8'!F228</f>
        <v>0</v>
      </c>
      <c r="H229" s="215">
        <f>+'9'!F228</f>
        <v>0</v>
      </c>
      <c r="I229" s="215">
        <f>+'10'!E228</f>
        <v>0</v>
      </c>
      <c r="J229" s="220">
        <f>+'11'!E228</f>
        <v>0</v>
      </c>
      <c r="K229" s="220"/>
      <c r="L229" s="220">
        <f>+'16'!E228</f>
        <v>0</v>
      </c>
      <c r="M229" s="220"/>
      <c r="N229" s="220">
        <f>+'21'!E228</f>
        <v>1</v>
      </c>
      <c r="O229" s="220" t="e">
        <f>+'mẫu thống kê báo cáo nhanh'!#REF!</f>
        <v>#REF!</v>
      </c>
      <c r="P229" s="220"/>
      <c r="Q229" s="31">
        <f>+'7'!I228</f>
        <v>0</v>
      </c>
      <c r="R229" s="31">
        <f>+'8'!I228</f>
        <v>0</v>
      </c>
      <c r="S229" s="26">
        <f>+'9'!I228</f>
        <v>0</v>
      </c>
      <c r="T229" s="26">
        <f>+'10'!I228</f>
        <v>0</v>
      </c>
      <c r="U229" s="26">
        <f>+'11'!L228</f>
        <v>0</v>
      </c>
      <c r="V229" s="26"/>
      <c r="W229" s="31">
        <f>+'16'!I228</f>
        <v>0</v>
      </c>
      <c r="X229" s="31"/>
      <c r="Y229" s="220">
        <f>+'21'!L228</f>
        <v>108</v>
      </c>
      <c r="Z229" s="220" t="e">
        <f>+'mẫu thống kê báo cáo nhanh'!#REF!</f>
        <v>#REF!</v>
      </c>
      <c r="AA229" s="31"/>
      <c r="AB229" s="192" t="e">
        <f t="shared" si="10"/>
        <v>#REF!</v>
      </c>
      <c r="AC229" s="196"/>
    </row>
    <row r="230" spans="1:29" ht="15.75" hidden="1" x14ac:dyDescent="0.25">
      <c r="A230" s="190" t="s">
        <v>1581</v>
      </c>
      <c r="B230" s="190" t="s">
        <v>578</v>
      </c>
      <c r="C230" s="191" t="s">
        <v>579</v>
      </c>
      <c r="D230" s="196"/>
      <c r="E230" s="199"/>
      <c r="F230" s="220">
        <f>+'7'!E229</f>
        <v>0</v>
      </c>
      <c r="G230" s="220">
        <f>+'8'!F229</f>
        <v>0</v>
      </c>
      <c r="H230" s="215">
        <f>+'9'!F229</f>
        <v>0</v>
      </c>
      <c r="I230" s="215">
        <f>+'10'!E229</f>
        <v>0</v>
      </c>
      <c r="J230" s="220">
        <f>+'11'!E229</f>
        <v>0</v>
      </c>
      <c r="K230" s="220"/>
      <c r="L230" s="220">
        <f>+'16'!E229</f>
        <v>0</v>
      </c>
      <c r="M230" s="220"/>
      <c r="N230" s="220">
        <f>+'21'!E229</f>
        <v>0</v>
      </c>
      <c r="O230" s="220" t="e">
        <f>+'mẫu thống kê báo cáo nhanh'!#REF!</f>
        <v>#REF!</v>
      </c>
      <c r="P230" s="220"/>
      <c r="Q230" s="31">
        <f>+'7'!I229</f>
        <v>0</v>
      </c>
      <c r="R230" s="31">
        <f>+'8'!I229</f>
        <v>0</v>
      </c>
      <c r="S230" s="26">
        <f>+'9'!I229</f>
        <v>0</v>
      </c>
      <c r="T230" s="26">
        <f>+'10'!I229</f>
        <v>0</v>
      </c>
      <c r="U230" s="26">
        <f>+'11'!L229</f>
        <v>0</v>
      </c>
      <c r="V230" s="26"/>
      <c r="W230" s="31">
        <f>+'16'!I229</f>
        <v>0</v>
      </c>
      <c r="X230" s="31"/>
      <c r="Y230" s="220">
        <f>+'21'!L229</f>
        <v>0</v>
      </c>
      <c r="Z230" s="220" t="e">
        <f>+'mẫu thống kê báo cáo nhanh'!#REF!</f>
        <v>#REF!</v>
      </c>
      <c r="AA230" s="31"/>
      <c r="AB230" s="192" t="e">
        <f t="shared" si="10"/>
        <v>#REF!</v>
      </c>
      <c r="AC230" s="196"/>
    </row>
    <row r="231" spans="1:29" ht="15.75" hidden="1" x14ac:dyDescent="0.25">
      <c r="A231" s="197" t="s">
        <v>580</v>
      </c>
      <c r="B231" s="197" t="s">
        <v>581</v>
      </c>
      <c r="C231" s="198" t="s">
        <v>582</v>
      </c>
      <c r="D231" s="197" t="s">
        <v>97</v>
      </c>
      <c r="E231" s="199"/>
      <c r="F231" s="220">
        <f>+'7'!E230</f>
        <v>0</v>
      </c>
      <c r="G231" s="220">
        <f>+'8'!F230</f>
        <v>0</v>
      </c>
      <c r="H231" s="215">
        <f>+'9'!F230</f>
        <v>0</v>
      </c>
      <c r="I231" s="215">
        <f>+'10'!E230</f>
        <v>0</v>
      </c>
      <c r="J231" s="220">
        <f>+'11'!E230</f>
        <v>0</v>
      </c>
      <c r="K231" s="220"/>
      <c r="L231" s="220">
        <f>+'16'!E230</f>
        <v>0</v>
      </c>
      <c r="M231" s="220"/>
      <c r="N231" s="220">
        <f>+'21'!E230</f>
        <v>0</v>
      </c>
      <c r="O231" s="220" t="e">
        <f>+'mẫu thống kê báo cáo nhanh'!#REF!</f>
        <v>#REF!</v>
      </c>
      <c r="P231" s="220"/>
      <c r="Q231" s="31">
        <f>+'7'!I230</f>
        <v>0</v>
      </c>
      <c r="R231" s="31">
        <f>+'8'!I230</f>
        <v>0</v>
      </c>
      <c r="S231" s="26">
        <f>+'9'!I230</f>
        <v>0</v>
      </c>
      <c r="T231" s="26">
        <f>+'10'!I230</f>
        <v>0</v>
      </c>
      <c r="U231" s="26">
        <f>+'11'!L230</f>
        <v>0</v>
      </c>
      <c r="V231" s="26"/>
      <c r="W231" s="31">
        <f>+'16'!I230</f>
        <v>0</v>
      </c>
      <c r="X231" s="31"/>
      <c r="Y231" s="220">
        <f>+'21'!L230</f>
        <v>0</v>
      </c>
      <c r="Z231" s="220" t="e">
        <f>+'mẫu thống kê báo cáo nhanh'!#REF!</f>
        <v>#REF!</v>
      </c>
      <c r="AA231" s="31"/>
      <c r="AB231" s="192" t="e">
        <f t="shared" si="10"/>
        <v>#REF!</v>
      </c>
      <c r="AC231" s="196"/>
    </row>
    <row r="232" spans="1:29" ht="15.75" hidden="1" x14ac:dyDescent="0.25">
      <c r="A232" s="197" t="s">
        <v>583</v>
      </c>
      <c r="B232" s="197" t="s">
        <v>584</v>
      </c>
      <c r="C232" s="198" t="s">
        <v>585</v>
      </c>
      <c r="D232" s="197" t="s">
        <v>97</v>
      </c>
      <c r="E232" s="199"/>
      <c r="F232" s="220">
        <f>+'7'!E231</f>
        <v>0</v>
      </c>
      <c r="G232" s="220">
        <f>+'8'!F231</f>
        <v>0</v>
      </c>
      <c r="H232" s="215">
        <f>+'9'!F231</f>
        <v>0</v>
      </c>
      <c r="I232" s="215">
        <f>+'10'!E231</f>
        <v>0</v>
      </c>
      <c r="J232" s="220">
        <f>+'11'!E231</f>
        <v>0</v>
      </c>
      <c r="K232" s="220"/>
      <c r="L232" s="220">
        <f>+'16'!E231</f>
        <v>0</v>
      </c>
      <c r="M232" s="220"/>
      <c r="N232" s="220">
        <f>+'21'!E231</f>
        <v>0</v>
      </c>
      <c r="O232" s="220" t="e">
        <f>+'mẫu thống kê báo cáo nhanh'!#REF!</f>
        <v>#REF!</v>
      </c>
      <c r="P232" s="220"/>
      <c r="Q232" s="31">
        <f>+'7'!I231</f>
        <v>0</v>
      </c>
      <c r="R232" s="31">
        <f>+'8'!I231</f>
        <v>0</v>
      </c>
      <c r="S232" s="26">
        <f>+'9'!I231</f>
        <v>0</v>
      </c>
      <c r="T232" s="26">
        <f>+'10'!I231</f>
        <v>0</v>
      </c>
      <c r="U232" s="26">
        <f>+'11'!L231</f>
        <v>0</v>
      </c>
      <c r="V232" s="26"/>
      <c r="W232" s="31">
        <f>+'16'!I231</f>
        <v>0</v>
      </c>
      <c r="X232" s="31"/>
      <c r="Y232" s="220">
        <f>+'21'!L231</f>
        <v>0</v>
      </c>
      <c r="Z232" s="220" t="e">
        <f>+'mẫu thống kê báo cáo nhanh'!#REF!</f>
        <v>#REF!</v>
      </c>
      <c r="AA232" s="31"/>
      <c r="AB232" s="192" t="e">
        <f t="shared" si="10"/>
        <v>#REF!</v>
      </c>
      <c r="AC232" s="196"/>
    </row>
    <row r="233" spans="1:29" ht="15.75" hidden="1" x14ac:dyDescent="0.25">
      <c r="A233" s="197" t="s">
        <v>586</v>
      </c>
      <c r="B233" s="197" t="s">
        <v>587</v>
      </c>
      <c r="C233" s="198" t="s">
        <v>588</v>
      </c>
      <c r="D233" s="197" t="s">
        <v>469</v>
      </c>
      <c r="E233" s="199"/>
      <c r="F233" s="220">
        <f>+'7'!E232</f>
        <v>0</v>
      </c>
      <c r="G233" s="220">
        <f>+'8'!F232</f>
        <v>0</v>
      </c>
      <c r="H233" s="215">
        <f>+'9'!F232</f>
        <v>0</v>
      </c>
      <c r="I233" s="215">
        <f>+'10'!E232</f>
        <v>0</v>
      </c>
      <c r="J233" s="220">
        <f>+'11'!E232</f>
        <v>0</v>
      </c>
      <c r="K233" s="220"/>
      <c r="L233" s="220">
        <f>+'16'!E232</f>
        <v>0</v>
      </c>
      <c r="M233" s="220"/>
      <c r="N233" s="220">
        <f>+'21'!E232</f>
        <v>0</v>
      </c>
      <c r="O233" s="220" t="e">
        <f>+'mẫu thống kê báo cáo nhanh'!#REF!</f>
        <v>#REF!</v>
      </c>
      <c r="P233" s="220"/>
      <c r="Q233" s="31">
        <f>+'7'!I232</f>
        <v>0</v>
      </c>
      <c r="R233" s="31">
        <f>+'8'!I232</f>
        <v>0</v>
      </c>
      <c r="S233" s="26">
        <f>+'9'!I232</f>
        <v>0</v>
      </c>
      <c r="T233" s="26">
        <f>+'10'!I232</f>
        <v>0</v>
      </c>
      <c r="U233" s="26">
        <f>+'11'!L232</f>
        <v>0</v>
      </c>
      <c r="V233" s="26"/>
      <c r="W233" s="31">
        <f>+'16'!I232</f>
        <v>0</v>
      </c>
      <c r="X233" s="31"/>
      <c r="Y233" s="220">
        <f>+'21'!L232</f>
        <v>0</v>
      </c>
      <c r="Z233" s="220" t="e">
        <f>+'mẫu thống kê báo cáo nhanh'!#REF!</f>
        <v>#REF!</v>
      </c>
      <c r="AA233" s="31"/>
      <c r="AB233" s="192" t="e">
        <f t="shared" si="10"/>
        <v>#REF!</v>
      </c>
      <c r="AC233" s="196"/>
    </row>
    <row r="234" spans="1:29" ht="15.75" hidden="1" x14ac:dyDescent="0.25">
      <c r="A234" s="197" t="s">
        <v>589</v>
      </c>
      <c r="B234" s="197" t="s">
        <v>590</v>
      </c>
      <c r="C234" s="198" t="s">
        <v>591</v>
      </c>
      <c r="D234" s="197" t="s">
        <v>469</v>
      </c>
      <c r="E234" s="199"/>
      <c r="F234" s="220">
        <f>+'7'!E233</f>
        <v>0</v>
      </c>
      <c r="G234" s="220">
        <f>+'8'!F233</f>
        <v>0</v>
      </c>
      <c r="H234" s="215">
        <f>+'9'!F233</f>
        <v>0</v>
      </c>
      <c r="I234" s="215">
        <f>+'10'!E233</f>
        <v>0</v>
      </c>
      <c r="J234" s="220">
        <f>+'11'!E233</f>
        <v>0</v>
      </c>
      <c r="K234" s="220"/>
      <c r="L234" s="220">
        <f>+'16'!E233</f>
        <v>0</v>
      </c>
      <c r="M234" s="220"/>
      <c r="N234" s="220">
        <f>+'21'!E233</f>
        <v>0</v>
      </c>
      <c r="O234" s="220" t="e">
        <f>+'mẫu thống kê báo cáo nhanh'!#REF!</f>
        <v>#REF!</v>
      </c>
      <c r="P234" s="220"/>
      <c r="Q234" s="31">
        <f>+'7'!I233</f>
        <v>0</v>
      </c>
      <c r="R234" s="31">
        <f>+'8'!I233</f>
        <v>0</v>
      </c>
      <c r="S234" s="26">
        <f>+'9'!I233</f>
        <v>0</v>
      </c>
      <c r="T234" s="26">
        <f>+'10'!I233</f>
        <v>0</v>
      </c>
      <c r="U234" s="26">
        <f>+'11'!L233</f>
        <v>0</v>
      </c>
      <c r="V234" s="26"/>
      <c r="W234" s="31">
        <f>+'16'!I233</f>
        <v>0</v>
      </c>
      <c r="X234" s="31"/>
      <c r="Y234" s="220">
        <f>+'21'!L233</f>
        <v>0</v>
      </c>
      <c r="Z234" s="220" t="e">
        <f>+'mẫu thống kê báo cáo nhanh'!#REF!</f>
        <v>#REF!</v>
      </c>
      <c r="AA234" s="31"/>
      <c r="AB234" s="192" t="e">
        <f t="shared" si="10"/>
        <v>#REF!</v>
      </c>
      <c r="AC234" s="196"/>
    </row>
    <row r="235" spans="1:29" ht="15.75" hidden="1" x14ac:dyDescent="0.25">
      <c r="A235" s="197" t="s">
        <v>592</v>
      </c>
      <c r="B235" s="197" t="s">
        <v>593</v>
      </c>
      <c r="C235" s="198" t="s">
        <v>594</v>
      </c>
      <c r="D235" s="197" t="s">
        <v>47</v>
      </c>
      <c r="E235" s="199"/>
      <c r="F235" s="220">
        <f>+'7'!E234</f>
        <v>0</v>
      </c>
      <c r="G235" s="220">
        <f>+'8'!F234</f>
        <v>0</v>
      </c>
      <c r="H235" s="215">
        <f>+'9'!F234</f>
        <v>0</v>
      </c>
      <c r="I235" s="215">
        <f>+'10'!E234</f>
        <v>0</v>
      </c>
      <c r="J235" s="220">
        <f>+'11'!E234</f>
        <v>0</v>
      </c>
      <c r="K235" s="220"/>
      <c r="L235" s="220">
        <f>+'16'!E234</f>
        <v>0</v>
      </c>
      <c r="M235" s="220"/>
      <c r="N235" s="220">
        <f>+'21'!E234</f>
        <v>0</v>
      </c>
      <c r="O235" s="220" t="e">
        <f>+'mẫu thống kê báo cáo nhanh'!#REF!</f>
        <v>#REF!</v>
      </c>
      <c r="P235" s="220"/>
      <c r="Q235" s="31">
        <f>+'7'!I234</f>
        <v>0</v>
      </c>
      <c r="R235" s="31">
        <f>+'8'!I234</f>
        <v>0</v>
      </c>
      <c r="S235" s="26">
        <f>+'9'!I234</f>
        <v>0</v>
      </c>
      <c r="T235" s="26">
        <f>+'10'!I234</f>
        <v>0</v>
      </c>
      <c r="U235" s="26">
        <f>+'11'!L234</f>
        <v>0</v>
      </c>
      <c r="V235" s="26"/>
      <c r="W235" s="31">
        <f>+'16'!I234</f>
        <v>0</v>
      </c>
      <c r="X235" s="31"/>
      <c r="Y235" s="220">
        <f>+'21'!L234</f>
        <v>0</v>
      </c>
      <c r="Z235" s="220" t="e">
        <f>+'mẫu thống kê báo cáo nhanh'!#REF!</f>
        <v>#REF!</v>
      </c>
      <c r="AA235" s="31"/>
      <c r="AB235" s="192" t="e">
        <f t="shared" si="10"/>
        <v>#REF!</v>
      </c>
      <c r="AC235" s="196"/>
    </row>
    <row r="236" spans="1:29" ht="15.75" hidden="1" x14ac:dyDescent="0.25">
      <c r="A236" s="197" t="s">
        <v>595</v>
      </c>
      <c r="B236" s="197" t="s">
        <v>596</v>
      </c>
      <c r="C236" s="198" t="s">
        <v>597</v>
      </c>
      <c r="D236" s="197" t="s">
        <v>47</v>
      </c>
      <c r="E236" s="199"/>
      <c r="F236" s="220">
        <f>+'7'!E235</f>
        <v>0</v>
      </c>
      <c r="G236" s="220">
        <f>+'8'!F235</f>
        <v>0</v>
      </c>
      <c r="H236" s="215">
        <f>+'9'!F235</f>
        <v>0</v>
      </c>
      <c r="I236" s="215">
        <f>+'10'!E235</f>
        <v>0</v>
      </c>
      <c r="J236" s="220">
        <f>+'11'!E235</f>
        <v>0</v>
      </c>
      <c r="K236" s="220"/>
      <c r="L236" s="220">
        <f>+'16'!E235</f>
        <v>0</v>
      </c>
      <c r="M236" s="220"/>
      <c r="N236" s="220">
        <f>+'21'!E235</f>
        <v>0</v>
      </c>
      <c r="O236" s="220" t="e">
        <f>+'mẫu thống kê báo cáo nhanh'!#REF!</f>
        <v>#REF!</v>
      </c>
      <c r="P236" s="220"/>
      <c r="Q236" s="31">
        <f>+'7'!I235</f>
        <v>0</v>
      </c>
      <c r="R236" s="31">
        <f>+'8'!I235</f>
        <v>0</v>
      </c>
      <c r="S236" s="26">
        <f>+'9'!I235</f>
        <v>0</v>
      </c>
      <c r="T236" s="26">
        <f>+'10'!I235</f>
        <v>0</v>
      </c>
      <c r="U236" s="26">
        <f>+'11'!L235</f>
        <v>0</v>
      </c>
      <c r="V236" s="26"/>
      <c r="W236" s="31">
        <f>+'16'!I235</f>
        <v>0</v>
      </c>
      <c r="X236" s="31"/>
      <c r="Y236" s="220">
        <f>+'21'!L235</f>
        <v>0</v>
      </c>
      <c r="Z236" s="220" t="e">
        <f>+'mẫu thống kê báo cáo nhanh'!#REF!</f>
        <v>#REF!</v>
      </c>
      <c r="AA236" s="31"/>
      <c r="AB236" s="192" t="e">
        <f t="shared" si="10"/>
        <v>#REF!</v>
      </c>
      <c r="AC236" s="196"/>
    </row>
    <row r="237" spans="1:29" ht="15.75" hidden="1" x14ac:dyDescent="0.25">
      <c r="A237" s="197" t="s">
        <v>598</v>
      </c>
      <c r="B237" s="197" t="s">
        <v>599</v>
      </c>
      <c r="C237" s="198" t="s">
        <v>600</v>
      </c>
      <c r="D237" s="197" t="s">
        <v>212</v>
      </c>
      <c r="E237" s="202" t="s">
        <v>178</v>
      </c>
      <c r="F237" s="220" t="str">
        <f>+'7'!E236</f>
        <v>x</v>
      </c>
      <c r="G237" s="220">
        <f>+'8'!F236</f>
        <v>0</v>
      </c>
      <c r="H237" s="215">
        <f>+'9'!F236</f>
        <v>0</v>
      </c>
      <c r="I237" s="215" t="str">
        <f>+'10'!E236</f>
        <v>x</v>
      </c>
      <c r="J237" s="220" t="str">
        <f>+'11'!E236</f>
        <v>x</v>
      </c>
      <c r="K237" s="220"/>
      <c r="L237" s="220" t="str">
        <f>+'16'!E236</f>
        <v>x</v>
      </c>
      <c r="M237" s="220"/>
      <c r="N237" s="220" t="str">
        <f>+'21'!E236</f>
        <v>x</v>
      </c>
      <c r="O237" s="220" t="e">
        <f>+'mẫu thống kê báo cáo nhanh'!#REF!</f>
        <v>#REF!</v>
      </c>
      <c r="P237" s="220"/>
      <c r="Q237" s="31">
        <f>+'7'!I236</f>
        <v>0</v>
      </c>
      <c r="R237" s="31">
        <f>+'8'!I236</f>
        <v>0</v>
      </c>
      <c r="S237" s="26">
        <f>+'9'!I236</f>
        <v>0</v>
      </c>
      <c r="T237" s="26">
        <f>+'10'!I236</f>
        <v>0</v>
      </c>
      <c r="U237" s="26">
        <f>+'11'!L236</f>
        <v>0</v>
      </c>
      <c r="V237" s="26"/>
      <c r="W237" s="31">
        <f>+'16'!I236</f>
        <v>0</v>
      </c>
      <c r="X237" s="31"/>
      <c r="Y237" s="220">
        <f>+'21'!L236</f>
        <v>0</v>
      </c>
      <c r="Z237" s="220" t="e">
        <f>+'mẫu thống kê báo cáo nhanh'!#REF!</f>
        <v>#REF!</v>
      </c>
      <c r="AA237" s="31"/>
      <c r="AB237" s="192" t="e">
        <f t="shared" si="10"/>
        <v>#REF!</v>
      </c>
      <c r="AC237" s="196"/>
    </row>
    <row r="238" spans="1:29" ht="15.75" hidden="1" x14ac:dyDescent="0.25">
      <c r="A238" s="197" t="s">
        <v>601</v>
      </c>
      <c r="B238" s="197" t="s">
        <v>602</v>
      </c>
      <c r="C238" s="198" t="s">
        <v>603</v>
      </c>
      <c r="D238" s="197" t="s">
        <v>269</v>
      </c>
      <c r="E238" s="199"/>
      <c r="F238" s="220">
        <f>+'7'!E237</f>
        <v>0</v>
      </c>
      <c r="G238" s="220">
        <f>+'8'!F237</f>
        <v>0</v>
      </c>
      <c r="H238" s="215">
        <f>+'9'!F237</f>
        <v>0</v>
      </c>
      <c r="I238" s="215">
        <f>+'10'!E237</f>
        <v>0</v>
      </c>
      <c r="J238" s="220">
        <f>+'11'!E237</f>
        <v>0</v>
      </c>
      <c r="K238" s="220"/>
      <c r="L238" s="220">
        <f>+'16'!E237</f>
        <v>0</v>
      </c>
      <c r="M238" s="220"/>
      <c r="N238" s="220">
        <f>+'21'!E237</f>
        <v>0</v>
      </c>
      <c r="O238" s="220" t="e">
        <f>+'mẫu thống kê báo cáo nhanh'!#REF!</f>
        <v>#REF!</v>
      </c>
      <c r="P238" s="220"/>
      <c r="Q238" s="31">
        <f>+'7'!I237</f>
        <v>0</v>
      </c>
      <c r="R238" s="31">
        <f>+'8'!I237</f>
        <v>0</v>
      </c>
      <c r="S238" s="26">
        <f>+'9'!I237</f>
        <v>0</v>
      </c>
      <c r="T238" s="26">
        <f>+'10'!I237</f>
        <v>0</v>
      </c>
      <c r="U238" s="26">
        <f>+'11'!L237</f>
        <v>0</v>
      </c>
      <c r="V238" s="26"/>
      <c r="W238" s="31">
        <f>+'16'!I237</f>
        <v>0</v>
      </c>
      <c r="X238" s="31"/>
      <c r="Y238" s="220">
        <f>+'21'!L237</f>
        <v>0</v>
      </c>
      <c r="Z238" s="220" t="e">
        <f>+'mẫu thống kê báo cáo nhanh'!#REF!</f>
        <v>#REF!</v>
      </c>
      <c r="AA238" s="31"/>
      <c r="AB238" s="192" t="e">
        <f t="shared" si="10"/>
        <v>#REF!</v>
      </c>
      <c r="AC238" s="196"/>
    </row>
    <row r="239" spans="1:29" ht="15.75" hidden="1" x14ac:dyDescent="0.25">
      <c r="A239" s="197" t="s">
        <v>604</v>
      </c>
      <c r="B239" s="197" t="s">
        <v>605</v>
      </c>
      <c r="C239" s="198" t="s">
        <v>559</v>
      </c>
      <c r="D239" s="197" t="s">
        <v>47</v>
      </c>
      <c r="E239" s="199"/>
      <c r="F239" s="220">
        <f>+'7'!E238</f>
        <v>0</v>
      </c>
      <c r="G239" s="220">
        <f>+'8'!F238</f>
        <v>0</v>
      </c>
      <c r="H239" s="215">
        <f>+'9'!F238</f>
        <v>0</v>
      </c>
      <c r="I239" s="215">
        <f>+'10'!E238</f>
        <v>0</v>
      </c>
      <c r="J239" s="220">
        <f>+'11'!E238</f>
        <v>0</v>
      </c>
      <c r="K239" s="220"/>
      <c r="L239" s="220">
        <f>+'16'!E238</f>
        <v>0</v>
      </c>
      <c r="M239" s="220"/>
      <c r="N239" s="220">
        <f>+'21'!E238</f>
        <v>0</v>
      </c>
      <c r="O239" s="220" t="e">
        <f>+'mẫu thống kê báo cáo nhanh'!#REF!</f>
        <v>#REF!</v>
      </c>
      <c r="P239" s="220"/>
      <c r="Q239" s="31">
        <f>+'7'!I238</f>
        <v>0</v>
      </c>
      <c r="R239" s="31">
        <f>+'8'!I238</f>
        <v>0</v>
      </c>
      <c r="S239" s="26">
        <f>+'9'!I238</f>
        <v>0</v>
      </c>
      <c r="T239" s="26">
        <f>+'10'!I238</f>
        <v>0</v>
      </c>
      <c r="U239" s="26">
        <f>+'11'!L238</f>
        <v>0</v>
      </c>
      <c r="V239" s="26"/>
      <c r="W239" s="31">
        <f>+'16'!I238</f>
        <v>0</v>
      </c>
      <c r="X239" s="31"/>
      <c r="Y239" s="220">
        <f>+'21'!L238</f>
        <v>0</v>
      </c>
      <c r="Z239" s="220" t="e">
        <f>+'mẫu thống kê báo cáo nhanh'!#REF!</f>
        <v>#REF!</v>
      </c>
      <c r="AA239" s="31"/>
      <c r="AB239" s="192" t="e">
        <f t="shared" si="10"/>
        <v>#REF!</v>
      </c>
      <c r="AC239" s="196"/>
    </row>
    <row r="240" spans="1:29" ht="15.75" hidden="1" x14ac:dyDescent="0.25">
      <c r="A240" s="190" t="s">
        <v>1582</v>
      </c>
      <c r="B240" s="190" t="s">
        <v>606</v>
      </c>
      <c r="C240" s="191" t="s">
        <v>607</v>
      </c>
      <c r="D240" s="196"/>
      <c r="E240" s="199"/>
      <c r="F240" s="220">
        <f>+'7'!E239</f>
        <v>0</v>
      </c>
      <c r="G240" s="220">
        <f>+'8'!F239</f>
        <v>0</v>
      </c>
      <c r="H240" s="215">
        <f>+'9'!F239</f>
        <v>0</v>
      </c>
      <c r="I240" s="215">
        <f>+'10'!E239</f>
        <v>0</v>
      </c>
      <c r="J240" s="220">
        <f>+'11'!E239</f>
        <v>0</v>
      </c>
      <c r="K240" s="220"/>
      <c r="L240" s="220">
        <f>+'16'!E239</f>
        <v>0</v>
      </c>
      <c r="M240" s="220"/>
      <c r="N240" s="220">
        <f>+'21'!E239</f>
        <v>0</v>
      </c>
      <c r="O240" s="220" t="e">
        <f>+'mẫu thống kê báo cáo nhanh'!#REF!</f>
        <v>#REF!</v>
      </c>
      <c r="P240" s="220"/>
      <c r="Q240" s="31">
        <f>+'7'!I239</f>
        <v>0</v>
      </c>
      <c r="R240" s="31">
        <f>+'8'!I239</f>
        <v>0</v>
      </c>
      <c r="S240" s="26">
        <f>+'9'!I239</f>
        <v>0</v>
      </c>
      <c r="T240" s="26">
        <f>+'10'!I239</f>
        <v>0</v>
      </c>
      <c r="U240" s="26">
        <f>+'11'!L239</f>
        <v>0</v>
      </c>
      <c r="V240" s="26"/>
      <c r="W240" s="31">
        <f>+'16'!I239</f>
        <v>0</v>
      </c>
      <c r="X240" s="31"/>
      <c r="Y240" s="220">
        <f>+'21'!L239</f>
        <v>0</v>
      </c>
      <c r="Z240" s="220" t="e">
        <f>+'mẫu thống kê báo cáo nhanh'!#REF!</f>
        <v>#REF!</v>
      </c>
      <c r="AA240" s="31"/>
      <c r="AB240" s="192" t="e">
        <f t="shared" si="10"/>
        <v>#REF!</v>
      </c>
      <c r="AC240" s="196"/>
    </row>
    <row r="241" spans="1:29" ht="15.75" hidden="1" x14ac:dyDescent="0.25">
      <c r="A241" s="197" t="s">
        <v>608</v>
      </c>
      <c r="B241" s="197" t="s">
        <v>609</v>
      </c>
      <c r="C241" s="198" t="s">
        <v>610</v>
      </c>
      <c r="D241" s="197" t="s">
        <v>47</v>
      </c>
      <c r="E241" s="199"/>
      <c r="F241" s="220">
        <f>+'7'!E240</f>
        <v>0</v>
      </c>
      <c r="G241" s="220">
        <f>+'8'!F240</f>
        <v>0</v>
      </c>
      <c r="H241" s="215">
        <f>+'9'!F240</f>
        <v>0</v>
      </c>
      <c r="I241" s="215">
        <f>+'10'!E240</f>
        <v>0</v>
      </c>
      <c r="J241" s="220">
        <f>+'11'!E240</f>
        <v>0</v>
      </c>
      <c r="K241" s="220"/>
      <c r="L241" s="220">
        <f>+'16'!E240</f>
        <v>0</v>
      </c>
      <c r="M241" s="220"/>
      <c r="N241" s="220">
        <f>+'21'!E240</f>
        <v>0</v>
      </c>
      <c r="O241" s="220" t="e">
        <f>+'mẫu thống kê báo cáo nhanh'!#REF!</f>
        <v>#REF!</v>
      </c>
      <c r="P241" s="220"/>
      <c r="Q241" s="31">
        <f>+'7'!I240</f>
        <v>0</v>
      </c>
      <c r="R241" s="31">
        <f>+'8'!I240</f>
        <v>0</v>
      </c>
      <c r="S241" s="26">
        <f>+'9'!I240</f>
        <v>0</v>
      </c>
      <c r="T241" s="26">
        <f>+'10'!I240</f>
        <v>0</v>
      </c>
      <c r="U241" s="26">
        <f>+'11'!L240</f>
        <v>0</v>
      </c>
      <c r="V241" s="26"/>
      <c r="W241" s="31">
        <f>+'16'!I240</f>
        <v>0</v>
      </c>
      <c r="X241" s="31"/>
      <c r="Y241" s="220">
        <f>+'21'!L240</f>
        <v>0</v>
      </c>
      <c r="Z241" s="220" t="e">
        <f>+'mẫu thống kê báo cáo nhanh'!#REF!</f>
        <v>#REF!</v>
      </c>
      <c r="AA241" s="31"/>
      <c r="AB241" s="192" t="e">
        <f t="shared" si="10"/>
        <v>#REF!</v>
      </c>
      <c r="AC241" s="196"/>
    </row>
    <row r="242" spans="1:29" ht="15.75" hidden="1" x14ac:dyDescent="0.25">
      <c r="A242" s="197" t="s">
        <v>611</v>
      </c>
      <c r="B242" s="197" t="s">
        <v>612</v>
      </c>
      <c r="C242" s="198" t="s">
        <v>613</v>
      </c>
      <c r="D242" s="197" t="s">
        <v>47</v>
      </c>
      <c r="E242" s="199"/>
      <c r="F242" s="220">
        <f>+'7'!E241</f>
        <v>0</v>
      </c>
      <c r="G242" s="220">
        <f>+'8'!F241</f>
        <v>0</v>
      </c>
      <c r="H242" s="215">
        <f>+'9'!F241</f>
        <v>0</v>
      </c>
      <c r="I242" s="215">
        <f>+'10'!E241</f>
        <v>0</v>
      </c>
      <c r="J242" s="220">
        <f>+'11'!E241</f>
        <v>0</v>
      </c>
      <c r="K242" s="220"/>
      <c r="L242" s="220">
        <f>+'16'!E241</f>
        <v>0</v>
      </c>
      <c r="M242" s="220"/>
      <c r="N242" s="220">
        <f>+'21'!E241</f>
        <v>0</v>
      </c>
      <c r="O242" s="220" t="e">
        <f>+'mẫu thống kê báo cáo nhanh'!#REF!</f>
        <v>#REF!</v>
      </c>
      <c r="P242" s="220"/>
      <c r="Q242" s="31">
        <f>+'7'!I241</f>
        <v>0</v>
      </c>
      <c r="R242" s="31">
        <f>+'8'!I241</f>
        <v>0</v>
      </c>
      <c r="S242" s="26">
        <f>+'9'!I241</f>
        <v>0</v>
      </c>
      <c r="T242" s="26">
        <f>+'10'!I241</f>
        <v>0</v>
      </c>
      <c r="U242" s="26">
        <f>+'11'!L241</f>
        <v>0</v>
      </c>
      <c r="V242" s="26"/>
      <c r="W242" s="31">
        <f>+'16'!I241</f>
        <v>0</v>
      </c>
      <c r="X242" s="31"/>
      <c r="Y242" s="220">
        <f>+'21'!L241</f>
        <v>0</v>
      </c>
      <c r="Z242" s="220" t="e">
        <f>+'mẫu thống kê báo cáo nhanh'!#REF!</f>
        <v>#REF!</v>
      </c>
      <c r="AA242" s="31"/>
      <c r="AB242" s="192" t="e">
        <f t="shared" si="10"/>
        <v>#REF!</v>
      </c>
      <c r="AC242" s="196"/>
    </row>
    <row r="243" spans="1:29" ht="15.75" hidden="1" x14ac:dyDescent="0.25">
      <c r="A243" s="197" t="s">
        <v>614</v>
      </c>
      <c r="B243" s="197" t="s">
        <v>615</v>
      </c>
      <c r="C243" s="198" t="s">
        <v>556</v>
      </c>
      <c r="D243" s="197" t="s">
        <v>212</v>
      </c>
      <c r="E243" s="199"/>
      <c r="F243" s="220">
        <f>+'7'!E242</f>
        <v>0</v>
      </c>
      <c r="G243" s="220">
        <f>+'8'!F242</f>
        <v>0</v>
      </c>
      <c r="H243" s="215">
        <f>+'9'!F242</f>
        <v>0</v>
      </c>
      <c r="I243" s="215">
        <f>+'10'!E242</f>
        <v>0</v>
      </c>
      <c r="J243" s="220">
        <f>+'11'!E242</f>
        <v>0</v>
      </c>
      <c r="K243" s="220"/>
      <c r="L243" s="220">
        <f>+'16'!E242</f>
        <v>0</v>
      </c>
      <c r="M243" s="220"/>
      <c r="N243" s="220">
        <f>+'21'!E242</f>
        <v>0</v>
      </c>
      <c r="O243" s="220" t="e">
        <f>+'mẫu thống kê báo cáo nhanh'!#REF!</f>
        <v>#REF!</v>
      </c>
      <c r="P243" s="220"/>
      <c r="Q243" s="31">
        <f>+'7'!I242</f>
        <v>0</v>
      </c>
      <c r="R243" s="31">
        <f>+'8'!I242</f>
        <v>0</v>
      </c>
      <c r="S243" s="26">
        <f>+'9'!I242</f>
        <v>0</v>
      </c>
      <c r="T243" s="26">
        <f>+'10'!I242</f>
        <v>0</v>
      </c>
      <c r="U243" s="26">
        <f>+'11'!L242</f>
        <v>0</v>
      </c>
      <c r="V243" s="26"/>
      <c r="W243" s="31">
        <f>+'16'!I242</f>
        <v>0</v>
      </c>
      <c r="X243" s="31"/>
      <c r="Y243" s="220">
        <f>+'21'!L242</f>
        <v>0</v>
      </c>
      <c r="Z243" s="220" t="e">
        <f>+'mẫu thống kê báo cáo nhanh'!#REF!</f>
        <v>#REF!</v>
      </c>
      <c r="AA243" s="31"/>
      <c r="AB243" s="192" t="e">
        <f t="shared" si="10"/>
        <v>#REF!</v>
      </c>
      <c r="AC243" s="196"/>
    </row>
    <row r="244" spans="1:29" ht="15.75" hidden="1" x14ac:dyDescent="0.25">
      <c r="A244" s="197" t="s">
        <v>616</v>
      </c>
      <c r="B244" s="197" t="s">
        <v>617</v>
      </c>
      <c r="C244" s="198" t="s">
        <v>618</v>
      </c>
      <c r="D244" s="197" t="s">
        <v>47</v>
      </c>
      <c r="E244" s="199"/>
      <c r="F244" s="220">
        <f>+'7'!E243</f>
        <v>0</v>
      </c>
      <c r="G244" s="220">
        <f>+'8'!F243</f>
        <v>0</v>
      </c>
      <c r="H244" s="215">
        <f>+'9'!F243</f>
        <v>0</v>
      </c>
      <c r="I244" s="215">
        <f>+'10'!E243</f>
        <v>0</v>
      </c>
      <c r="J244" s="220">
        <f>+'11'!E243</f>
        <v>0</v>
      </c>
      <c r="K244" s="220"/>
      <c r="L244" s="220">
        <f>+'16'!E243</f>
        <v>0</v>
      </c>
      <c r="M244" s="220"/>
      <c r="N244" s="220">
        <f>+'21'!E243</f>
        <v>0</v>
      </c>
      <c r="O244" s="220" t="e">
        <f>+'mẫu thống kê báo cáo nhanh'!#REF!</f>
        <v>#REF!</v>
      </c>
      <c r="P244" s="220"/>
      <c r="Q244" s="31">
        <f>+'7'!I243</f>
        <v>0</v>
      </c>
      <c r="R244" s="31">
        <f>+'8'!I243</f>
        <v>0</v>
      </c>
      <c r="S244" s="26">
        <f>+'9'!I243</f>
        <v>0</v>
      </c>
      <c r="T244" s="26">
        <f>+'10'!I243</f>
        <v>0</v>
      </c>
      <c r="U244" s="26">
        <f>+'11'!L243</f>
        <v>0</v>
      </c>
      <c r="V244" s="26"/>
      <c r="W244" s="31">
        <f>+'16'!I243</f>
        <v>0</v>
      </c>
      <c r="X244" s="31"/>
      <c r="Y244" s="220">
        <f>+'21'!L243</f>
        <v>0</v>
      </c>
      <c r="Z244" s="220" t="e">
        <f>+'mẫu thống kê báo cáo nhanh'!#REF!</f>
        <v>#REF!</v>
      </c>
      <c r="AA244" s="31"/>
      <c r="AB244" s="192" t="e">
        <f t="shared" si="10"/>
        <v>#REF!</v>
      </c>
      <c r="AC244" s="196"/>
    </row>
    <row r="245" spans="1:29" ht="15.75" hidden="1" x14ac:dyDescent="0.25">
      <c r="A245" s="197" t="s">
        <v>619</v>
      </c>
      <c r="B245" s="197" t="s">
        <v>620</v>
      </c>
      <c r="C245" s="198" t="s">
        <v>621</v>
      </c>
      <c r="D245" s="197" t="s">
        <v>469</v>
      </c>
      <c r="E245" s="199"/>
      <c r="F245" s="220">
        <f>+'7'!E244</f>
        <v>0</v>
      </c>
      <c r="G245" s="220">
        <f>+'8'!F244</f>
        <v>0</v>
      </c>
      <c r="H245" s="215">
        <f>+'9'!F244</f>
        <v>0</v>
      </c>
      <c r="I245" s="215">
        <f>+'10'!E244</f>
        <v>0</v>
      </c>
      <c r="J245" s="220">
        <f>+'11'!E244</f>
        <v>0</v>
      </c>
      <c r="K245" s="220"/>
      <c r="L245" s="220">
        <f>+'16'!E244</f>
        <v>0</v>
      </c>
      <c r="M245" s="220"/>
      <c r="N245" s="220">
        <f>+'21'!E244</f>
        <v>0</v>
      </c>
      <c r="O245" s="220" t="e">
        <f>+'mẫu thống kê báo cáo nhanh'!#REF!</f>
        <v>#REF!</v>
      </c>
      <c r="P245" s="220"/>
      <c r="Q245" s="31">
        <f>+'7'!I244</f>
        <v>0</v>
      </c>
      <c r="R245" s="31">
        <f>+'8'!I244</f>
        <v>0</v>
      </c>
      <c r="S245" s="26">
        <f>+'9'!I244</f>
        <v>0</v>
      </c>
      <c r="T245" s="26">
        <f>+'10'!I244</f>
        <v>0</v>
      </c>
      <c r="U245" s="26">
        <f>+'11'!L244</f>
        <v>0</v>
      </c>
      <c r="V245" s="26"/>
      <c r="W245" s="31">
        <f>+'16'!I244</f>
        <v>0</v>
      </c>
      <c r="X245" s="31"/>
      <c r="Y245" s="220">
        <f>+'21'!L244</f>
        <v>0</v>
      </c>
      <c r="Z245" s="220" t="e">
        <f>+'mẫu thống kê báo cáo nhanh'!#REF!</f>
        <v>#REF!</v>
      </c>
      <c r="AA245" s="31"/>
      <c r="AB245" s="192" t="e">
        <f t="shared" si="10"/>
        <v>#REF!</v>
      </c>
      <c r="AC245" s="196"/>
    </row>
    <row r="246" spans="1:29" ht="15.75" hidden="1" x14ac:dyDescent="0.25">
      <c r="A246" s="197" t="s">
        <v>622</v>
      </c>
      <c r="B246" s="197" t="s">
        <v>623</v>
      </c>
      <c r="C246" s="198" t="s">
        <v>559</v>
      </c>
      <c r="D246" s="197" t="s">
        <v>47</v>
      </c>
      <c r="E246" s="199"/>
      <c r="F246" s="220">
        <f>+'7'!E245</f>
        <v>0</v>
      </c>
      <c r="G246" s="220">
        <f>+'8'!F245</f>
        <v>0</v>
      </c>
      <c r="H246" s="215">
        <f>+'9'!F245</f>
        <v>0</v>
      </c>
      <c r="I246" s="215">
        <f>+'10'!E245</f>
        <v>0</v>
      </c>
      <c r="J246" s="220">
        <f>+'11'!E245</f>
        <v>0</v>
      </c>
      <c r="K246" s="220"/>
      <c r="L246" s="220">
        <f>+'16'!E245</f>
        <v>0</v>
      </c>
      <c r="M246" s="220"/>
      <c r="N246" s="220">
        <f>+'21'!E245</f>
        <v>0</v>
      </c>
      <c r="O246" s="220" t="e">
        <f>+'mẫu thống kê báo cáo nhanh'!#REF!</f>
        <v>#REF!</v>
      </c>
      <c r="P246" s="220"/>
      <c r="Q246" s="31">
        <f>+'7'!I245</f>
        <v>0</v>
      </c>
      <c r="R246" s="31">
        <f>+'8'!I245</f>
        <v>0</v>
      </c>
      <c r="S246" s="26">
        <f>+'9'!I245</f>
        <v>0</v>
      </c>
      <c r="T246" s="26">
        <f>+'10'!I245</f>
        <v>0</v>
      </c>
      <c r="U246" s="26">
        <f>+'11'!L245</f>
        <v>0</v>
      </c>
      <c r="V246" s="26"/>
      <c r="W246" s="31">
        <f>+'16'!I245</f>
        <v>0</v>
      </c>
      <c r="X246" s="31"/>
      <c r="Y246" s="220">
        <f>+'21'!L245</f>
        <v>0</v>
      </c>
      <c r="Z246" s="220" t="e">
        <f>+'mẫu thống kê báo cáo nhanh'!#REF!</f>
        <v>#REF!</v>
      </c>
      <c r="AA246" s="31"/>
      <c r="AB246" s="192" t="e">
        <f t="shared" si="10"/>
        <v>#REF!</v>
      </c>
      <c r="AC246" s="196"/>
    </row>
    <row r="247" spans="1:29" ht="15.75" hidden="1" x14ac:dyDescent="0.25">
      <c r="A247" s="190" t="s">
        <v>1583</v>
      </c>
      <c r="B247" s="190" t="s">
        <v>624</v>
      </c>
      <c r="C247" s="191" t="s">
        <v>625</v>
      </c>
      <c r="D247" s="196"/>
      <c r="E247" s="199"/>
      <c r="F247" s="220">
        <f>+'7'!E246</f>
        <v>0</v>
      </c>
      <c r="G247" s="220">
        <f>+'8'!F246</f>
        <v>0</v>
      </c>
      <c r="H247" s="215">
        <f>+'9'!F246</f>
        <v>0</v>
      </c>
      <c r="I247" s="215">
        <f>+'10'!E246</f>
        <v>0</v>
      </c>
      <c r="J247" s="220">
        <f>+'11'!E246</f>
        <v>0</v>
      </c>
      <c r="K247" s="220"/>
      <c r="L247" s="220">
        <f>+'16'!E246</f>
        <v>0</v>
      </c>
      <c r="M247" s="220"/>
      <c r="N247" s="220">
        <f>+'21'!E246</f>
        <v>0</v>
      </c>
      <c r="O247" s="220" t="e">
        <f>+'mẫu thống kê báo cáo nhanh'!#REF!</f>
        <v>#REF!</v>
      </c>
      <c r="P247" s="220"/>
      <c r="Q247" s="31">
        <f>+'7'!I246</f>
        <v>0</v>
      </c>
      <c r="R247" s="31">
        <f>+'8'!I246</f>
        <v>0</v>
      </c>
      <c r="S247" s="26">
        <f>+'9'!I246</f>
        <v>0</v>
      </c>
      <c r="T247" s="26">
        <f>+'10'!I246</f>
        <v>0</v>
      </c>
      <c r="U247" s="26">
        <f>+'11'!L246</f>
        <v>0</v>
      </c>
      <c r="V247" s="26"/>
      <c r="W247" s="31">
        <f>+'16'!I246</f>
        <v>0</v>
      </c>
      <c r="X247" s="31"/>
      <c r="Y247" s="220">
        <f>+'21'!L246</f>
        <v>0</v>
      </c>
      <c r="Z247" s="220" t="e">
        <f>+'mẫu thống kê báo cáo nhanh'!#REF!</f>
        <v>#REF!</v>
      </c>
      <c r="AA247" s="31"/>
      <c r="AB247" s="192" t="e">
        <f t="shared" si="10"/>
        <v>#REF!</v>
      </c>
      <c r="AC247" s="196"/>
    </row>
    <row r="248" spans="1:29" ht="15.75" hidden="1" x14ac:dyDescent="0.25">
      <c r="A248" s="197" t="s">
        <v>626</v>
      </c>
      <c r="B248" s="197" t="s">
        <v>627</v>
      </c>
      <c r="C248" s="198" t="s">
        <v>610</v>
      </c>
      <c r="D248" s="197" t="s">
        <v>47</v>
      </c>
      <c r="E248" s="199"/>
      <c r="F248" s="220">
        <f>+'7'!E247</f>
        <v>0</v>
      </c>
      <c r="G248" s="220">
        <f>+'8'!F247</f>
        <v>0</v>
      </c>
      <c r="H248" s="215">
        <f>+'9'!F247</f>
        <v>0</v>
      </c>
      <c r="I248" s="215">
        <f>+'10'!E247</f>
        <v>0</v>
      </c>
      <c r="J248" s="220">
        <f>+'11'!E247</f>
        <v>0</v>
      </c>
      <c r="K248" s="220"/>
      <c r="L248" s="220">
        <f>+'16'!E247</f>
        <v>0</v>
      </c>
      <c r="M248" s="220"/>
      <c r="N248" s="220">
        <f>+'21'!E247</f>
        <v>0</v>
      </c>
      <c r="O248" s="220" t="e">
        <f>+'mẫu thống kê báo cáo nhanh'!#REF!</f>
        <v>#REF!</v>
      </c>
      <c r="P248" s="220"/>
      <c r="Q248" s="31">
        <f>+'7'!I247</f>
        <v>0</v>
      </c>
      <c r="R248" s="31">
        <f>+'8'!I247</f>
        <v>0</v>
      </c>
      <c r="S248" s="26">
        <f>+'9'!I247</f>
        <v>0</v>
      </c>
      <c r="T248" s="26">
        <f>+'10'!I247</f>
        <v>0</v>
      </c>
      <c r="U248" s="26">
        <f>+'11'!L247</f>
        <v>0</v>
      </c>
      <c r="V248" s="26"/>
      <c r="W248" s="31">
        <f>+'16'!I247</f>
        <v>0</v>
      </c>
      <c r="X248" s="31"/>
      <c r="Y248" s="220">
        <f>+'21'!L247</f>
        <v>0</v>
      </c>
      <c r="Z248" s="220" t="e">
        <f>+'mẫu thống kê báo cáo nhanh'!#REF!</f>
        <v>#REF!</v>
      </c>
      <c r="AA248" s="31"/>
      <c r="AB248" s="192" t="e">
        <f t="shared" si="10"/>
        <v>#REF!</v>
      </c>
      <c r="AC248" s="196"/>
    </row>
    <row r="249" spans="1:29" ht="15.75" hidden="1" x14ac:dyDescent="0.25">
      <c r="A249" s="197" t="s">
        <v>628</v>
      </c>
      <c r="B249" s="197" t="s">
        <v>629</v>
      </c>
      <c r="C249" s="198" t="s">
        <v>556</v>
      </c>
      <c r="D249" s="197" t="s">
        <v>212</v>
      </c>
      <c r="E249" s="202" t="s">
        <v>178</v>
      </c>
      <c r="F249" s="220" t="str">
        <f>+'7'!E248</f>
        <v>x</v>
      </c>
      <c r="G249" s="220">
        <f>+'8'!F248</f>
        <v>0</v>
      </c>
      <c r="H249" s="215">
        <f>+'9'!F248</f>
        <v>0</v>
      </c>
      <c r="I249" s="215" t="str">
        <f>+'10'!E248</f>
        <v>x</v>
      </c>
      <c r="J249" s="220" t="str">
        <f>+'11'!E248</f>
        <v>x</v>
      </c>
      <c r="K249" s="220"/>
      <c r="L249" s="220" t="str">
        <f>+'16'!E248</f>
        <v>x</v>
      </c>
      <c r="M249" s="220"/>
      <c r="N249" s="220" t="str">
        <f>+'21'!E248</f>
        <v>x</v>
      </c>
      <c r="O249" s="220" t="e">
        <f>+'mẫu thống kê báo cáo nhanh'!#REF!</f>
        <v>#REF!</v>
      </c>
      <c r="P249" s="220"/>
      <c r="Q249" s="31">
        <f>+'7'!I248</f>
        <v>0</v>
      </c>
      <c r="R249" s="31">
        <f>+'8'!I248</f>
        <v>0</v>
      </c>
      <c r="S249" s="26">
        <f>+'9'!I248</f>
        <v>0</v>
      </c>
      <c r="T249" s="26">
        <f>+'10'!I248</f>
        <v>0</v>
      </c>
      <c r="U249" s="26">
        <f>+'11'!L248</f>
        <v>0</v>
      </c>
      <c r="V249" s="26"/>
      <c r="W249" s="31">
        <f>+'16'!I248</f>
        <v>0</v>
      </c>
      <c r="X249" s="31"/>
      <c r="Y249" s="220">
        <f>+'21'!L248</f>
        <v>0</v>
      </c>
      <c r="Z249" s="220" t="e">
        <f>+'mẫu thống kê báo cáo nhanh'!#REF!</f>
        <v>#REF!</v>
      </c>
      <c r="AA249" s="31"/>
      <c r="AB249" s="192" t="e">
        <f t="shared" si="10"/>
        <v>#REF!</v>
      </c>
      <c r="AC249" s="196"/>
    </row>
    <row r="250" spans="1:29" ht="15.75" hidden="1" x14ac:dyDescent="0.25">
      <c r="A250" s="197" t="s">
        <v>630</v>
      </c>
      <c r="B250" s="197" t="s">
        <v>631</v>
      </c>
      <c r="C250" s="198" t="s">
        <v>618</v>
      </c>
      <c r="D250" s="197" t="s">
        <v>47</v>
      </c>
      <c r="E250" s="199"/>
      <c r="F250" s="220">
        <f>+'7'!E249</f>
        <v>0</v>
      </c>
      <c r="G250" s="220">
        <f>+'8'!F249</f>
        <v>0</v>
      </c>
      <c r="H250" s="215">
        <f>+'9'!F249</f>
        <v>0</v>
      </c>
      <c r="I250" s="215">
        <f>+'10'!E249</f>
        <v>0</v>
      </c>
      <c r="J250" s="220">
        <f>+'11'!E249</f>
        <v>0</v>
      </c>
      <c r="K250" s="220"/>
      <c r="L250" s="220">
        <f>+'16'!E249</f>
        <v>0</v>
      </c>
      <c r="M250" s="220"/>
      <c r="N250" s="220">
        <f>+'21'!E249</f>
        <v>0</v>
      </c>
      <c r="O250" s="220" t="e">
        <f>+'mẫu thống kê báo cáo nhanh'!#REF!</f>
        <v>#REF!</v>
      </c>
      <c r="P250" s="220"/>
      <c r="Q250" s="31">
        <f>+'7'!I249</f>
        <v>0</v>
      </c>
      <c r="R250" s="31">
        <f>+'8'!I249</f>
        <v>0</v>
      </c>
      <c r="S250" s="26">
        <f>+'9'!I249</f>
        <v>0</v>
      </c>
      <c r="T250" s="26">
        <f>+'10'!I249</f>
        <v>0</v>
      </c>
      <c r="U250" s="26">
        <f>+'11'!L249</f>
        <v>0</v>
      </c>
      <c r="V250" s="26"/>
      <c r="W250" s="31">
        <f>+'16'!I249</f>
        <v>0</v>
      </c>
      <c r="X250" s="31"/>
      <c r="Y250" s="220">
        <f>+'21'!L249</f>
        <v>0</v>
      </c>
      <c r="Z250" s="220" t="e">
        <f>+'mẫu thống kê báo cáo nhanh'!#REF!</f>
        <v>#REF!</v>
      </c>
      <c r="AA250" s="246"/>
      <c r="AB250" s="192" t="e">
        <f t="shared" si="10"/>
        <v>#REF!</v>
      </c>
      <c r="AC250" s="196"/>
    </row>
    <row r="251" spans="1:29" ht="15.75" hidden="1" x14ac:dyDescent="0.25">
      <c r="A251" s="197" t="s">
        <v>632</v>
      </c>
      <c r="B251" s="197" t="s">
        <v>633</v>
      </c>
      <c r="C251" s="198" t="s">
        <v>621</v>
      </c>
      <c r="D251" s="197" t="s">
        <v>496</v>
      </c>
      <c r="E251" s="199"/>
      <c r="F251" s="220">
        <f>+'7'!E250</f>
        <v>0</v>
      </c>
      <c r="G251" s="220">
        <f>+'8'!F250</f>
        <v>0</v>
      </c>
      <c r="H251" s="215">
        <f>+'9'!F250</f>
        <v>0</v>
      </c>
      <c r="I251" s="215">
        <f>+'10'!E250</f>
        <v>0</v>
      </c>
      <c r="J251" s="220">
        <f>+'11'!E250</f>
        <v>0</v>
      </c>
      <c r="K251" s="220"/>
      <c r="L251" s="220">
        <f>+'16'!E250</f>
        <v>0</v>
      </c>
      <c r="M251" s="220"/>
      <c r="N251" s="220">
        <f>+'21'!E250</f>
        <v>0</v>
      </c>
      <c r="O251" s="220" t="e">
        <f>+'mẫu thống kê báo cáo nhanh'!#REF!</f>
        <v>#REF!</v>
      </c>
      <c r="P251" s="220"/>
      <c r="Q251" s="31">
        <f>+'7'!I250</f>
        <v>0</v>
      </c>
      <c r="R251" s="31">
        <f>+'8'!I250</f>
        <v>0</v>
      </c>
      <c r="S251" s="26">
        <f>+'9'!I250</f>
        <v>0</v>
      </c>
      <c r="T251" s="26">
        <f>+'10'!I250</f>
        <v>0</v>
      </c>
      <c r="U251" s="26">
        <f>+'11'!L250</f>
        <v>0</v>
      </c>
      <c r="V251" s="26"/>
      <c r="W251" s="31">
        <f>+'16'!I250</f>
        <v>0</v>
      </c>
      <c r="X251" s="31"/>
      <c r="Y251" s="220">
        <f>+'21'!L250</f>
        <v>0</v>
      </c>
      <c r="Z251" s="220" t="e">
        <f>+'mẫu thống kê báo cáo nhanh'!#REF!</f>
        <v>#REF!</v>
      </c>
      <c r="AA251" s="31"/>
      <c r="AB251" s="192" t="e">
        <f t="shared" ref="AB251:AB314" si="13">+SUM(Q251:AA251)</f>
        <v>#REF!</v>
      </c>
      <c r="AC251" s="196"/>
    </row>
    <row r="252" spans="1:29" ht="15.75" hidden="1" x14ac:dyDescent="0.25">
      <c r="A252" s="197" t="s">
        <v>634</v>
      </c>
      <c r="B252" s="197" t="s">
        <v>635</v>
      </c>
      <c r="C252" s="198" t="s">
        <v>559</v>
      </c>
      <c r="D252" s="197" t="s">
        <v>47</v>
      </c>
      <c r="E252" s="199"/>
      <c r="F252" s="220">
        <f>+'7'!E251</f>
        <v>0</v>
      </c>
      <c r="G252" s="220">
        <f>+'8'!F251</f>
        <v>0</v>
      </c>
      <c r="H252" s="215">
        <f>+'9'!F251</f>
        <v>0</v>
      </c>
      <c r="I252" s="215">
        <f>+'10'!E251</f>
        <v>0</v>
      </c>
      <c r="J252" s="220">
        <f>+'11'!E251</f>
        <v>0</v>
      </c>
      <c r="K252" s="220"/>
      <c r="L252" s="220">
        <f>+'16'!E251</f>
        <v>0</v>
      </c>
      <c r="M252" s="220"/>
      <c r="N252" s="220">
        <f>+'21'!E251</f>
        <v>0</v>
      </c>
      <c r="O252" s="220" t="e">
        <f>+'mẫu thống kê báo cáo nhanh'!#REF!</f>
        <v>#REF!</v>
      </c>
      <c r="P252" s="220"/>
      <c r="Q252" s="31">
        <f>+'7'!I251</f>
        <v>0</v>
      </c>
      <c r="R252" s="31">
        <f>+'8'!I251</f>
        <v>0</v>
      </c>
      <c r="S252" s="26">
        <f>+'9'!I251</f>
        <v>0</v>
      </c>
      <c r="T252" s="26">
        <f>+'10'!I251</f>
        <v>0</v>
      </c>
      <c r="U252" s="26">
        <f>+'11'!L251</f>
        <v>0</v>
      </c>
      <c r="V252" s="26"/>
      <c r="W252" s="31">
        <f>+'16'!I251</f>
        <v>0</v>
      </c>
      <c r="X252" s="31"/>
      <c r="Y252" s="220">
        <f>+'21'!L251</f>
        <v>0</v>
      </c>
      <c r="Z252" s="220" t="e">
        <f>+'mẫu thống kê báo cáo nhanh'!#REF!</f>
        <v>#REF!</v>
      </c>
      <c r="AA252" s="31"/>
      <c r="AB252" s="192" t="e">
        <f t="shared" si="13"/>
        <v>#REF!</v>
      </c>
      <c r="AC252" s="196"/>
    </row>
    <row r="253" spans="1:29" ht="15.75" hidden="1" x14ac:dyDescent="0.25">
      <c r="A253" s="190" t="s">
        <v>1584</v>
      </c>
      <c r="B253" s="190" t="s">
        <v>636</v>
      </c>
      <c r="C253" s="191" t="s">
        <v>637</v>
      </c>
      <c r="D253" s="196"/>
      <c r="E253" s="199"/>
      <c r="F253" s="220">
        <f>+'7'!E252</f>
        <v>0</v>
      </c>
      <c r="G253" s="220">
        <f>+'8'!F252</f>
        <v>0</v>
      </c>
      <c r="H253" s="215">
        <f>+'9'!F252</f>
        <v>0</v>
      </c>
      <c r="I253" s="215">
        <f>+'10'!E252</f>
        <v>0</v>
      </c>
      <c r="J253" s="220">
        <f>+'11'!E252</f>
        <v>0</v>
      </c>
      <c r="K253" s="220"/>
      <c r="L253" s="220">
        <f>+'16'!E252</f>
        <v>0</v>
      </c>
      <c r="M253" s="220"/>
      <c r="N253" s="220">
        <f>+'21'!E252</f>
        <v>0</v>
      </c>
      <c r="O253" s="220" t="e">
        <f>+'mẫu thống kê báo cáo nhanh'!#REF!</f>
        <v>#REF!</v>
      </c>
      <c r="P253" s="220"/>
      <c r="Q253" s="31">
        <f>+'7'!I252</f>
        <v>0</v>
      </c>
      <c r="R253" s="31">
        <f>+'8'!I252</f>
        <v>0</v>
      </c>
      <c r="S253" s="26">
        <f>+'9'!I252</f>
        <v>0</v>
      </c>
      <c r="T253" s="26">
        <f>+'10'!I252</f>
        <v>0</v>
      </c>
      <c r="U253" s="26">
        <f>+'11'!L252</f>
        <v>0</v>
      </c>
      <c r="V253" s="26"/>
      <c r="W253" s="31">
        <f>+'16'!I252</f>
        <v>0</v>
      </c>
      <c r="X253" s="31"/>
      <c r="Y253" s="220">
        <f>+'21'!L252</f>
        <v>0</v>
      </c>
      <c r="Z253" s="220" t="e">
        <f>+'mẫu thống kê báo cáo nhanh'!#REF!</f>
        <v>#REF!</v>
      </c>
      <c r="AA253" s="31"/>
      <c r="AB253" s="192" t="e">
        <f t="shared" si="13"/>
        <v>#REF!</v>
      </c>
      <c r="AC253" s="196"/>
    </row>
    <row r="254" spans="1:29" ht="15.75" hidden="1" x14ac:dyDescent="0.25">
      <c r="A254" s="197" t="s">
        <v>638</v>
      </c>
      <c r="B254" s="197" t="s">
        <v>639</v>
      </c>
      <c r="C254" s="198" t="s">
        <v>640</v>
      </c>
      <c r="D254" s="197" t="s">
        <v>47</v>
      </c>
      <c r="E254" s="199"/>
      <c r="F254" s="220">
        <f>+'7'!E253</f>
        <v>0</v>
      </c>
      <c r="G254" s="220">
        <f>+'8'!F253</f>
        <v>0</v>
      </c>
      <c r="H254" s="215">
        <f>+'9'!F253</f>
        <v>0</v>
      </c>
      <c r="I254" s="215">
        <f>+'10'!E253</f>
        <v>0</v>
      </c>
      <c r="J254" s="220">
        <f>+'11'!E253</f>
        <v>0</v>
      </c>
      <c r="K254" s="220"/>
      <c r="L254" s="220">
        <f>+'16'!E253</f>
        <v>0</v>
      </c>
      <c r="M254" s="220"/>
      <c r="N254" s="220">
        <f>+'21'!E253</f>
        <v>0</v>
      </c>
      <c r="O254" s="220" t="e">
        <f>+'mẫu thống kê báo cáo nhanh'!#REF!</f>
        <v>#REF!</v>
      </c>
      <c r="P254" s="220"/>
      <c r="Q254" s="31">
        <f>+'7'!I253</f>
        <v>0</v>
      </c>
      <c r="R254" s="31">
        <f>+'8'!I253</f>
        <v>0</v>
      </c>
      <c r="S254" s="26">
        <f>+'9'!I253</f>
        <v>0</v>
      </c>
      <c r="T254" s="26">
        <f>+'10'!I253</f>
        <v>0</v>
      </c>
      <c r="U254" s="26">
        <f>+'11'!L253</f>
        <v>0</v>
      </c>
      <c r="V254" s="26"/>
      <c r="W254" s="31">
        <f>+'16'!I253</f>
        <v>0</v>
      </c>
      <c r="X254" s="31"/>
      <c r="Y254" s="220">
        <f>+'21'!L253</f>
        <v>0</v>
      </c>
      <c r="Z254" s="220" t="e">
        <f>+'mẫu thống kê báo cáo nhanh'!#REF!</f>
        <v>#REF!</v>
      </c>
      <c r="AA254" s="246"/>
      <c r="AB254" s="192" t="e">
        <f t="shared" si="13"/>
        <v>#REF!</v>
      </c>
      <c r="AC254" s="196"/>
    </row>
    <row r="255" spans="1:29" ht="15.75" hidden="1" x14ac:dyDescent="0.25">
      <c r="A255" s="197" t="s">
        <v>641</v>
      </c>
      <c r="B255" s="197" t="s">
        <v>642</v>
      </c>
      <c r="C255" s="198" t="s">
        <v>618</v>
      </c>
      <c r="D255" s="197" t="s">
        <v>47</v>
      </c>
      <c r="E255" s="199"/>
      <c r="F255" s="220">
        <f>+'7'!E254</f>
        <v>0</v>
      </c>
      <c r="G255" s="220">
        <f>+'8'!F254</f>
        <v>0</v>
      </c>
      <c r="H255" s="215">
        <f>+'9'!F254</f>
        <v>0</v>
      </c>
      <c r="I255" s="215">
        <f>+'10'!E254</f>
        <v>0</v>
      </c>
      <c r="J255" s="220">
        <f>+'11'!E254</f>
        <v>0</v>
      </c>
      <c r="K255" s="220"/>
      <c r="L255" s="220">
        <f>+'16'!E254</f>
        <v>0</v>
      </c>
      <c r="M255" s="220"/>
      <c r="N255" s="220">
        <f>+'21'!E254</f>
        <v>0</v>
      </c>
      <c r="O255" s="220" t="e">
        <f>+'mẫu thống kê báo cáo nhanh'!#REF!</f>
        <v>#REF!</v>
      </c>
      <c r="P255" s="220"/>
      <c r="Q255" s="31">
        <f>+'7'!I254</f>
        <v>0</v>
      </c>
      <c r="R255" s="31">
        <f>+'8'!I254</f>
        <v>0</v>
      </c>
      <c r="S255" s="26">
        <f>+'9'!I254</f>
        <v>0</v>
      </c>
      <c r="T255" s="26">
        <f>+'10'!I254</f>
        <v>0</v>
      </c>
      <c r="U255" s="26">
        <f>+'11'!L254</f>
        <v>0</v>
      </c>
      <c r="V255" s="26"/>
      <c r="W255" s="31">
        <f>+'16'!I254</f>
        <v>0</v>
      </c>
      <c r="X255" s="31"/>
      <c r="Y255" s="220">
        <f>+'21'!L254</f>
        <v>0</v>
      </c>
      <c r="Z255" s="220" t="e">
        <f>+'mẫu thống kê báo cáo nhanh'!#REF!</f>
        <v>#REF!</v>
      </c>
      <c r="AA255" s="246"/>
      <c r="AB255" s="192" t="e">
        <f t="shared" si="13"/>
        <v>#REF!</v>
      </c>
      <c r="AC255" s="196"/>
    </row>
    <row r="256" spans="1:29" ht="15.75" hidden="1" x14ac:dyDescent="0.25">
      <c r="A256" s="197" t="s">
        <v>643</v>
      </c>
      <c r="B256" s="197" t="s">
        <v>644</v>
      </c>
      <c r="C256" s="198" t="s">
        <v>645</v>
      </c>
      <c r="D256" s="197" t="s">
        <v>212</v>
      </c>
      <c r="E256" s="202" t="s">
        <v>178</v>
      </c>
      <c r="F256" s="220" t="str">
        <f>+'7'!E255</f>
        <v>x</v>
      </c>
      <c r="G256" s="220">
        <f>+'8'!F255</f>
        <v>0</v>
      </c>
      <c r="H256" s="215">
        <f>+'9'!F255</f>
        <v>0</v>
      </c>
      <c r="I256" s="215" t="str">
        <f>+'10'!E255</f>
        <v>x</v>
      </c>
      <c r="J256" s="220" t="str">
        <f>+'11'!E255</f>
        <v>x</v>
      </c>
      <c r="K256" s="220"/>
      <c r="L256" s="220" t="str">
        <f>+'16'!E255</f>
        <v>x</v>
      </c>
      <c r="M256" s="220"/>
      <c r="N256" s="220" t="str">
        <f>+'21'!E255</f>
        <v>x</v>
      </c>
      <c r="O256" s="220" t="e">
        <f>+'mẫu thống kê báo cáo nhanh'!#REF!</f>
        <v>#REF!</v>
      </c>
      <c r="P256" s="220"/>
      <c r="Q256" s="31">
        <f>+'7'!I255</f>
        <v>0</v>
      </c>
      <c r="R256" s="31">
        <f>+'8'!I255</f>
        <v>0</v>
      </c>
      <c r="S256" s="26">
        <f>+'9'!I255</f>
        <v>0</v>
      </c>
      <c r="T256" s="26">
        <f>+'10'!I255</f>
        <v>0</v>
      </c>
      <c r="U256" s="26">
        <f>+'11'!L255</f>
        <v>0</v>
      </c>
      <c r="V256" s="26"/>
      <c r="W256" s="31">
        <f>+'16'!I255</f>
        <v>0</v>
      </c>
      <c r="X256" s="31"/>
      <c r="Y256" s="220">
        <f>+'21'!L255</f>
        <v>0</v>
      </c>
      <c r="Z256" s="220" t="e">
        <f>+'mẫu thống kê báo cáo nhanh'!#REF!</f>
        <v>#REF!</v>
      </c>
      <c r="AA256" s="246"/>
      <c r="AB256" s="192" t="e">
        <f t="shared" si="13"/>
        <v>#REF!</v>
      </c>
      <c r="AC256" s="196"/>
    </row>
    <row r="257" spans="1:31" ht="15.75" hidden="1" x14ac:dyDescent="0.25">
      <c r="A257" s="197" t="s">
        <v>646</v>
      </c>
      <c r="B257" s="197" t="s">
        <v>647</v>
      </c>
      <c r="C257" s="198" t="s">
        <v>1585</v>
      </c>
      <c r="D257" s="197" t="s">
        <v>469</v>
      </c>
      <c r="E257" s="199"/>
      <c r="F257" s="220">
        <f>+'7'!E256</f>
        <v>0</v>
      </c>
      <c r="G257" s="220">
        <f>+'8'!F256</f>
        <v>0</v>
      </c>
      <c r="H257" s="215">
        <f>+'9'!F256</f>
        <v>0</v>
      </c>
      <c r="I257" s="215">
        <f>+'10'!E256</f>
        <v>0</v>
      </c>
      <c r="J257" s="220">
        <f>+'11'!E256</f>
        <v>0</v>
      </c>
      <c r="K257" s="220"/>
      <c r="L257" s="220">
        <f>+'16'!E256</f>
        <v>0</v>
      </c>
      <c r="M257" s="220"/>
      <c r="N257" s="220">
        <f>+'21'!E256</f>
        <v>0</v>
      </c>
      <c r="O257" s="220" t="e">
        <f>+'mẫu thống kê báo cáo nhanh'!#REF!</f>
        <v>#REF!</v>
      </c>
      <c r="P257" s="220"/>
      <c r="Q257" s="31">
        <f>+'7'!I256</f>
        <v>0</v>
      </c>
      <c r="R257" s="31">
        <f>+'8'!I256</f>
        <v>0</v>
      </c>
      <c r="S257" s="26">
        <f>+'9'!I256</f>
        <v>0</v>
      </c>
      <c r="T257" s="26">
        <f>+'10'!I256</f>
        <v>0</v>
      </c>
      <c r="U257" s="26">
        <f>+'11'!L256</f>
        <v>0</v>
      </c>
      <c r="V257" s="26"/>
      <c r="W257" s="31">
        <f>+'16'!I256</f>
        <v>0</v>
      </c>
      <c r="X257" s="31"/>
      <c r="Y257" s="220">
        <f>+'21'!L256</f>
        <v>0</v>
      </c>
      <c r="Z257" s="220" t="e">
        <f>+'mẫu thống kê báo cáo nhanh'!#REF!</f>
        <v>#REF!</v>
      </c>
      <c r="AA257" s="31"/>
      <c r="AB257" s="192" t="e">
        <f t="shared" si="13"/>
        <v>#REF!</v>
      </c>
      <c r="AC257" s="196"/>
    </row>
    <row r="258" spans="1:31" ht="15.75" hidden="1" x14ac:dyDescent="0.25">
      <c r="A258" s="197" t="s">
        <v>649</v>
      </c>
      <c r="B258" s="197" t="s">
        <v>650</v>
      </c>
      <c r="C258" s="198" t="s">
        <v>559</v>
      </c>
      <c r="D258" s="197" t="s">
        <v>47</v>
      </c>
      <c r="E258" s="199"/>
      <c r="F258" s="220">
        <f>+'7'!E257</f>
        <v>0</v>
      </c>
      <c r="G258" s="220">
        <f>+'8'!F257</f>
        <v>0</v>
      </c>
      <c r="H258" s="215">
        <f>+'9'!F257</f>
        <v>0</v>
      </c>
      <c r="I258" s="215">
        <f>+'10'!E257</f>
        <v>0</v>
      </c>
      <c r="J258" s="220">
        <f>+'11'!E257</f>
        <v>0</v>
      </c>
      <c r="K258" s="220"/>
      <c r="L258" s="220">
        <f>+'16'!E257</f>
        <v>0</v>
      </c>
      <c r="M258" s="220"/>
      <c r="N258" s="220">
        <f>+'21'!E257</f>
        <v>0</v>
      </c>
      <c r="O258" s="220" t="e">
        <f>+'mẫu thống kê báo cáo nhanh'!#REF!</f>
        <v>#REF!</v>
      </c>
      <c r="P258" s="220"/>
      <c r="Q258" s="31">
        <f>+'7'!I257</f>
        <v>0</v>
      </c>
      <c r="R258" s="31">
        <f>+'8'!I257</f>
        <v>0</v>
      </c>
      <c r="S258" s="26">
        <f>+'9'!I257</f>
        <v>0</v>
      </c>
      <c r="T258" s="26">
        <f>+'10'!I257</f>
        <v>0</v>
      </c>
      <c r="U258" s="26">
        <f>+'11'!L257</f>
        <v>0</v>
      </c>
      <c r="V258" s="26"/>
      <c r="W258" s="31">
        <f>+'16'!I257</f>
        <v>0</v>
      </c>
      <c r="X258" s="31"/>
      <c r="Y258" s="220">
        <f>+'21'!L257</f>
        <v>0</v>
      </c>
      <c r="Z258" s="220" t="e">
        <f>+'mẫu thống kê báo cáo nhanh'!#REF!</f>
        <v>#REF!</v>
      </c>
      <c r="AA258" s="31"/>
      <c r="AB258" s="192" t="e">
        <f t="shared" si="13"/>
        <v>#REF!</v>
      </c>
      <c r="AC258" s="196"/>
    </row>
    <row r="259" spans="1:31" ht="15.75" hidden="1" x14ac:dyDescent="0.25">
      <c r="A259" s="190" t="s">
        <v>1586</v>
      </c>
      <c r="B259" s="190" t="s">
        <v>651</v>
      </c>
      <c r="C259" s="191" t="s">
        <v>652</v>
      </c>
      <c r="D259" s="196"/>
      <c r="E259" s="199"/>
      <c r="F259" s="220">
        <f>+'7'!E258</f>
        <v>0</v>
      </c>
      <c r="G259" s="220">
        <f>+'8'!F258</f>
        <v>0</v>
      </c>
      <c r="H259" s="215">
        <f>+'9'!F258</f>
        <v>0</v>
      </c>
      <c r="I259" s="215">
        <f>+'10'!E258</f>
        <v>0</v>
      </c>
      <c r="J259" s="220">
        <f>+'11'!E258</f>
        <v>0</v>
      </c>
      <c r="K259" s="220"/>
      <c r="L259" s="220">
        <f>+'16'!E258</f>
        <v>0</v>
      </c>
      <c r="M259" s="220"/>
      <c r="N259" s="220">
        <f>+'21'!E258</f>
        <v>0</v>
      </c>
      <c r="O259" s="220" t="e">
        <f>+'mẫu thống kê báo cáo nhanh'!#REF!</f>
        <v>#REF!</v>
      </c>
      <c r="P259" s="220"/>
      <c r="Q259" s="31">
        <f>+'7'!I258</f>
        <v>0</v>
      </c>
      <c r="R259" s="31">
        <f>+'8'!I258</f>
        <v>0</v>
      </c>
      <c r="S259" s="26">
        <f>+'9'!I258</f>
        <v>0</v>
      </c>
      <c r="T259" s="26">
        <f>+'10'!I258</f>
        <v>0</v>
      </c>
      <c r="U259" s="26">
        <f>+'11'!L258</f>
        <v>0</v>
      </c>
      <c r="V259" s="26"/>
      <c r="W259" s="31">
        <f>+'16'!I258</f>
        <v>0</v>
      </c>
      <c r="X259" s="31"/>
      <c r="Y259" s="220">
        <f>+'21'!L258</f>
        <v>0</v>
      </c>
      <c r="Z259" s="220" t="e">
        <f>+'mẫu thống kê báo cáo nhanh'!#REF!</f>
        <v>#REF!</v>
      </c>
      <c r="AA259" s="31"/>
      <c r="AB259" s="192" t="e">
        <f t="shared" si="13"/>
        <v>#REF!</v>
      </c>
      <c r="AC259" s="196"/>
    </row>
    <row r="260" spans="1:31" ht="15.75" hidden="1" x14ac:dyDescent="0.25">
      <c r="A260" s="197" t="s">
        <v>653</v>
      </c>
      <c r="B260" s="197" t="s">
        <v>654</v>
      </c>
      <c r="C260" s="198" t="s">
        <v>655</v>
      </c>
      <c r="D260" s="197" t="s">
        <v>47</v>
      </c>
      <c r="E260" s="199"/>
      <c r="F260" s="220">
        <f>+'7'!E259</f>
        <v>0</v>
      </c>
      <c r="G260" s="220">
        <f>+'8'!F259</f>
        <v>0</v>
      </c>
      <c r="H260" s="215">
        <f>+'9'!F259</f>
        <v>0</v>
      </c>
      <c r="I260" s="215">
        <f>+'10'!E259</f>
        <v>0</v>
      </c>
      <c r="J260" s="220">
        <f>+'11'!E259</f>
        <v>0</v>
      </c>
      <c r="K260" s="220"/>
      <c r="L260" s="220">
        <f>+'16'!E259</f>
        <v>0</v>
      </c>
      <c r="M260" s="220"/>
      <c r="N260" s="220">
        <f>+'21'!E259</f>
        <v>0</v>
      </c>
      <c r="O260" s="220" t="e">
        <f>+'mẫu thống kê báo cáo nhanh'!#REF!</f>
        <v>#REF!</v>
      </c>
      <c r="P260" s="220"/>
      <c r="Q260" s="31">
        <f>+'7'!I259</f>
        <v>0</v>
      </c>
      <c r="R260" s="31">
        <f>+'8'!I259</f>
        <v>0</v>
      </c>
      <c r="S260" s="26">
        <f>+'9'!I259</f>
        <v>0</v>
      </c>
      <c r="T260" s="26">
        <f>+'10'!I259</f>
        <v>0</v>
      </c>
      <c r="U260" s="26">
        <f>+'11'!L259</f>
        <v>0</v>
      </c>
      <c r="V260" s="26"/>
      <c r="W260" s="31">
        <f>+'16'!I259</f>
        <v>0</v>
      </c>
      <c r="X260" s="31"/>
      <c r="Y260" s="220">
        <f>+'21'!L259</f>
        <v>0</v>
      </c>
      <c r="Z260" s="220" t="e">
        <f>+'mẫu thống kê báo cáo nhanh'!#REF!</f>
        <v>#REF!</v>
      </c>
      <c r="AA260" s="31"/>
      <c r="AB260" s="192" t="e">
        <f t="shared" si="13"/>
        <v>#REF!</v>
      </c>
      <c r="AC260" s="196"/>
    </row>
    <row r="261" spans="1:31" ht="15.75" hidden="1" x14ac:dyDescent="0.25">
      <c r="A261" s="197" t="s">
        <v>656</v>
      </c>
      <c r="B261" s="197" t="s">
        <v>657</v>
      </c>
      <c r="C261" s="198" t="s">
        <v>658</v>
      </c>
      <c r="D261" s="197" t="s">
        <v>212</v>
      </c>
      <c r="E261" s="202" t="s">
        <v>178</v>
      </c>
      <c r="F261" s="220" t="str">
        <f>+'7'!E260</f>
        <v>x</v>
      </c>
      <c r="G261" s="220">
        <f>+'8'!F260</f>
        <v>0</v>
      </c>
      <c r="H261" s="215">
        <f>+'9'!F260</f>
        <v>0</v>
      </c>
      <c r="I261" s="215" t="str">
        <f>+'10'!E260</f>
        <v>x</v>
      </c>
      <c r="J261" s="220" t="str">
        <f>+'11'!E260</f>
        <v>x</v>
      </c>
      <c r="K261" s="220"/>
      <c r="L261" s="220" t="str">
        <f>+'16'!E260</f>
        <v>x</v>
      </c>
      <c r="M261" s="220"/>
      <c r="N261" s="220" t="str">
        <f>+'21'!E260</f>
        <v>x</v>
      </c>
      <c r="O261" s="220" t="e">
        <f>+'mẫu thống kê báo cáo nhanh'!#REF!</f>
        <v>#REF!</v>
      </c>
      <c r="P261" s="220"/>
      <c r="Q261" s="31">
        <f>+'7'!I260</f>
        <v>0</v>
      </c>
      <c r="R261" s="31">
        <f>+'8'!I260</f>
        <v>0</v>
      </c>
      <c r="S261" s="26">
        <f>+'9'!I260</f>
        <v>0</v>
      </c>
      <c r="T261" s="26">
        <f>+'10'!I260</f>
        <v>0</v>
      </c>
      <c r="U261" s="26">
        <f>+'11'!L260</f>
        <v>0</v>
      </c>
      <c r="V261" s="26"/>
      <c r="W261" s="31">
        <f>+'16'!I260</f>
        <v>0</v>
      </c>
      <c r="X261" s="31"/>
      <c r="Y261" s="220">
        <f>+'21'!L260</f>
        <v>0</v>
      </c>
      <c r="Z261" s="220" t="e">
        <f>+'mẫu thống kê báo cáo nhanh'!#REF!</f>
        <v>#REF!</v>
      </c>
      <c r="AA261" s="31"/>
      <c r="AB261" s="192" t="e">
        <f t="shared" si="13"/>
        <v>#REF!</v>
      </c>
      <c r="AC261" s="196"/>
    </row>
    <row r="262" spans="1:31" ht="15.75" hidden="1" x14ac:dyDescent="0.25">
      <c r="A262" s="197" t="s">
        <v>659</v>
      </c>
      <c r="B262" s="197" t="s">
        <v>660</v>
      </c>
      <c r="C262" s="198" t="s">
        <v>618</v>
      </c>
      <c r="D262" s="197" t="s">
        <v>47</v>
      </c>
      <c r="E262" s="199"/>
      <c r="F262" s="220">
        <f>+'7'!E261</f>
        <v>0</v>
      </c>
      <c r="G262" s="220">
        <f>+'8'!F261</f>
        <v>0</v>
      </c>
      <c r="H262" s="215">
        <f>+'9'!F261</f>
        <v>0</v>
      </c>
      <c r="I262" s="215">
        <f>+'10'!E261</f>
        <v>0</v>
      </c>
      <c r="J262" s="220">
        <f>+'11'!E261</f>
        <v>0</v>
      </c>
      <c r="K262" s="220"/>
      <c r="L262" s="220">
        <f>+'16'!E261</f>
        <v>0</v>
      </c>
      <c r="M262" s="220"/>
      <c r="N262" s="220">
        <f>+'21'!E261</f>
        <v>0</v>
      </c>
      <c r="O262" s="220" t="e">
        <f>+'mẫu thống kê báo cáo nhanh'!#REF!</f>
        <v>#REF!</v>
      </c>
      <c r="P262" s="220"/>
      <c r="Q262" s="31">
        <f>+'7'!I261</f>
        <v>0</v>
      </c>
      <c r="R262" s="31">
        <f>+'8'!I261</f>
        <v>0</v>
      </c>
      <c r="S262" s="26">
        <f>+'9'!I261</f>
        <v>0</v>
      </c>
      <c r="T262" s="26">
        <f>+'10'!I261</f>
        <v>0</v>
      </c>
      <c r="U262" s="26">
        <f>+'11'!L261</f>
        <v>0</v>
      </c>
      <c r="V262" s="26"/>
      <c r="W262" s="31">
        <f>+'16'!I261</f>
        <v>0</v>
      </c>
      <c r="X262" s="31"/>
      <c r="Y262" s="220">
        <f>+'21'!L261</f>
        <v>0</v>
      </c>
      <c r="Z262" s="220" t="e">
        <f>+'mẫu thống kê báo cáo nhanh'!#REF!</f>
        <v>#REF!</v>
      </c>
      <c r="AA262" s="31"/>
      <c r="AB262" s="192" t="e">
        <f t="shared" si="13"/>
        <v>#REF!</v>
      </c>
      <c r="AC262" s="196"/>
    </row>
    <row r="263" spans="1:31" ht="15.75" hidden="1" x14ac:dyDescent="0.25">
      <c r="A263" s="197" t="s">
        <v>661</v>
      </c>
      <c r="B263" s="197" t="s">
        <v>662</v>
      </c>
      <c r="C263" s="198" t="s">
        <v>559</v>
      </c>
      <c r="D263" s="197" t="s">
        <v>47</v>
      </c>
      <c r="E263" s="199"/>
      <c r="F263" s="220">
        <f>+'7'!E262</f>
        <v>0</v>
      </c>
      <c r="G263" s="220">
        <f>+'8'!F262</f>
        <v>0</v>
      </c>
      <c r="H263" s="215">
        <f>+'9'!F262</f>
        <v>0</v>
      </c>
      <c r="I263" s="215">
        <f>+'10'!E262</f>
        <v>0</v>
      </c>
      <c r="J263" s="220">
        <f>+'11'!E262</f>
        <v>0</v>
      </c>
      <c r="K263" s="220"/>
      <c r="L263" s="220">
        <f>+'16'!E262</f>
        <v>0</v>
      </c>
      <c r="M263" s="220"/>
      <c r="N263" s="220">
        <f>+'21'!E262</f>
        <v>0</v>
      </c>
      <c r="O263" s="220" t="e">
        <f>+'mẫu thống kê báo cáo nhanh'!#REF!</f>
        <v>#REF!</v>
      </c>
      <c r="P263" s="220"/>
      <c r="Q263" s="31">
        <f>+'7'!I262</f>
        <v>0</v>
      </c>
      <c r="R263" s="31">
        <f>+'8'!I262</f>
        <v>0</v>
      </c>
      <c r="S263" s="26">
        <f>+'9'!I262</f>
        <v>0</v>
      </c>
      <c r="T263" s="26">
        <f>+'10'!I262</f>
        <v>0</v>
      </c>
      <c r="U263" s="26">
        <f>+'11'!L262</f>
        <v>0</v>
      </c>
      <c r="V263" s="26"/>
      <c r="W263" s="31">
        <f>+'16'!I262</f>
        <v>0</v>
      </c>
      <c r="X263" s="31"/>
      <c r="Y263" s="220">
        <f>+'21'!L262</f>
        <v>0</v>
      </c>
      <c r="Z263" s="220" t="e">
        <f>+'mẫu thống kê báo cáo nhanh'!#REF!</f>
        <v>#REF!</v>
      </c>
      <c r="AA263" s="31"/>
      <c r="AB263" s="192" t="e">
        <f t="shared" si="13"/>
        <v>#REF!</v>
      </c>
      <c r="AC263" s="196"/>
    </row>
    <row r="264" spans="1:31" ht="15.75" x14ac:dyDescent="0.25">
      <c r="A264" s="190" t="s">
        <v>1587</v>
      </c>
      <c r="B264" s="190" t="s">
        <v>114</v>
      </c>
      <c r="C264" s="191" t="s">
        <v>115</v>
      </c>
      <c r="D264" s="190" t="s">
        <v>212</v>
      </c>
      <c r="E264" s="195" t="s">
        <v>178</v>
      </c>
      <c r="F264" s="220" t="str">
        <f>+'7'!E263</f>
        <v>x</v>
      </c>
      <c r="G264" s="220">
        <f>+'8'!F263</f>
        <v>0</v>
      </c>
      <c r="H264" s="215">
        <f>+'9'!F263</f>
        <v>0</v>
      </c>
      <c r="I264" s="215" t="str">
        <f>+'10'!E263</f>
        <v>x</v>
      </c>
      <c r="J264" s="220" t="str">
        <f>+'11'!E263</f>
        <v>x</v>
      </c>
      <c r="K264" s="220"/>
      <c r="L264" s="220" t="str">
        <f>+'16'!E263</f>
        <v>x</v>
      </c>
      <c r="M264" s="220"/>
      <c r="N264" s="220" t="str">
        <f>+'21'!E263</f>
        <v>x</v>
      </c>
      <c r="O264" s="220">
        <f>+'mẫu thống kê báo cáo nhanh'!E46</f>
        <v>0</v>
      </c>
      <c r="P264" s="220"/>
      <c r="Q264" s="31">
        <f>+'7'!I263</f>
        <v>0</v>
      </c>
      <c r="R264" s="31">
        <f>+'8'!I263</f>
        <v>0</v>
      </c>
      <c r="S264" s="26">
        <f>+'9'!I263</f>
        <v>0</v>
      </c>
      <c r="T264" s="26">
        <f>+'10'!I263</f>
        <v>0</v>
      </c>
      <c r="U264" s="26">
        <f>+'11'!L263</f>
        <v>0</v>
      </c>
      <c r="V264" s="26"/>
      <c r="W264" s="31">
        <f>+'16'!I263</f>
        <v>0</v>
      </c>
      <c r="X264" s="31"/>
      <c r="Y264" s="220">
        <f>+'21'!L263</f>
        <v>0</v>
      </c>
      <c r="Z264" s="220">
        <f>+'mẫu thống kê báo cáo nhanh'!W46</f>
        <v>0</v>
      </c>
      <c r="AA264" s="31"/>
      <c r="AB264" s="192">
        <f t="shared" si="13"/>
        <v>0</v>
      </c>
      <c r="AC264" s="196"/>
    </row>
    <row r="265" spans="1:31" ht="15.75" x14ac:dyDescent="0.25">
      <c r="A265" s="186">
        <v>10</v>
      </c>
      <c r="B265" s="186" t="s">
        <v>117</v>
      </c>
      <c r="C265" s="187" t="s">
        <v>118</v>
      </c>
      <c r="D265" s="186" t="s">
        <v>212</v>
      </c>
      <c r="E265" s="203" t="s">
        <v>178</v>
      </c>
      <c r="F265" s="243" t="str">
        <f>+'7'!E264</f>
        <v>x</v>
      </c>
      <c r="G265" s="243">
        <f>+'8'!F264</f>
        <v>0</v>
      </c>
      <c r="H265" s="242">
        <f>+'9'!F264</f>
        <v>0</v>
      </c>
      <c r="I265" s="242" t="str">
        <f>+'10'!E264</f>
        <v>x</v>
      </c>
      <c r="J265" s="243" t="str">
        <f>+'11'!E264</f>
        <v>x</v>
      </c>
      <c r="K265" s="243"/>
      <c r="L265" s="243" t="str">
        <f>+'16'!E264</f>
        <v>x</v>
      </c>
      <c r="M265" s="243"/>
      <c r="N265" s="220" t="str">
        <f>+'21'!E264</f>
        <v>x</v>
      </c>
      <c r="O265" s="220">
        <f>+'mẫu thống kê báo cáo nhanh'!E47</f>
        <v>0</v>
      </c>
      <c r="P265" s="243"/>
      <c r="Q265" s="253">
        <f>+'7'!I264</f>
        <v>0</v>
      </c>
      <c r="R265" s="253">
        <f>+'8'!I264</f>
        <v>0</v>
      </c>
      <c r="S265" s="244">
        <f>+'9'!I264</f>
        <v>0</v>
      </c>
      <c r="T265" s="244">
        <f>+'10'!I264</f>
        <v>0</v>
      </c>
      <c r="U265" s="244">
        <f>+'11'!L264</f>
        <v>0</v>
      </c>
      <c r="V265" s="244"/>
      <c r="W265" s="244">
        <f>+'16'!I264</f>
        <v>750</v>
      </c>
      <c r="X265" s="244"/>
      <c r="Y265" s="244">
        <f>+'21'!L264</f>
        <v>16</v>
      </c>
      <c r="Z265" s="244" t="e">
        <f>+'mẫu thống kê báo cáo nhanh'!W47</f>
        <v>#REF!</v>
      </c>
      <c r="AA265" s="253"/>
      <c r="AB265" s="204" t="e">
        <f t="shared" si="13"/>
        <v>#REF!</v>
      </c>
      <c r="AC265" s="218"/>
    </row>
    <row r="266" spans="1:31" ht="15.75" x14ac:dyDescent="0.25">
      <c r="A266" s="190" t="s">
        <v>1588</v>
      </c>
      <c r="B266" s="190" t="s">
        <v>663</v>
      </c>
      <c r="C266" s="191" t="s">
        <v>664</v>
      </c>
      <c r="D266" s="190"/>
      <c r="E266" s="199"/>
      <c r="F266" s="220">
        <f>+'7'!E265</f>
        <v>0</v>
      </c>
      <c r="G266" s="220">
        <f>+'8'!F265</f>
        <v>0</v>
      </c>
      <c r="H266" s="215">
        <f>+'9'!F265</f>
        <v>0</v>
      </c>
      <c r="I266" s="215">
        <f>+'10'!E265</f>
        <v>0</v>
      </c>
      <c r="J266" s="220">
        <f>+'11'!E265</f>
        <v>0</v>
      </c>
      <c r="K266" s="220"/>
      <c r="L266" s="220">
        <f>+'16'!E265</f>
        <v>0</v>
      </c>
      <c r="M266" s="220"/>
      <c r="N266" s="220">
        <f>+'21'!E265</f>
        <v>0</v>
      </c>
      <c r="O266" s="220" t="e">
        <f>+'mẫu thống kê báo cáo nhanh'!#REF!</f>
        <v>#REF!</v>
      </c>
      <c r="P266" s="220"/>
      <c r="Q266" s="31">
        <f>+'7'!I265</f>
        <v>0</v>
      </c>
      <c r="R266" s="31">
        <f>+'8'!I265</f>
        <v>0</v>
      </c>
      <c r="S266" s="26">
        <f>+'9'!I265</f>
        <v>0</v>
      </c>
      <c r="T266" s="26">
        <f>+'10'!I265</f>
        <v>0</v>
      </c>
      <c r="U266" s="26">
        <f>+'11'!L265</f>
        <v>0</v>
      </c>
      <c r="V266" s="26"/>
      <c r="W266" s="31">
        <f>+'16'!I265</f>
        <v>0</v>
      </c>
      <c r="X266" s="31"/>
      <c r="Y266" s="220">
        <f>+'21'!L265</f>
        <v>0</v>
      </c>
      <c r="Z266" s="220" t="e">
        <f>+'mẫu thống kê báo cáo nhanh'!#REF!</f>
        <v>#REF!</v>
      </c>
      <c r="AA266" s="31"/>
      <c r="AB266" s="192" t="e">
        <f t="shared" si="13"/>
        <v>#REF!</v>
      </c>
      <c r="AC266" s="196"/>
    </row>
    <row r="267" spans="1:31" ht="15.75" x14ac:dyDescent="0.25">
      <c r="A267" s="214" t="s">
        <v>665</v>
      </c>
      <c r="B267" s="214" t="s">
        <v>119</v>
      </c>
      <c r="C267" s="219" t="s">
        <v>120</v>
      </c>
      <c r="D267" s="214" t="s">
        <v>55</v>
      </c>
      <c r="E267" s="192" t="e">
        <f>+SUM(E268:E271)</f>
        <v>#REF!</v>
      </c>
      <c r="F267" s="215">
        <f>+'7'!E266</f>
        <v>0</v>
      </c>
      <c r="G267" s="215">
        <f>+'8'!F266</f>
        <v>0</v>
      </c>
      <c r="H267" s="215">
        <f>+'9'!F266</f>
        <v>0</v>
      </c>
      <c r="I267" s="215">
        <f>+'10'!E266</f>
        <v>0</v>
      </c>
      <c r="J267" s="215">
        <f>+'11'!E266</f>
        <v>0</v>
      </c>
      <c r="K267" s="215"/>
      <c r="L267" s="215">
        <f>+'16'!E266</f>
        <v>1</v>
      </c>
      <c r="M267" s="215"/>
      <c r="N267" s="215">
        <f>+'21'!E266</f>
        <v>0.2</v>
      </c>
      <c r="O267" s="220">
        <f>+'mẫu thống kê báo cáo nhanh'!E48</f>
        <v>0</v>
      </c>
      <c r="P267" s="215"/>
      <c r="Q267" s="26">
        <f>+'7'!I266</f>
        <v>0</v>
      </c>
      <c r="R267" s="26">
        <f>+'8'!I266</f>
        <v>0</v>
      </c>
      <c r="S267" s="26">
        <f>+'9'!I266</f>
        <v>0</v>
      </c>
      <c r="T267" s="26">
        <f>+'10'!I266</f>
        <v>0</v>
      </c>
      <c r="U267" s="26">
        <f>+'11'!L266</f>
        <v>0</v>
      </c>
      <c r="V267" s="26"/>
      <c r="W267" s="26">
        <f>+'16'!I266</f>
        <v>150</v>
      </c>
      <c r="X267" s="26"/>
      <c r="Y267" s="26">
        <f>+'21'!L266</f>
        <v>16</v>
      </c>
      <c r="Z267" s="220" t="e">
        <f>+'mẫu thống kê báo cáo nhanh'!W48</f>
        <v>#REF!</v>
      </c>
      <c r="AA267" s="31"/>
      <c r="AB267" s="192" t="e">
        <f t="shared" si="13"/>
        <v>#REF!</v>
      </c>
      <c r="AC267" s="190"/>
    </row>
    <row r="268" spans="1:31" ht="15.75" x14ac:dyDescent="0.25">
      <c r="A268" s="197" t="s">
        <v>666</v>
      </c>
      <c r="B268" s="197" t="s">
        <v>667</v>
      </c>
      <c r="C268" s="198" t="s">
        <v>126</v>
      </c>
      <c r="D268" s="197" t="s">
        <v>55</v>
      </c>
      <c r="E268" s="258" t="e">
        <f t="shared" ref="E268:E299" si="14">+SUM(F268:P268)</f>
        <v>#REF!</v>
      </c>
      <c r="F268" s="220">
        <f>+'7'!E267</f>
        <v>0</v>
      </c>
      <c r="G268" s="220">
        <f>+'8'!F267</f>
        <v>0</v>
      </c>
      <c r="H268" s="215">
        <f>+'9'!F267</f>
        <v>0</v>
      </c>
      <c r="I268" s="215">
        <f>+'10'!E267</f>
        <v>0</v>
      </c>
      <c r="J268" s="220">
        <f>+'11'!E267</f>
        <v>0</v>
      </c>
      <c r="K268" s="220"/>
      <c r="L268" s="220">
        <f>+'16'!E267</f>
        <v>1</v>
      </c>
      <c r="M268" s="220"/>
      <c r="N268" s="220">
        <f>+'21'!E267</f>
        <v>0.2</v>
      </c>
      <c r="O268" s="220" t="e">
        <f>+'mẫu thống kê báo cáo nhanh'!#REF!</f>
        <v>#REF!</v>
      </c>
      <c r="P268" s="220"/>
      <c r="Q268" s="31">
        <f>+'7'!I267</f>
        <v>0</v>
      </c>
      <c r="R268" s="31">
        <f>+'8'!I267</f>
        <v>0</v>
      </c>
      <c r="S268" s="26">
        <f>+'9'!I267</f>
        <v>0</v>
      </c>
      <c r="T268" s="26">
        <f>+'10'!I267</f>
        <v>0</v>
      </c>
      <c r="U268" s="26">
        <f>+'11'!L267</f>
        <v>0</v>
      </c>
      <c r="V268" s="26"/>
      <c r="W268" s="31">
        <f>+'16'!I267</f>
        <v>150</v>
      </c>
      <c r="X268" s="31"/>
      <c r="Y268" s="220">
        <f>+'21'!L267</f>
        <v>16</v>
      </c>
      <c r="Z268" s="220" t="e">
        <f>+'mẫu thống kê báo cáo nhanh'!#REF!</f>
        <v>#REF!</v>
      </c>
      <c r="AA268" s="246"/>
      <c r="AB268" s="199" t="e">
        <f t="shared" si="13"/>
        <v>#REF!</v>
      </c>
      <c r="AC268" s="196"/>
    </row>
    <row r="269" spans="1:31" ht="15.75" x14ac:dyDescent="0.25">
      <c r="A269" s="197" t="s">
        <v>668</v>
      </c>
      <c r="B269" s="197" t="s">
        <v>669</v>
      </c>
      <c r="C269" s="198" t="s">
        <v>128</v>
      </c>
      <c r="D269" s="197" t="s">
        <v>55</v>
      </c>
      <c r="E269" s="258" t="e">
        <f t="shared" si="14"/>
        <v>#REF!</v>
      </c>
      <c r="F269" s="220">
        <f>+'7'!E268</f>
        <v>0</v>
      </c>
      <c r="G269" s="220">
        <f>+'8'!F268</f>
        <v>0</v>
      </c>
      <c r="H269" s="215">
        <f>+'9'!F268</f>
        <v>0</v>
      </c>
      <c r="I269" s="215">
        <f>+'10'!E268</f>
        <v>0</v>
      </c>
      <c r="J269" s="220">
        <f>+'11'!E268</f>
        <v>0</v>
      </c>
      <c r="K269" s="220"/>
      <c r="L269" s="220">
        <f>+'16'!E268</f>
        <v>0</v>
      </c>
      <c r="M269" s="220"/>
      <c r="N269" s="220">
        <f>+'21'!E268</f>
        <v>0</v>
      </c>
      <c r="O269" s="220" t="e">
        <f>+'mẫu thống kê báo cáo nhanh'!#REF!</f>
        <v>#REF!</v>
      </c>
      <c r="P269" s="220"/>
      <c r="Q269" s="31">
        <f>+'7'!I268</f>
        <v>0</v>
      </c>
      <c r="R269" s="31">
        <f>+'8'!I268</f>
        <v>0</v>
      </c>
      <c r="S269" s="26">
        <f>+'9'!I268</f>
        <v>0</v>
      </c>
      <c r="T269" s="26">
        <f>+'10'!I268</f>
        <v>0</v>
      </c>
      <c r="U269" s="26">
        <f>+'11'!L268</f>
        <v>0</v>
      </c>
      <c r="V269" s="26"/>
      <c r="W269" s="31">
        <f>+'16'!I268</f>
        <v>0</v>
      </c>
      <c r="X269" s="31"/>
      <c r="Y269" s="220">
        <f>+'21'!L268</f>
        <v>0</v>
      </c>
      <c r="Z269" s="220" t="e">
        <f>+'mẫu thống kê báo cáo nhanh'!#REF!</f>
        <v>#REF!</v>
      </c>
      <c r="AA269" s="246"/>
      <c r="AB269" s="199" t="e">
        <f t="shared" si="13"/>
        <v>#REF!</v>
      </c>
      <c r="AC269" s="196"/>
      <c r="AE269" s="223"/>
    </row>
    <row r="270" spans="1:31" ht="15.75" x14ac:dyDescent="0.25">
      <c r="A270" s="197" t="s">
        <v>670</v>
      </c>
      <c r="B270" s="197" t="s">
        <v>671</v>
      </c>
      <c r="C270" s="198" t="s">
        <v>130</v>
      </c>
      <c r="D270" s="197" t="s">
        <v>55</v>
      </c>
      <c r="E270" s="258" t="e">
        <f t="shared" si="14"/>
        <v>#REF!</v>
      </c>
      <c r="F270" s="220">
        <f>+'7'!E269</f>
        <v>0</v>
      </c>
      <c r="G270" s="220">
        <f>+'8'!F269</f>
        <v>0</v>
      </c>
      <c r="H270" s="215">
        <f>+'9'!F269</f>
        <v>0</v>
      </c>
      <c r="I270" s="215">
        <f>+'10'!E269</f>
        <v>0</v>
      </c>
      <c r="J270" s="220">
        <f>+'11'!E269</f>
        <v>0</v>
      </c>
      <c r="K270" s="220"/>
      <c r="L270" s="220">
        <f>+'16'!E269</f>
        <v>0</v>
      </c>
      <c r="M270" s="220"/>
      <c r="N270" s="220">
        <f>+'21'!E269</f>
        <v>0</v>
      </c>
      <c r="O270" s="220" t="e">
        <f>+'mẫu thống kê báo cáo nhanh'!#REF!</f>
        <v>#REF!</v>
      </c>
      <c r="P270" s="220"/>
      <c r="Q270" s="31">
        <f>+'7'!I269</f>
        <v>0</v>
      </c>
      <c r="R270" s="31">
        <f>+'8'!I269</f>
        <v>0</v>
      </c>
      <c r="S270" s="26">
        <f>+'9'!I269</f>
        <v>0</v>
      </c>
      <c r="T270" s="26">
        <f>+'10'!I269</f>
        <v>0</v>
      </c>
      <c r="U270" s="26">
        <f>+'11'!L269</f>
        <v>0</v>
      </c>
      <c r="V270" s="26"/>
      <c r="W270" s="31">
        <f>+'16'!I269</f>
        <v>0</v>
      </c>
      <c r="X270" s="31"/>
      <c r="Y270" s="220">
        <f>+'21'!L269</f>
        <v>0</v>
      </c>
      <c r="Z270" s="220" t="e">
        <f>+'mẫu thống kê báo cáo nhanh'!#REF!</f>
        <v>#REF!</v>
      </c>
      <c r="AA270" s="246"/>
      <c r="AB270" s="199" t="e">
        <f t="shared" si="13"/>
        <v>#REF!</v>
      </c>
      <c r="AC270" s="196"/>
    </row>
    <row r="271" spans="1:31" ht="15.75" x14ac:dyDescent="0.25">
      <c r="A271" s="197" t="s">
        <v>672</v>
      </c>
      <c r="B271" s="197" t="s">
        <v>673</v>
      </c>
      <c r="C271" s="198" t="s">
        <v>132</v>
      </c>
      <c r="D271" s="197" t="s">
        <v>55</v>
      </c>
      <c r="E271" s="258" t="e">
        <f t="shared" si="14"/>
        <v>#REF!</v>
      </c>
      <c r="F271" s="220">
        <f>+'7'!E270</f>
        <v>0</v>
      </c>
      <c r="G271" s="220">
        <f>+'8'!F270</f>
        <v>0</v>
      </c>
      <c r="H271" s="215">
        <f>+'9'!F270</f>
        <v>0</v>
      </c>
      <c r="I271" s="215">
        <f>+'10'!E270</f>
        <v>0</v>
      </c>
      <c r="J271" s="220">
        <f>+'11'!E270</f>
        <v>0</v>
      </c>
      <c r="K271" s="220"/>
      <c r="L271" s="220">
        <f>+'16'!E270</f>
        <v>0</v>
      </c>
      <c r="M271" s="220"/>
      <c r="N271" s="220">
        <f>+'21'!E270</f>
        <v>0</v>
      </c>
      <c r="O271" s="220" t="e">
        <f>+'mẫu thống kê báo cáo nhanh'!#REF!</f>
        <v>#REF!</v>
      </c>
      <c r="P271" s="220"/>
      <c r="Q271" s="31">
        <f>+'7'!I270</f>
        <v>0</v>
      </c>
      <c r="R271" s="31">
        <f>+'8'!I270</f>
        <v>0</v>
      </c>
      <c r="S271" s="26">
        <f>+'9'!I270</f>
        <v>0</v>
      </c>
      <c r="T271" s="26">
        <f>+'10'!I270</f>
        <v>0</v>
      </c>
      <c r="U271" s="26">
        <f>+'11'!L270</f>
        <v>0</v>
      </c>
      <c r="V271" s="26"/>
      <c r="W271" s="31">
        <f>+'16'!I270</f>
        <v>0</v>
      </c>
      <c r="X271" s="31"/>
      <c r="Y271" s="220">
        <f>+'21'!L270</f>
        <v>0</v>
      </c>
      <c r="Z271" s="220" t="e">
        <f>+'mẫu thống kê báo cáo nhanh'!#REF!</f>
        <v>#REF!</v>
      </c>
      <c r="AA271" s="246"/>
      <c r="AB271" s="199" t="e">
        <f t="shared" si="13"/>
        <v>#REF!</v>
      </c>
      <c r="AC271" s="196"/>
    </row>
    <row r="272" spans="1:31" ht="15.75" x14ac:dyDescent="0.25">
      <c r="A272" s="214" t="s">
        <v>674</v>
      </c>
      <c r="B272" s="214" t="s">
        <v>121</v>
      </c>
      <c r="C272" s="219" t="s">
        <v>122</v>
      </c>
      <c r="D272" s="214" t="s">
        <v>55</v>
      </c>
      <c r="E272" s="258">
        <f t="shared" si="14"/>
        <v>0</v>
      </c>
      <c r="F272" s="220">
        <f>+'7'!E271</f>
        <v>0</v>
      </c>
      <c r="G272" s="220">
        <f>+'8'!F271</f>
        <v>0</v>
      </c>
      <c r="H272" s="215">
        <f>+'9'!F271</f>
        <v>0</v>
      </c>
      <c r="I272" s="215">
        <f>+'10'!E271</f>
        <v>0</v>
      </c>
      <c r="J272" s="220">
        <f>+'11'!E271</f>
        <v>0</v>
      </c>
      <c r="K272" s="220"/>
      <c r="L272" s="220">
        <f>+'16'!E271</f>
        <v>0</v>
      </c>
      <c r="M272" s="220"/>
      <c r="N272" s="220">
        <f>+'21'!E271</f>
        <v>0</v>
      </c>
      <c r="O272" s="220">
        <f>+'mẫu thống kê báo cáo nhanh'!E49</f>
        <v>0</v>
      </c>
      <c r="P272" s="220"/>
      <c r="Q272" s="31">
        <f>+'7'!I271</f>
        <v>0</v>
      </c>
      <c r="R272" s="31">
        <f>+'8'!I271</f>
        <v>0</v>
      </c>
      <c r="S272" s="26">
        <f>+'9'!I271</f>
        <v>0</v>
      </c>
      <c r="T272" s="26">
        <f>+'10'!I271</f>
        <v>0</v>
      </c>
      <c r="U272" s="26">
        <f>+'11'!L271</f>
        <v>0</v>
      </c>
      <c r="V272" s="26"/>
      <c r="W272" s="31">
        <f>+'16'!I271</f>
        <v>0</v>
      </c>
      <c r="X272" s="31"/>
      <c r="Y272" s="220">
        <f>+'21'!L271</f>
        <v>0</v>
      </c>
      <c r="Z272" s="220" t="e">
        <f>+'mẫu thống kê báo cáo nhanh'!W49</f>
        <v>#REF!</v>
      </c>
      <c r="AA272" s="31"/>
      <c r="AB272" s="192" t="e">
        <f t="shared" si="13"/>
        <v>#REF!</v>
      </c>
      <c r="AC272" s="196"/>
    </row>
    <row r="273" spans="1:29" ht="15.75" x14ac:dyDescent="0.25">
      <c r="A273" s="197" t="s">
        <v>675</v>
      </c>
      <c r="B273" s="197" t="s">
        <v>676</v>
      </c>
      <c r="C273" s="198" t="s">
        <v>126</v>
      </c>
      <c r="D273" s="197" t="s">
        <v>55</v>
      </c>
      <c r="E273" s="258" t="e">
        <f t="shared" si="14"/>
        <v>#REF!</v>
      </c>
      <c r="F273" s="220">
        <f>+'7'!E272</f>
        <v>0</v>
      </c>
      <c r="G273" s="220">
        <f>+'8'!F272</f>
        <v>0</v>
      </c>
      <c r="H273" s="215">
        <f>+'9'!F272</f>
        <v>0</v>
      </c>
      <c r="I273" s="215">
        <f>+'10'!E272</f>
        <v>0</v>
      </c>
      <c r="J273" s="220">
        <f>+'11'!E272</f>
        <v>0</v>
      </c>
      <c r="K273" s="220"/>
      <c r="L273" s="220">
        <f>+'16'!E272</f>
        <v>0</v>
      </c>
      <c r="M273" s="220"/>
      <c r="N273" s="220">
        <f>+'21'!E272</f>
        <v>0</v>
      </c>
      <c r="O273" s="220" t="e">
        <f>+'mẫu thống kê báo cáo nhanh'!#REF!</f>
        <v>#REF!</v>
      </c>
      <c r="P273" s="220"/>
      <c r="Q273" s="31">
        <f>+'7'!I272</f>
        <v>0</v>
      </c>
      <c r="R273" s="31">
        <f>+'8'!I272</f>
        <v>0</v>
      </c>
      <c r="S273" s="26">
        <f>+'9'!I272</f>
        <v>0</v>
      </c>
      <c r="T273" s="26">
        <f>+'10'!I272</f>
        <v>0</v>
      </c>
      <c r="U273" s="26">
        <f>+'11'!L272</f>
        <v>0</v>
      </c>
      <c r="V273" s="26"/>
      <c r="W273" s="31">
        <f>+'16'!I272</f>
        <v>0</v>
      </c>
      <c r="X273" s="31"/>
      <c r="Y273" s="220">
        <f>+'21'!L272</f>
        <v>0</v>
      </c>
      <c r="Z273" s="220" t="e">
        <f>+'mẫu thống kê báo cáo nhanh'!#REF!</f>
        <v>#REF!</v>
      </c>
      <c r="AA273" s="246"/>
      <c r="AB273" s="199" t="e">
        <f t="shared" si="13"/>
        <v>#REF!</v>
      </c>
      <c r="AC273" s="196"/>
    </row>
    <row r="274" spans="1:29" ht="15.75" x14ac:dyDescent="0.25">
      <c r="A274" s="197" t="s">
        <v>677</v>
      </c>
      <c r="B274" s="197" t="s">
        <v>678</v>
      </c>
      <c r="C274" s="198" t="s">
        <v>128</v>
      </c>
      <c r="D274" s="197" t="s">
        <v>55</v>
      </c>
      <c r="E274" s="258" t="e">
        <f t="shared" si="14"/>
        <v>#REF!</v>
      </c>
      <c r="F274" s="220">
        <f>+'7'!E273</f>
        <v>0</v>
      </c>
      <c r="G274" s="220">
        <f>+'8'!F273</f>
        <v>0</v>
      </c>
      <c r="H274" s="215">
        <f>+'9'!F273</f>
        <v>0</v>
      </c>
      <c r="I274" s="215">
        <f>+'10'!E273</f>
        <v>0</v>
      </c>
      <c r="J274" s="220">
        <f>+'11'!E273</f>
        <v>0</v>
      </c>
      <c r="K274" s="220"/>
      <c r="L274" s="220">
        <f>+'16'!E273</f>
        <v>0</v>
      </c>
      <c r="M274" s="220"/>
      <c r="N274" s="220">
        <f>+'21'!E273</f>
        <v>0</v>
      </c>
      <c r="O274" s="220" t="e">
        <f>+'mẫu thống kê báo cáo nhanh'!#REF!</f>
        <v>#REF!</v>
      </c>
      <c r="P274" s="220"/>
      <c r="Q274" s="31">
        <f>+'7'!I273</f>
        <v>0</v>
      </c>
      <c r="R274" s="31">
        <f>+'8'!I273</f>
        <v>0</v>
      </c>
      <c r="S274" s="26">
        <f>+'9'!I273</f>
        <v>0</v>
      </c>
      <c r="T274" s="26">
        <f>+'10'!I273</f>
        <v>0</v>
      </c>
      <c r="U274" s="26">
        <f>+'11'!L273</f>
        <v>0</v>
      </c>
      <c r="V274" s="26"/>
      <c r="W274" s="31">
        <f>+'16'!I273</f>
        <v>0</v>
      </c>
      <c r="X274" s="31"/>
      <c r="Y274" s="220">
        <f>+'21'!L273</f>
        <v>0</v>
      </c>
      <c r="Z274" s="220" t="e">
        <f>+'mẫu thống kê báo cáo nhanh'!#REF!</f>
        <v>#REF!</v>
      </c>
      <c r="AA274" s="31"/>
      <c r="AB274" s="199" t="e">
        <f t="shared" si="13"/>
        <v>#REF!</v>
      </c>
      <c r="AC274" s="196"/>
    </row>
    <row r="275" spans="1:29" ht="15.75" x14ac:dyDescent="0.25">
      <c r="A275" s="197" t="s">
        <v>679</v>
      </c>
      <c r="B275" s="197" t="s">
        <v>680</v>
      </c>
      <c r="C275" s="198" t="s">
        <v>130</v>
      </c>
      <c r="D275" s="197" t="s">
        <v>55</v>
      </c>
      <c r="E275" s="258" t="e">
        <f t="shared" si="14"/>
        <v>#REF!</v>
      </c>
      <c r="F275" s="220">
        <f>+'7'!E274</f>
        <v>0</v>
      </c>
      <c r="G275" s="220">
        <f>+'8'!F274</f>
        <v>0</v>
      </c>
      <c r="H275" s="215">
        <f>+'9'!F274</f>
        <v>0</v>
      </c>
      <c r="I275" s="215">
        <f>+'10'!E274</f>
        <v>0</v>
      </c>
      <c r="J275" s="220">
        <f>+'11'!E274</f>
        <v>0</v>
      </c>
      <c r="K275" s="220"/>
      <c r="L275" s="220">
        <f>+'16'!E274</f>
        <v>0</v>
      </c>
      <c r="M275" s="220"/>
      <c r="N275" s="220">
        <f>+'21'!E274</f>
        <v>0</v>
      </c>
      <c r="O275" s="220" t="e">
        <f>+'mẫu thống kê báo cáo nhanh'!#REF!</f>
        <v>#REF!</v>
      </c>
      <c r="P275" s="220"/>
      <c r="Q275" s="31">
        <f>+'7'!I274</f>
        <v>0</v>
      </c>
      <c r="R275" s="31">
        <f>+'8'!I274</f>
        <v>0</v>
      </c>
      <c r="S275" s="26">
        <f>+'9'!I274</f>
        <v>0</v>
      </c>
      <c r="T275" s="26">
        <f>+'10'!I274</f>
        <v>0</v>
      </c>
      <c r="U275" s="26">
        <f>+'11'!L274</f>
        <v>0</v>
      </c>
      <c r="V275" s="26"/>
      <c r="W275" s="31">
        <f>+'16'!I274</f>
        <v>0</v>
      </c>
      <c r="X275" s="31"/>
      <c r="Y275" s="220">
        <f>+'21'!L274</f>
        <v>0</v>
      </c>
      <c r="Z275" s="220" t="e">
        <f>+'mẫu thống kê báo cáo nhanh'!#REF!</f>
        <v>#REF!</v>
      </c>
      <c r="AA275" s="31"/>
      <c r="AB275" s="199" t="e">
        <f t="shared" si="13"/>
        <v>#REF!</v>
      </c>
      <c r="AC275" s="225"/>
    </row>
    <row r="276" spans="1:29" ht="15.75" x14ac:dyDescent="0.25">
      <c r="A276" s="197" t="s">
        <v>681</v>
      </c>
      <c r="B276" s="197" t="s">
        <v>682</v>
      </c>
      <c r="C276" s="198" t="s">
        <v>132</v>
      </c>
      <c r="D276" s="197" t="s">
        <v>55</v>
      </c>
      <c r="E276" s="258" t="e">
        <f t="shared" si="14"/>
        <v>#REF!</v>
      </c>
      <c r="F276" s="220">
        <f>+'7'!E275</f>
        <v>0</v>
      </c>
      <c r="G276" s="220">
        <f>+'8'!F275</f>
        <v>0</v>
      </c>
      <c r="H276" s="215">
        <f>+'9'!F275</f>
        <v>0</v>
      </c>
      <c r="I276" s="215">
        <f>+'10'!E275</f>
        <v>0</v>
      </c>
      <c r="J276" s="220">
        <f>+'11'!E275</f>
        <v>0</v>
      </c>
      <c r="K276" s="220"/>
      <c r="L276" s="220">
        <f>+'16'!E275</f>
        <v>0</v>
      </c>
      <c r="M276" s="220"/>
      <c r="N276" s="220">
        <f>+'21'!E275</f>
        <v>0</v>
      </c>
      <c r="O276" s="220" t="e">
        <f>+'mẫu thống kê báo cáo nhanh'!#REF!</f>
        <v>#REF!</v>
      </c>
      <c r="P276" s="220"/>
      <c r="Q276" s="31">
        <f>+'7'!I275</f>
        <v>0</v>
      </c>
      <c r="R276" s="31">
        <f>+'8'!I275</f>
        <v>0</v>
      </c>
      <c r="S276" s="26">
        <f>+'9'!I275</f>
        <v>0</v>
      </c>
      <c r="T276" s="26">
        <f>+'10'!I275</f>
        <v>0</v>
      </c>
      <c r="U276" s="26">
        <f>+'11'!L275</f>
        <v>0</v>
      </c>
      <c r="V276" s="26"/>
      <c r="W276" s="31">
        <f>+'16'!I275</f>
        <v>0</v>
      </c>
      <c r="X276" s="31"/>
      <c r="Y276" s="220">
        <f>+'21'!L275</f>
        <v>0</v>
      </c>
      <c r="Z276" s="220" t="e">
        <f>+'mẫu thống kê báo cáo nhanh'!#REF!</f>
        <v>#REF!</v>
      </c>
      <c r="AA276" s="31"/>
      <c r="AB276" s="199" t="e">
        <f t="shared" si="13"/>
        <v>#REF!</v>
      </c>
      <c r="AC276" s="225"/>
    </row>
    <row r="277" spans="1:29" ht="15.75" hidden="1" x14ac:dyDescent="0.25">
      <c r="A277" s="214" t="s">
        <v>1589</v>
      </c>
      <c r="B277" s="190" t="s">
        <v>123</v>
      </c>
      <c r="C277" s="191" t="s">
        <v>124</v>
      </c>
      <c r="D277" s="214" t="s">
        <v>55</v>
      </c>
      <c r="E277" s="258">
        <f t="shared" si="14"/>
        <v>0</v>
      </c>
      <c r="F277" s="220">
        <f>+'7'!E276</f>
        <v>0</v>
      </c>
      <c r="G277" s="220">
        <f>+'8'!F276</f>
        <v>0</v>
      </c>
      <c r="H277" s="215">
        <f>+'9'!F276</f>
        <v>0</v>
      </c>
      <c r="I277" s="215">
        <f>+'10'!E276</f>
        <v>0</v>
      </c>
      <c r="J277" s="220">
        <f>+'11'!E276</f>
        <v>0</v>
      </c>
      <c r="K277" s="220"/>
      <c r="L277" s="220">
        <f>+'16'!E276</f>
        <v>0</v>
      </c>
      <c r="M277" s="220"/>
      <c r="N277" s="220">
        <f>+'21'!E276</f>
        <v>0</v>
      </c>
      <c r="O277" s="220">
        <f>+'mẫu thống kê báo cáo nhanh'!E50</f>
        <v>0</v>
      </c>
      <c r="P277" s="220"/>
      <c r="Q277" s="31">
        <f>+'7'!I276</f>
        <v>0</v>
      </c>
      <c r="R277" s="31">
        <f>+'8'!I276</f>
        <v>0</v>
      </c>
      <c r="S277" s="26">
        <f>+'9'!I276</f>
        <v>0</v>
      </c>
      <c r="T277" s="26">
        <f>+'10'!I276</f>
        <v>0</v>
      </c>
      <c r="U277" s="26">
        <f>+'11'!L276</f>
        <v>0</v>
      </c>
      <c r="V277" s="26"/>
      <c r="W277" s="31">
        <f>+'16'!I276</f>
        <v>0</v>
      </c>
      <c r="X277" s="31"/>
      <c r="Y277" s="220">
        <f>+'21'!L276</f>
        <v>0</v>
      </c>
      <c r="Z277" s="220">
        <f>+'mẫu thống kê báo cáo nhanh'!W50</f>
        <v>0</v>
      </c>
      <c r="AA277" s="31"/>
      <c r="AB277" s="192">
        <f t="shared" si="13"/>
        <v>0</v>
      </c>
      <c r="AC277" s="225"/>
    </row>
    <row r="278" spans="1:29" ht="15.75" hidden="1" x14ac:dyDescent="0.25">
      <c r="A278" s="197" t="s">
        <v>684</v>
      </c>
      <c r="B278" s="197" t="s">
        <v>125</v>
      </c>
      <c r="C278" s="198" t="s">
        <v>126</v>
      </c>
      <c r="D278" s="197" t="s">
        <v>55</v>
      </c>
      <c r="E278" s="258">
        <f t="shared" si="14"/>
        <v>0</v>
      </c>
      <c r="F278" s="220">
        <f>+'7'!E277</f>
        <v>0</v>
      </c>
      <c r="G278" s="220">
        <f>+'8'!F277</f>
        <v>0</v>
      </c>
      <c r="H278" s="215">
        <f>+'9'!F277</f>
        <v>0</v>
      </c>
      <c r="I278" s="215">
        <f>+'10'!E277</f>
        <v>0</v>
      </c>
      <c r="J278" s="220">
        <f>+'11'!E277</f>
        <v>0</v>
      </c>
      <c r="K278" s="220"/>
      <c r="L278" s="220">
        <f>+'16'!E277</f>
        <v>0</v>
      </c>
      <c r="M278" s="220"/>
      <c r="N278" s="220">
        <f>+'21'!E277</f>
        <v>0</v>
      </c>
      <c r="O278" s="220">
        <f>+'mẫu thống kê báo cáo nhanh'!E51</f>
        <v>0</v>
      </c>
      <c r="P278" s="220"/>
      <c r="Q278" s="31">
        <f>+'7'!I277</f>
        <v>0</v>
      </c>
      <c r="R278" s="31">
        <f>+'8'!I277</f>
        <v>0</v>
      </c>
      <c r="S278" s="26">
        <f>+'9'!I277</f>
        <v>0</v>
      </c>
      <c r="T278" s="26">
        <f>+'10'!I277</f>
        <v>0</v>
      </c>
      <c r="U278" s="26">
        <f>+'11'!L277</f>
        <v>0</v>
      </c>
      <c r="V278" s="26"/>
      <c r="W278" s="31">
        <f>+'16'!I277</f>
        <v>0</v>
      </c>
      <c r="X278" s="31"/>
      <c r="Y278" s="220">
        <f>+'21'!L277</f>
        <v>0</v>
      </c>
      <c r="Z278" s="220">
        <f>+'mẫu thống kê báo cáo nhanh'!W51</f>
        <v>0</v>
      </c>
      <c r="AA278" s="31"/>
      <c r="AB278" s="192">
        <f t="shared" si="13"/>
        <v>0</v>
      </c>
      <c r="AC278" s="225"/>
    </row>
    <row r="279" spans="1:29" ht="15.75" hidden="1" x14ac:dyDescent="0.25">
      <c r="A279" s="197" t="s">
        <v>685</v>
      </c>
      <c r="B279" s="197" t="s">
        <v>127</v>
      </c>
      <c r="C279" s="198" t="s">
        <v>128</v>
      </c>
      <c r="D279" s="197" t="s">
        <v>55</v>
      </c>
      <c r="E279" s="258">
        <f t="shared" si="14"/>
        <v>0</v>
      </c>
      <c r="F279" s="220">
        <f>+'7'!E278</f>
        <v>0</v>
      </c>
      <c r="G279" s="220">
        <f>+'8'!F278</f>
        <v>0</v>
      </c>
      <c r="H279" s="215">
        <f>+'9'!F278</f>
        <v>0</v>
      </c>
      <c r="I279" s="215">
        <f>+'10'!E278</f>
        <v>0</v>
      </c>
      <c r="J279" s="220">
        <f>+'11'!E278</f>
        <v>0</v>
      </c>
      <c r="K279" s="220"/>
      <c r="L279" s="220">
        <f>+'16'!E278</f>
        <v>0</v>
      </c>
      <c r="M279" s="220"/>
      <c r="N279" s="220">
        <f>+'21'!E278</f>
        <v>0</v>
      </c>
      <c r="O279" s="220">
        <f>+'mẫu thống kê báo cáo nhanh'!E52</f>
        <v>0</v>
      </c>
      <c r="P279" s="220"/>
      <c r="Q279" s="31">
        <f>+'7'!I278</f>
        <v>0</v>
      </c>
      <c r="R279" s="31">
        <f>+'8'!I278</f>
        <v>0</v>
      </c>
      <c r="S279" s="26">
        <f>+'9'!I278</f>
        <v>0</v>
      </c>
      <c r="T279" s="26">
        <f>+'10'!I278</f>
        <v>0</v>
      </c>
      <c r="U279" s="26">
        <f>+'11'!L278</f>
        <v>0</v>
      </c>
      <c r="V279" s="26"/>
      <c r="W279" s="31">
        <f>+'16'!I278</f>
        <v>0</v>
      </c>
      <c r="X279" s="31"/>
      <c r="Y279" s="220">
        <f>+'21'!L278</f>
        <v>0</v>
      </c>
      <c r="Z279" s="220">
        <f>+'mẫu thống kê báo cáo nhanh'!W52</f>
        <v>0</v>
      </c>
      <c r="AA279" s="31"/>
      <c r="AB279" s="192">
        <f t="shared" si="13"/>
        <v>0</v>
      </c>
      <c r="AC279" s="225"/>
    </row>
    <row r="280" spans="1:29" ht="15.75" hidden="1" x14ac:dyDescent="0.25">
      <c r="A280" s="197" t="s">
        <v>686</v>
      </c>
      <c r="B280" s="197" t="s">
        <v>129</v>
      </c>
      <c r="C280" s="198" t="s">
        <v>130</v>
      </c>
      <c r="D280" s="197" t="s">
        <v>55</v>
      </c>
      <c r="E280" s="258">
        <f t="shared" si="14"/>
        <v>0</v>
      </c>
      <c r="F280" s="220">
        <f>+'7'!E279</f>
        <v>0</v>
      </c>
      <c r="G280" s="220">
        <f>+'8'!F279</f>
        <v>0</v>
      </c>
      <c r="H280" s="215">
        <f>+'9'!F279</f>
        <v>0</v>
      </c>
      <c r="I280" s="215">
        <f>+'10'!E279</f>
        <v>0</v>
      </c>
      <c r="J280" s="220">
        <f>+'11'!E279</f>
        <v>0</v>
      </c>
      <c r="K280" s="220"/>
      <c r="L280" s="220">
        <f>+'16'!E279</f>
        <v>0</v>
      </c>
      <c r="M280" s="220"/>
      <c r="N280" s="220">
        <f>+'21'!E279</f>
        <v>0</v>
      </c>
      <c r="O280" s="220">
        <f>+'mẫu thống kê báo cáo nhanh'!E53</f>
        <v>0</v>
      </c>
      <c r="P280" s="220"/>
      <c r="Q280" s="31">
        <f>+'7'!I279</f>
        <v>0</v>
      </c>
      <c r="R280" s="31">
        <f>+'8'!I279</f>
        <v>0</v>
      </c>
      <c r="S280" s="26">
        <f>+'9'!I279</f>
        <v>0</v>
      </c>
      <c r="T280" s="26">
        <f>+'10'!I279</f>
        <v>0</v>
      </c>
      <c r="U280" s="26">
        <f>+'11'!L279</f>
        <v>0</v>
      </c>
      <c r="V280" s="26"/>
      <c r="W280" s="31">
        <f>+'16'!I279</f>
        <v>0</v>
      </c>
      <c r="X280" s="31"/>
      <c r="Y280" s="220">
        <f>+'21'!L279</f>
        <v>0</v>
      </c>
      <c r="Z280" s="220">
        <f>+'mẫu thống kê báo cáo nhanh'!W53</f>
        <v>0</v>
      </c>
      <c r="AA280" s="31"/>
      <c r="AB280" s="192">
        <f t="shared" si="13"/>
        <v>0</v>
      </c>
      <c r="AC280" s="225"/>
    </row>
    <row r="281" spans="1:29" ht="15.75" hidden="1" x14ac:dyDescent="0.25">
      <c r="A281" s="197" t="s">
        <v>687</v>
      </c>
      <c r="B281" s="197" t="s">
        <v>131</v>
      </c>
      <c r="C281" s="198" t="s">
        <v>132</v>
      </c>
      <c r="D281" s="197" t="s">
        <v>55</v>
      </c>
      <c r="E281" s="258">
        <f t="shared" si="14"/>
        <v>0</v>
      </c>
      <c r="F281" s="220">
        <f>+'7'!E280</f>
        <v>0</v>
      </c>
      <c r="G281" s="220">
        <f>+'8'!F280</f>
        <v>0</v>
      </c>
      <c r="H281" s="215">
        <f>+'9'!F280</f>
        <v>0</v>
      </c>
      <c r="I281" s="215">
        <f>+'10'!E280</f>
        <v>0</v>
      </c>
      <c r="J281" s="220">
        <f>+'11'!E280</f>
        <v>0</v>
      </c>
      <c r="K281" s="220"/>
      <c r="L281" s="220">
        <f>+'16'!E280</f>
        <v>0</v>
      </c>
      <c r="M281" s="220"/>
      <c r="N281" s="220">
        <f>+'21'!E280</f>
        <v>0</v>
      </c>
      <c r="O281" s="220">
        <f>+'mẫu thống kê báo cáo nhanh'!E54</f>
        <v>0</v>
      </c>
      <c r="P281" s="220"/>
      <c r="Q281" s="31">
        <f>+'7'!I280</f>
        <v>0</v>
      </c>
      <c r="R281" s="31">
        <f>+'8'!I280</f>
        <v>0</v>
      </c>
      <c r="S281" s="26">
        <f>+'9'!I280</f>
        <v>0</v>
      </c>
      <c r="T281" s="26">
        <f>+'10'!I280</f>
        <v>0</v>
      </c>
      <c r="U281" s="26">
        <f>+'11'!L280</f>
        <v>0</v>
      </c>
      <c r="V281" s="26"/>
      <c r="W281" s="31">
        <f>+'16'!I280</f>
        <v>0</v>
      </c>
      <c r="X281" s="31"/>
      <c r="Y281" s="220">
        <f>+'21'!L280</f>
        <v>0</v>
      </c>
      <c r="Z281" s="220">
        <f>+'mẫu thống kê báo cáo nhanh'!W54</f>
        <v>0</v>
      </c>
      <c r="AA281" s="31"/>
      <c r="AB281" s="192">
        <f t="shared" si="13"/>
        <v>0</v>
      </c>
      <c r="AC281" s="225"/>
    </row>
    <row r="282" spans="1:29" ht="15.75" x14ac:dyDescent="0.25">
      <c r="A282" s="190" t="s">
        <v>1590</v>
      </c>
      <c r="B282" s="190" t="s">
        <v>688</v>
      </c>
      <c r="C282" s="191" t="s">
        <v>689</v>
      </c>
      <c r="D282" s="190" t="s">
        <v>55</v>
      </c>
      <c r="E282" s="258" t="e">
        <f t="shared" si="14"/>
        <v>#REF!</v>
      </c>
      <c r="F282" s="220">
        <f>+'7'!E281</f>
        <v>0</v>
      </c>
      <c r="G282" s="220">
        <f>+'8'!F281</f>
        <v>0</v>
      </c>
      <c r="H282" s="215">
        <f>+'9'!F281</f>
        <v>0</v>
      </c>
      <c r="I282" s="215">
        <f>+'10'!E281</f>
        <v>0</v>
      </c>
      <c r="J282" s="220">
        <f>+'11'!E281</f>
        <v>0</v>
      </c>
      <c r="K282" s="220"/>
      <c r="L282" s="220">
        <f>+'16'!E281</f>
        <v>0</v>
      </c>
      <c r="M282" s="220"/>
      <c r="N282" s="220">
        <f>+'21'!E281</f>
        <v>0</v>
      </c>
      <c r="O282" s="220" t="e">
        <f>+'mẫu thống kê báo cáo nhanh'!#REF!</f>
        <v>#REF!</v>
      </c>
      <c r="P282" s="220"/>
      <c r="Q282" s="31">
        <f>+'7'!I281</f>
        <v>0</v>
      </c>
      <c r="R282" s="31">
        <f>+'8'!I281</f>
        <v>0</v>
      </c>
      <c r="S282" s="26">
        <f>+'9'!I281</f>
        <v>0</v>
      </c>
      <c r="T282" s="26">
        <f>+'10'!I281</f>
        <v>0</v>
      </c>
      <c r="U282" s="26">
        <f>+'11'!L281</f>
        <v>0</v>
      </c>
      <c r="V282" s="26"/>
      <c r="W282" s="31">
        <f>+'16'!I281</f>
        <v>0</v>
      </c>
      <c r="X282" s="31"/>
      <c r="Y282" s="220">
        <f>+'21'!L281</f>
        <v>0</v>
      </c>
      <c r="Z282" s="220" t="e">
        <f>+'mẫu thống kê báo cáo nhanh'!#REF!</f>
        <v>#REF!</v>
      </c>
      <c r="AA282" s="31"/>
      <c r="AB282" s="192" t="e">
        <f t="shared" si="13"/>
        <v>#REF!</v>
      </c>
      <c r="AC282" s="225"/>
    </row>
    <row r="283" spans="1:29" ht="15.75" x14ac:dyDescent="0.25">
      <c r="A283" s="214" t="s">
        <v>690</v>
      </c>
      <c r="B283" s="214" t="s">
        <v>133</v>
      </c>
      <c r="C283" s="219" t="s">
        <v>134</v>
      </c>
      <c r="D283" s="214" t="s">
        <v>55</v>
      </c>
      <c r="E283" s="258">
        <f t="shared" si="14"/>
        <v>0</v>
      </c>
      <c r="F283" s="220">
        <f>+'7'!E282</f>
        <v>0</v>
      </c>
      <c r="G283" s="220">
        <f>+'8'!F282</f>
        <v>0</v>
      </c>
      <c r="H283" s="215">
        <f>+'9'!F282</f>
        <v>0</v>
      </c>
      <c r="I283" s="215">
        <f>+'10'!E282</f>
        <v>0</v>
      </c>
      <c r="J283" s="220">
        <f>+'11'!E282</f>
        <v>0</v>
      </c>
      <c r="K283" s="220"/>
      <c r="L283" s="220">
        <f>+'16'!E282</f>
        <v>0</v>
      </c>
      <c r="M283" s="220"/>
      <c r="N283" s="220">
        <f>+'21'!E282</f>
        <v>0</v>
      </c>
      <c r="O283" s="220">
        <f>+'mẫu thống kê báo cáo nhanh'!E55</f>
        <v>0</v>
      </c>
      <c r="P283" s="220"/>
      <c r="Q283" s="31">
        <f>+'7'!I282</f>
        <v>0</v>
      </c>
      <c r="R283" s="31">
        <f>+'8'!I282</f>
        <v>0</v>
      </c>
      <c r="S283" s="26">
        <f>+'9'!I282</f>
        <v>0</v>
      </c>
      <c r="T283" s="26">
        <f>+'10'!I282</f>
        <v>0</v>
      </c>
      <c r="U283" s="26">
        <f>+'11'!L282</f>
        <v>0</v>
      </c>
      <c r="V283" s="26"/>
      <c r="W283" s="31">
        <f>+'16'!I282</f>
        <v>0</v>
      </c>
      <c r="X283" s="31"/>
      <c r="Y283" s="220">
        <f>+'21'!L282</f>
        <v>0</v>
      </c>
      <c r="Z283" s="220" t="e">
        <f>+'mẫu thống kê báo cáo nhanh'!W55</f>
        <v>#REF!</v>
      </c>
      <c r="AA283" s="31"/>
      <c r="AB283" s="192" t="e">
        <f t="shared" si="13"/>
        <v>#REF!</v>
      </c>
      <c r="AC283" s="225"/>
    </row>
    <row r="284" spans="1:29" ht="15.75" x14ac:dyDescent="0.25">
      <c r="A284" s="197" t="s">
        <v>691</v>
      </c>
      <c r="B284" s="197" t="s">
        <v>692</v>
      </c>
      <c r="C284" s="198" t="s">
        <v>126</v>
      </c>
      <c r="D284" s="197" t="s">
        <v>55</v>
      </c>
      <c r="E284" s="258" t="e">
        <f t="shared" si="14"/>
        <v>#REF!</v>
      </c>
      <c r="F284" s="220">
        <f>+'7'!E283</f>
        <v>0</v>
      </c>
      <c r="G284" s="220">
        <f>+'8'!F283</f>
        <v>0</v>
      </c>
      <c r="H284" s="215">
        <f>+'9'!F283</f>
        <v>0</v>
      </c>
      <c r="I284" s="215">
        <f>+'10'!E283</f>
        <v>0</v>
      </c>
      <c r="J284" s="220">
        <f>+'11'!E283</f>
        <v>0</v>
      </c>
      <c r="K284" s="220"/>
      <c r="L284" s="220">
        <f>+'16'!E283</f>
        <v>0</v>
      </c>
      <c r="M284" s="220"/>
      <c r="N284" s="220">
        <f>+'21'!E283</f>
        <v>0</v>
      </c>
      <c r="O284" s="220" t="e">
        <f>+'mẫu thống kê báo cáo nhanh'!#REF!</f>
        <v>#REF!</v>
      </c>
      <c r="P284" s="220"/>
      <c r="Q284" s="31">
        <f>+'7'!I283</f>
        <v>0</v>
      </c>
      <c r="R284" s="31">
        <f>+'8'!I283</f>
        <v>0</v>
      </c>
      <c r="S284" s="26">
        <f>+'9'!I283</f>
        <v>0</v>
      </c>
      <c r="T284" s="26">
        <f>+'10'!I283</f>
        <v>0</v>
      </c>
      <c r="U284" s="26">
        <f>+'11'!L283</f>
        <v>0</v>
      </c>
      <c r="V284" s="26"/>
      <c r="W284" s="31">
        <f>+'16'!I283</f>
        <v>0</v>
      </c>
      <c r="X284" s="31"/>
      <c r="Y284" s="220">
        <f>+'21'!L283</f>
        <v>0</v>
      </c>
      <c r="Z284" s="220" t="e">
        <f>+'mẫu thống kê báo cáo nhanh'!#REF!</f>
        <v>#REF!</v>
      </c>
      <c r="AA284" s="246"/>
      <c r="AB284" s="192" t="e">
        <f t="shared" si="13"/>
        <v>#REF!</v>
      </c>
      <c r="AC284" s="225"/>
    </row>
    <row r="285" spans="1:29" ht="15.75" x14ac:dyDescent="0.25">
      <c r="A285" s="197" t="s">
        <v>693</v>
      </c>
      <c r="B285" s="197" t="s">
        <v>694</v>
      </c>
      <c r="C285" s="198" t="s">
        <v>348</v>
      </c>
      <c r="D285" s="197" t="s">
        <v>55</v>
      </c>
      <c r="E285" s="258" t="e">
        <f t="shared" si="14"/>
        <v>#REF!</v>
      </c>
      <c r="F285" s="220">
        <f>+'7'!E284</f>
        <v>0</v>
      </c>
      <c r="G285" s="220">
        <f>+'8'!F284</f>
        <v>0</v>
      </c>
      <c r="H285" s="215">
        <f>+'9'!F284</f>
        <v>0</v>
      </c>
      <c r="I285" s="215">
        <f>+'10'!E284</f>
        <v>0</v>
      </c>
      <c r="J285" s="220">
        <f>+'11'!E284</f>
        <v>0</v>
      </c>
      <c r="K285" s="220"/>
      <c r="L285" s="220">
        <f>+'16'!E284</f>
        <v>0</v>
      </c>
      <c r="M285" s="220"/>
      <c r="N285" s="220">
        <f>+'21'!E284</f>
        <v>0</v>
      </c>
      <c r="O285" s="220" t="e">
        <f>+'mẫu thống kê báo cáo nhanh'!#REF!</f>
        <v>#REF!</v>
      </c>
      <c r="P285" s="220"/>
      <c r="Q285" s="31">
        <f>+'7'!I284</f>
        <v>0</v>
      </c>
      <c r="R285" s="31">
        <f>+'8'!I284</f>
        <v>0</v>
      </c>
      <c r="S285" s="26">
        <f>+'9'!I284</f>
        <v>0</v>
      </c>
      <c r="T285" s="26">
        <f>+'10'!I284</f>
        <v>0</v>
      </c>
      <c r="U285" s="26">
        <f>+'11'!L284</f>
        <v>0</v>
      </c>
      <c r="V285" s="26"/>
      <c r="W285" s="31">
        <f>+'16'!I284</f>
        <v>0</v>
      </c>
      <c r="X285" s="31"/>
      <c r="Y285" s="220">
        <f>+'21'!L284</f>
        <v>0</v>
      </c>
      <c r="Z285" s="220" t="e">
        <f>+'mẫu thống kê báo cáo nhanh'!#REF!</f>
        <v>#REF!</v>
      </c>
      <c r="AA285" s="246"/>
      <c r="AB285" s="192" t="e">
        <f t="shared" si="13"/>
        <v>#REF!</v>
      </c>
      <c r="AC285" s="225"/>
    </row>
    <row r="286" spans="1:29" ht="15.75" x14ac:dyDescent="0.25">
      <c r="A286" s="197" t="s">
        <v>695</v>
      </c>
      <c r="B286" s="197" t="s">
        <v>696</v>
      </c>
      <c r="C286" s="198" t="s">
        <v>336</v>
      </c>
      <c r="D286" s="197" t="s">
        <v>55</v>
      </c>
      <c r="E286" s="258" t="e">
        <f t="shared" si="14"/>
        <v>#REF!</v>
      </c>
      <c r="F286" s="220">
        <f>+'7'!E285</f>
        <v>0</v>
      </c>
      <c r="G286" s="220">
        <f>+'8'!F285</f>
        <v>0</v>
      </c>
      <c r="H286" s="215">
        <f>+'9'!F285</f>
        <v>0</v>
      </c>
      <c r="I286" s="215">
        <f>+'10'!E285</f>
        <v>0</v>
      </c>
      <c r="J286" s="220">
        <f>+'11'!E285</f>
        <v>0</v>
      </c>
      <c r="K286" s="220"/>
      <c r="L286" s="220">
        <f>+'16'!E285</f>
        <v>0</v>
      </c>
      <c r="M286" s="220"/>
      <c r="N286" s="220">
        <f>+'21'!E285</f>
        <v>0</v>
      </c>
      <c r="O286" s="220" t="e">
        <f>+'mẫu thống kê báo cáo nhanh'!#REF!</f>
        <v>#REF!</v>
      </c>
      <c r="P286" s="220"/>
      <c r="Q286" s="31">
        <f>+'7'!I285</f>
        <v>0</v>
      </c>
      <c r="R286" s="31">
        <f>+'8'!I285</f>
        <v>0</v>
      </c>
      <c r="S286" s="26">
        <f>+'9'!I285</f>
        <v>0</v>
      </c>
      <c r="T286" s="26">
        <f>+'10'!I285</f>
        <v>0</v>
      </c>
      <c r="U286" s="26">
        <f>+'11'!L285</f>
        <v>0</v>
      </c>
      <c r="V286" s="26"/>
      <c r="W286" s="31">
        <f>+'16'!I285</f>
        <v>0</v>
      </c>
      <c r="X286" s="31"/>
      <c r="Y286" s="220">
        <f>+'21'!L285</f>
        <v>0</v>
      </c>
      <c r="Z286" s="220" t="e">
        <f>+'mẫu thống kê báo cáo nhanh'!#REF!</f>
        <v>#REF!</v>
      </c>
      <c r="AA286" s="246"/>
      <c r="AB286" s="192" t="e">
        <f t="shared" si="13"/>
        <v>#REF!</v>
      </c>
      <c r="AC286" s="225"/>
    </row>
    <row r="287" spans="1:29" ht="15.75" x14ac:dyDescent="0.25">
      <c r="A287" s="197" t="s">
        <v>697</v>
      </c>
      <c r="B287" s="197" t="s">
        <v>698</v>
      </c>
      <c r="C287" s="198" t="s">
        <v>132</v>
      </c>
      <c r="D287" s="197" t="s">
        <v>55</v>
      </c>
      <c r="E287" s="258" t="e">
        <f t="shared" si="14"/>
        <v>#REF!</v>
      </c>
      <c r="F287" s="220">
        <f>+'7'!E286</f>
        <v>0</v>
      </c>
      <c r="G287" s="220">
        <f>+'8'!F286</f>
        <v>0</v>
      </c>
      <c r="H287" s="215">
        <f>+'9'!F286</f>
        <v>0</v>
      </c>
      <c r="I287" s="215">
        <f>+'10'!E286</f>
        <v>0</v>
      </c>
      <c r="J287" s="220">
        <f>+'11'!E286</f>
        <v>0</v>
      </c>
      <c r="K287" s="220"/>
      <c r="L287" s="220">
        <f>+'16'!E286</f>
        <v>0</v>
      </c>
      <c r="M287" s="220"/>
      <c r="N287" s="220">
        <f>+'21'!E286</f>
        <v>0</v>
      </c>
      <c r="O287" s="220" t="e">
        <f>+'mẫu thống kê báo cáo nhanh'!#REF!</f>
        <v>#REF!</v>
      </c>
      <c r="P287" s="220"/>
      <c r="Q287" s="31">
        <f>+'7'!I286</f>
        <v>0</v>
      </c>
      <c r="R287" s="31">
        <f>+'8'!I286</f>
        <v>0</v>
      </c>
      <c r="S287" s="26">
        <f>+'9'!I286</f>
        <v>0</v>
      </c>
      <c r="T287" s="26">
        <f>+'10'!I286</f>
        <v>0</v>
      </c>
      <c r="U287" s="26">
        <f>+'11'!L286</f>
        <v>0</v>
      </c>
      <c r="V287" s="26"/>
      <c r="W287" s="31">
        <f>+'16'!I286</f>
        <v>0</v>
      </c>
      <c r="X287" s="31"/>
      <c r="Y287" s="220">
        <f>+'21'!L286</f>
        <v>0</v>
      </c>
      <c r="Z287" s="220" t="e">
        <f>+'mẫu thống kê báo cáo nhanh'!#REF!</f>
        <v>#REF!</v>
      </c>
      <c r="AA287" s="246"/>
      <c r="AB287" s="192" t="e">
        <f t="shared" si="13"/>
        <v>#REF!</v>
      </c>
      <c r="AC287" s="225"/>
    </row>
    <row r="288" spans="1:29" ht="15.75" x14ac:dyDescent="0.25">
      <c r="A288" s="190" t="s">
        <v>699</v>
      </c>
      <c r="B288" s="190" t="s">
        <v>135</v>
      </c>
      <c r="C288" s="219" t="s">
        <v>136</v>
      </c>
      <c r="D288" s="190" t="s">
        <v>55</v>
      </c>
      <c r="E288" s="258">
        <f t="shared" si="14"/>
        <v>0</v>
      </c>
      <c r="F288" s="220">
        <f>+'7'!E287</f>
        <v>0</v>
      </c>
      <c r="G288" s="220">
        <f>+'8'!F287</f>
        <v>0</v>
      </c>
      <c r="H288" s="215">
        <f>+'9'!F287</f>
        <v>0</v>
      </c>
      <c r="I288" s="215">
        <f>+'10'!E287</f>
        <v>0</v>
      </c>
      <c r="J288" s="220">
        <f>+'11'!E287</f>
        <v>0</v>
      </c>
      <c r="K288" s="220"/>
      <c r="L288" s="220">
        <f>+'16'!E287</f>
        <v>0</v>
      </c>
      <c r="M288" s="220"/>
      <c r="N288" s="220">
        <f>+'21'!E287</f>
        <v>0</v>
      </c>
      <c r="O288" s="220">
        <f>+'mẫu thống kê báo cáo nhanh'!E56</f>
        <v>0</v>
      </c>
      <c r="P288" s="220"/>
      <c r="Q288" s="31">
        <f>+'7'!I287</f>
        <v>0</v>
      </c>
      <c r="R288" s="31">
        <f>+'8'!I287</f>
        <v>0</v>
      </c>
      <c r="S288" s="26">
        <f>+'9'!I287</f>
        <v>0</v>
      </c>
      <c r="T288" s="26">
        <f>+'10'!I287</f>
        <v>0</v>
      </c>
      <c r="U288" s="26">
        <f>+'11'!L287</f>
        <v>0</v>
      </c>
      <c r="V288" s="26"/>
      <c r="W288" s="31">
        <f>+'16'!I287</f>
        <v>0</v>
      </c>
      <c r="X288" s="31"/>
      <c r="Y288" s="220">
        <f>+'21'!L287</f>
        <v>0</v>
      </c>
      <c r="Z288" s="220" t="e">
        <f>+'mẫu thống kê báo cáo nhanh'!W56</f>
        <v>#REF!</v>
      </c>
      <c r="AA288" s="246"/>
      <c r="AB288" s="192" t="e">
        <f t="shared" si="13"/>
        <v>#REF!</v>
      </c>
      <c r="AC288" s="225"/>
    </row>
    <row r="289" spans="1:29" ht="15.75" x14ac:dyDescent="0.25">
      <c r="A289" s="197" t="s">
        <v>700</v>
      </c>
      <c r="B289" s="197" t="s">
        <v>701</v>
      </c>
      <c r="C289" s="198" t="s">
        <v>126</v>
      </c>
      <c r="D289" s="197" t="s">
        <v>55</v>
      </c>
      <c r="E289" s="258" t="e">
        <f t="shared" si="14"/>
        <v>#REF!</v>
      </c>
      <c r="F289" s="220">
        <f>+'7'!E288</f>
        <v>0</v>
      </c>
      <c r="G289" s="220">
        <f>+'8'!F288</f>
        <v>0</v>
      </c>
      <c r="H289" s="215">
        <f>+'9'!F288</f>
        <v>0</v>
      </c>
      <c r="I289" s="215">
        <f>+'10'!E288</f>
        <v>0</v>
      </c>
      <c r="J289" s="220">
        <f>+'11'!E288</f>
        <v>0</v>
      </c>
      <c r="K289" s="220"/>
      <c r="L289" s="220">
        <f>+'16'!E288</f>
        <v>0</v>
      </c>
      <c r="M289" s="220"/>
      <c r="N289" s="220">
        <f>+'21'!E288</f>
        <v>0</v>
      </c>
      <c r="O289" s="220" t="e">
        <f>+'mẫu thống kê báo cáo nhanh'!#REF!</f>
        <v>#REF!</v>
      </c>
      <c r="P289" s="220"/>
      <c r="Q289" s="31">
        <f>+'7'!I288</f>
        <v>0</v>
      </c>
      <c r="R289" s="31">
        <f>+'8'!I288</f>
        <v>0</v>
      </c>
      <c r="S289" s="26">
        <f>+'9'!I288</f>
        <v>0</v>
      </c>
      <c r="T289" s="26">
        <f>+'10'!I288</f>
        <v>0</v>
      </c>
      <c r="U289" s="26">
        <f>+'11'!L288</f>
        <v>0</v>
      </c>
      <c r="V289" s="26"/>
      <c r="W289" s="31">
        <f>+'16'!I288</f>
        <v>0</v>
      </c>
      <c r="X289" s="31"/>
      <c r="Y289" s="220">
        <f>+'21'!L288</f>
        <v>0</v>
      </c>
      <c r="Z289" s="220" t="e">
        <f>+'mẫu thống kê báo cáo nhanh'!#REF!</f>
        <v>#REF!</v>
      </c>
      <c r="AA289" s="246"/>
      <c r="AB289" s="192" t="e">
        <f t="shared" si="13"/>
        <v>#REF!</v>
      </c>
      <c r="AC289" s="225"/>
    </row>
    <row r="290" spans="1:29" ht="15.75" x14ac:dyDescent="0.25">
      <c r="A290" s="197" t="s">
        <v>702</v>
      </c>
      <c r="B290" s="197" t="s">
        <v>703</v>
      </c>
      <c r="C290" s="198" t="s">
        <v>128</v>
      </c>
      <c r="D290" s="197" t="s">
        <v>55</v>
      </c>
      <c r="E290" s="258" t="e">
        <f t="shared" si="14"/>
        <v>#REF!</v>
      </c>
      <c r="F290" s="220">
        <f>+'7'!E289</f>
        <v>0</v>
      </c>
      <c r="G290" s="220">
        <f>+'8'!F289</f>
        <v>0</v>
      </c>
      <c r="H290" s="215">
        <f>+'9'!F289</f>
        <v>0</v>
      </c>
      <c r="I290" s="215">
        <f>+'10'!E289</f>
        <v>0</v>
      </c>
      <c r="J290" s="220">
        <f>+'11'!E289</f>
        <v>0</v>
      </c>
      <c r="K290" s="220"/>
      <c r="L290" s="220">
        <f>+'16'!E289</f>
        <v>0</v>
      </c>
      <c r="M290" s="220"/>
      <c r="N290" s="220">
        <f>+'21'!E289</f>
        <v>0</v>
      </c>
      <c r="O290" s="220" t="e">
        <f>+'mẫu thống kê báo cáo nhanh'!#REF!</f>
        <v>#REF!</v>
      </c>
      <c r="P290" s="220"/>
      <c r="Q290" s="31">
        <f>+'7'!I289</f>
        <v>0</v>
      </c>
      <c r="R290" s="31">
        <f>+'8'!I289</f>
        <v>0</v>
      </c>
      <c r="S290" s="26">
        <f>+'9'!I289</f>
        <v>0</v>
      </c>
      <c r="T290" s="26">
        <f>+'10'!I289</f>
        <v>0</v>
      </c>
      <c r="U290" s="26">
        <f>+'11'!L289</f>
        <v>0</v>
      </c>
      <c r="V290" s="26"/>
      <c r="W290" s="31">
        <f>+'16'!I289</f>
        <v>0</v>
      </c>
      <c r="X290" s="31"/>
      <c r="Y290" s="220">
        <f>+'21'!L289</f>
        <v>0</v>
      </c>
      <c r="Z290" s="220" t="e">
        <f>+'mẫu thống kê báo cáo nhanh'!#REF!</f>
        <v>#REF!</v>
      </c>
      <c r="AA290" s="246"/>
      <c r="AB290" s="192" t="e">
        <f t="shared" si="13"/>
        <v>#REF!</v>
      </c>
      <c r="AC290" s="225"/>
    </row>
    <row r="291" spans="1:29" ht="15.75" x14ac:dyDescent="0.25">
      <c r="A291" s="197" t="s">
        <v>704</v>
      </c>
      <c r="B291" s="197" t="s">
        <v>705</v>
      </c>
      <c r="C291" s="198" t="s">
        <v>130</v>
      </c>
      <c r="D291" s="197" t="s">
        <v>55</v>
      </c>
      <c r="E291" s="258" t="e">
        <f t="shared" si="14"/>
        <v>#REF!</v>
      </c>
      <c r="F291" s="220">
        <f>+'7'!E290</f>
        <v>0</v>
      </c>
      <c r="G291" s="220">
        <f>+'8'!F290</f>
        <v>0</v>
      </c>
      <c r="H291" s="215">
        <f>+'9'!F290</f>
        <v>0</v>
      </c>
      <c r="I291" s="215">
        <f>+'10'!E290</f>
        <v>0</v>
      </c>
      <c r="J291" s="220">
        <f>+'11'!E290</f>
        <v>0</v>
      </c>
      <c r="K291" s="220"/>
      <c r="L291" s="220">
        <f>+'16'!E290</f>
        <v>0</v>
      </c>
      <c r="M291" s="220"/>
      <c r="N291" s="220">
        <f>+'21'!E290</f>
        <v>0</v>
      </c>
      <c r="O291" s="220" t="e">
        <f>+'mẫu thống kê báo cáo nhanh'!#REF!</f>
        <v>#REF!</v>
      </c>
      <c r="P291" s="220"/>
      <c r="Q291" s="31">
        <f>+'7'!I290</f>
        <v>0</v>
      </c>
      <c r="R291" s="31">
        <f>+'8'!I290</f>
        <v>0</v>
      </c>
      <c r="S291" s="26">
        <f>+'9'!I290</f>
        <v>0</v>
      </c>
      <c r="T291" s="26">
        <f>+'10'!I290</f>
        <v>0</v>
      </c>
      <c r="U291" s="26">
        <f>+'11'!L290</f>
        <v>0</v>
      </c>
      <c r="V291" s="26"/>
      <c r="W291" s="31">
        <f>+'16'!I290</f>
        <v>0</v>
      </c>
      <c r="X291" s="31"/>
      <c r="Y291" s="220">
        <f>+'21'!L290</f>
        <v>0</v>
      </c>
      <c r="Z291" s="220" t="e">
        <f>+'mẫu thống kê báo cáo nhanh'!#REF!</f>
        <v>#REF!</v>
      </c>
      <c r="AA291" s="31"/>
      <c r="AB291" s="192" t="e">
        <f t="shared" si="13"/>
        <v>#REF!</v>
      </c>
      <c r="AC291" s="225"/>
    </row>
    <row r="292" spans="1:29" ht="15.75" x14ac:dyDescent="0.25">
      <c r="A292" s="197" t="s">
        <v>706</v>
      </c>
      <c r="B292" s="197" t="s">
        <v>707</v>
      </c>
      <c r="C292" s="198" t="s">
        <v>132</v>
      </c>
      <c r="D292" s="197" t="s">
        <v>55</v>
      </c>
      <c r="E292" s="258" t="e">
        <f t="shared" si="14"/>
        <v>#REF!</v>
      </c>
      <c r="F292" s="220">
        <f>+'7'!E291</f>
        <v>0</v>
      </c>
      <c r="G292" s="220">
        <f>+'8'!F291</f>
        <v>0</v>
      </c>
      <c r="H292" s="215">
        <f>+'9'!F291</f>
        <v>0</v>
      </c>
      <c r="I292" s="215">
        <f>+'10'!E291</f>
        <v>0</v>
      </c>
      <c r="J292" s="220">
        <f>+'11'!E291</f>
        <v>0</v>
      </c>
      <c r="K292" s="220"/>
      <c r="L292" s="220">
        <f>+'16'!E291</f>
        <v>0</v>
      </c>
      <c r="M292" s="220"/>
      <c r="N292" s="220">
        <f>+'21'!E291</f>
        <v>0</v>
      </c>
      <c r="O292" s="220" t="e">
        <f>+'mẫu thống kê báo cáo nhanh'!#REF!</f>
        <v>#REF!</v>
      </c>
      <c r="P292" s="220"/>
      <c r="Q292" s="31">
        <f>+'7'!I291</f>
        <v>0</v>
      </c>
      <c r="R292" s="31">
        <f>+'8'!I291</f>
        <v>0</v>
      </c>
      <c r="S292" s="26">
        <f>+'9'!I291</f>
        <v>0</v>
      </c>
      <c r="T292" s="26">
        <f>+'10'!I291</f>
        <v>0</v>
      </c>
      <c r="U292" s="26">
        <f>+'11'!L291</f>
        <v>0</v>
      </c>
      <c r="V292" s="26"/>
      <c r="W292" s="31">
        <f>+'16'!I291</f>
        <v>0</v>
      </c>
      <c r="X292" s="31"/>
      <c r="Y292" s="220">
        <f>+'21'!L291</f>
        <v>0</v>
      </c>
      <c r="Z292" s="220" t="e">
        <f>+'mẫu thống kê báo cáo nhanh'!#REF!</f>
        <v>#REF!</v>
      </c>
      <c r="AA292" s="31"/>
      <c r="AB292" s="192" t="e">
        <f t="shared" si="13"/>
        <v>#REF!</v>
      </c>
      <c r="AC292" s="225"/>
    </row>
    <row r="293" spans="1:29" ht="15.75" hidden="1" x14ac:dyDescent="0.25">
      <c r="A293" s="190" t="s">
        <v>708</v>
      </c>
      <c r="B293" s="190" t="s">
        <v>709</v>
      </c>
      <c r="C293" s="219" t="s">
        <v>710</v>
      </c>
      <c r="D293" s="190" t="s">
        <v>55</v>
      </c>
      <c r="E293" s="258" t="e">
        <f t="shared" si="14"/>
        <v>#REF!</v>
      </c>
      <c r="F293" s="220">
        <f>+'7'!E292</f>
        <v>0</v>
      </c>
      <c r="G293" s="220">
        <f>+'8'!F292</f>
        <v>0</v>
      </c>
      <c r="H293" s="215">
        <f>+'9'!F292</f>
        <v>0</v>
      </c>
      <c r="I293" s="215">
        <f>+'10'!E292</f>
        <v>0</v>
      </c>
      <c r="J293" s="220">
        <f>+'11'!E292</f>
        <v>0</v>
      </c>
      <c r="K293" s="220"/>
      <c r="L293" s="220">
        <f>+'16'!E292</f>
        <v>0</v>
      </c>
      <c r="M293" s="220"/>
      <c r="N293" s="220">
        <f>+'21'!E292</f>
        <v>0</v>
      </c>
      <c r="O293" s="220" t="e">
        <f>+'mẫu thống kê báo cáo nhanh'!#REF!</f>
        <v>#REF!</v>
      </c>
      <c r="P293" s="220"/>
      <c r="Q293" s="31">
        <f>+'7'!I292</f>
        <v>0</v>
      </c>
      <c r="R293" s="31">
        <f>+'8'!I292</f>
        <v>0</v>
      </c>
      <c r="S293" s="26">
        <f>+'9'!I292</f>
        <v>0</v>
      </c>
      <c r="T293" s="26">
        <f>+'10'!I292</f>
        <v>0</v>
      </c>
      <c r="U293" s="26">
        <f>+'11'!L292</f>
        <v>0</v>
      </c>
      <c r="V293" s="26"/>
      <c r="W293" s="31">
        <f>+'16'!I292</f>
        <v>0</v>
      </c>
      <c r="X293" s="31"/>
      <c r="Y293" s="220">
        <f>+'21'!L292</f>
        <v>0</v>
      </c>
      <c r="Z293" s="220" t="e">
        <f>+'mẫu thống kê báo cáo nhanh'!#REF!</f>
        <v>#REF!</v>
      </c>
      <c r="AA293" s="31"/>
      <c r="AB293" s="192" t="e">
        <f t="shared" si="13"/>
        <v>#REF!</v>
      </c>
      <c r="AC293" s="225"/>
    </row>
    <row r="294" spans="1:29" ht="15.75" hidden="1" x14ac:dyDescent="0.25">
      <c r="A294" s="197" t="s">
        <v>711</v>
      </c>
      <c r="B294" s="197" t="s">
        <v>712</v>
      </c>
      <c r="C294" s="198" t="s">
        <v>126</v>
      </c>
      <c r="D294" s="197" t="s">
        <v>55</v>
      </c>
      <c r="E294" s="258" t="e">
        <f t="shared" si="14"/>
        <v>#REF!</v>
      </c>
      <c r="F294" s="220">
        <f>+'7'!E293</f>
        <v>0</v>
      </c>
      <c r="G294" s="220">
        <f>+'8'!F293</f>
        <v>0</v>
      </c>
      <c r="H294" s="215">
        <f>+'9'!F293</f>
        <v>0</v>
      </c>
      <c r="I294" s="215">
        <f>+'10'!E293</f>
        <v>0</v>
      </c>
      <c r="J294" s="220">
        <f>+'11'!E293</f>
        <v>0</v>
      </c>
      <c r="K294" s="220"/>
      <c r="L294" s="220">
        <f>+'16'!E293</f>
        <v>0</v>
      </c>
      <c r="M294" s="220"/>
      <c r="N294" s="220">
        <f>+'21'!E293</f>
        <v>0</v>
      </c>
      <c r="O294" s="220" t="e">
        <f>+'mẫu thống kê báo cáo nhanh'!#REF!</f>
        <v>#REF!</v>
      </c>
      <c r="P294" s="220"/>
      <c r="Q294" s="31">
        <f>+'7'!I293</f>
        <v>0</v>
      </c>
      <c r="R294" s="31">
        <f>+'8'!I293</f>
        <v>0</v>
      </c>
      <c r="S294" s="26">
        <f>+'9'!I293</f>
        <v>0</v>
      </c>
      <c r="T294" s="26">
        <f>+'10'!I293</f>
        <v>0</v>
      </c>
      <c r="U294" s="26">
        <f>+'11'!L293</f>
        <v>0</v>
      </c>
      <c r="V294" s="26"/>
      <c r="W294" s="31">
        <f>+'16'!I293</f>
        <v>0</v>
      </c>
      <c r="X294" s="31"/>
      <c r="Y294" s="220">
        <f>+'21'!L293</f>
        <v>0</v>
      </c>
      <c r="Z294" s="220" t="e">
        <f>+'mẫu thống kê báo cáo nhanh'!#REF!</f>
        <v>#REF!</v>
      </c>
      <c r="AA294" s="31"/>
      <c r="AB294" s="192" t="e">
        <f t="shared" si="13"/>
        <v>#REF!</v>
      </c>
      <c r="AC294" s="225"/>
    </row>
    <row r="295" spans="1:29" ht="15.75" hidden="1" x14ac:dyDescent="0.25">
      <c r="A295" s="197" t="s">
        <v>713</v>
      </c>
      <c r="B295" s="197" t="s">
        <v>714</v>
      </c>
      <c r="C295" s="198" t="s">
        <v>128</v>
      </c>
      <c r="D295" s="197" t="s">
        <v>55</v>
      </c>
      <c r="E295" s="258" t="e">
        <f t="shared" si="14"/>
        <v>#REF!</v>
      </c>
      <c r="F295" s="220">
        <f>+'7'!E294</f>
        <v>0</v>
      </c>
      <c r="G295" s="220">
        <f>+'8'!F294</f>
        <v>0</v>
      </c>
      <c r="H295" s="215">
        <f>+'9'!F294</f>
        <v>0</v>
      </c>
      <c r="I295" s="215">
        <f>+'10'!E294</f>
        <v>0</v>
      </c>
      <c r="J295" s="220">
        <f>+'11'!E294</f>
        <v>0</v>
      </c>
      <c r="K295" s="220"/>
      <c r="L295" s="220">
        <f>+'16'!E294</f>
        <v>0</v>
      </c>
      <c r="M295" s="220"/>
      <c r="N295" s="220">
        <f>+'21'!E294</f>
        <v>0</v>
      </c>
      <c r="O295" s="220" t="e">
        <f>+'mẫu thống kê báo cáo nhanh'!#REF!</f>
        <v>#REF!</v>
      </c>
      <c r="P295" s="220"/>
      <c r="Q295" s="31">
        <f>+'7'!I294</f>
        <v>0</v>
      </c>
      <c r="R295" s="31">
        <f>+'8'!I294</f>
        <v>0</v>
      </c>
      <c r="S295" s="26">
        <f>+'9'!I294</f>
        <v>0</v>
      </c>
      <c r="T295" s="26">
        <f>+'10'!I294</f>
        <v>0</v>
      </c>
      <c r="U295" s="26">
        <f>+'11'!L294</f>
        <v>0</v>
      </c>
      <c r="V295" s="26"/>
      <c r="W295" s="31">
        <f>+'16'!I294</f>
        <v>0</v>
      </c>
      <c r="X295" s="31"/>
      <c r="Y295" s="220">
        <f>+'21'!L294</f>
        <v>0</v>
      </c>
      <c r="Z295" s="220" t="e">
        <f>+'mẫu thống kê báo cáo nhanh'!#REF!</f>
        <v>#REF!</v>
      </c>
      <c r="AA295" s="31"/>
      <c r="AB295" s="192" t="e">
        <f t="shared" si="13"/>
        <v>#REF!</v>
      </c>
      <c r="AC295" s="225"/>
    </row>
    <row r="296" spans="1:29" ht="15.75" hidden="1" x14ac:dyDescent="0.25">
      <c r="A296" s="197" t="s">
        <v>715</v>
      </c>
      <c r="B296" s="197" t="s">
        <v>716</v>
      </c>
      <c r="C296" s="198" t="s">
        <v>130</v>
      </c>
      <c r="D296" s="197" t="s">
        <v>55</v>
      </c>
      <c r="E296" s="258" t="e">
        <f t="shared" si="14"/>
        <v>#REF!</v>
      </c>
      <c r="F296" s="220">
        <f>+'7'!E295</f>
        <v>0</v>
      </c>
      <c r="G296" s="220">
        <f>+'8'!F295</f>
        <v>0</v>
      </c>
      <c r="H296" s="215">
        <f>+'9'!F295</f>
        <v>0</v>
      </c>
      <c r="I296" s="215">
        <f>+'10'!E295</f>
        <v>0</v>
      </c>
      <c r="J296" s="220">
        <f>+'11'!E295</f>
        <v>0</v>
      </c>
      <c r="K296" s="220"/>
      <c r="L296" s="220">
        <f>+'16'!E295</f>
        <v>0</v>
      </c>
      <c r="M296" s="220"/>
      <c r="N296" s="220">
        <f>+'21'!E295</f>
        <v>0</v>
      </c>
      <c r="O296" s="220" t="e">
        <f>+'mẫu thống kê báo cáo nhanh'!#REF!</f>
        <v>#REF!</v>
      </c>
      <c r="P296" s="220"/>
      <c r="Q296" s="31">
        <f>+'7'!I295</f>
        <v>0</v>
      </c>
      <c r="R296" s="31">
        <f>+'8'!I295</f>
        <v>0</v>
      </c>
      <c r="S296" s="26">
        <f>+'9'!I295</f>
        <v>0</v>
      </c>
      <c r="T296" s="26">
        <f>+'10'!I295</f>
        <v>0</v>
      </c>
      <c r="U296" s="26">
        <f>+'11'!L295</f>
        <v>0</v>
      </c>
      <c r="V296" s="26"/>
      <c r="W296" s="31">
        <f>+'16'!I295</f>
        <v>0</v>
      </c>
      <c r="X296" s="31"/>
      <c r="Y296" s="220">
        <f>+'21'!L295</f>
        <v>0</v>
      </c>
      <c r="Z296" s="220" t="e">
        <f>+'mẫu thống kê báo cáo nhanh'!#REF!</f>
        <v>#REF!</v>
      </c>
      <c r="AA296" s="31"/>
      <c r="AB296" s="192" t="e">
        <f t="shared" si="13"/>
        <v>#REF!</v>
      </c>
      <c r="AC296" s="225"/>
    </row>
    <row r="297" spans="1:29" ht="15.75" hidden="1" x14ac:dyDescent="0.25">
      <c r="A297" s="197" t="s">
        <v>717</v>
      </c>
      <c r="B297" s="197" t="s">
        <v>718</v>
      </c>
      <c r="C297" s="198" t="s">
        <v>132</v>
      </c>
      <c r="D297" s="197" t="s">
        <v>55</v>
      </c>
      <c r="E297" s="258" t="e">
        <f t="shared" si="14"/>
        <v>#REF!</v>
      </c>
      <c r="F297" s="220">
        <f>+'7'!E296</f>
        <v>0</v>
      </c>
      <c r="G297" s="220">
        <f>+'8'!F296</f>
        <v>0</v>
      </c>
      <c r="H297" s="215">
        <f>+'9'!F296</f>
        <v>0</v>
      </c>
      <c r="I297" s="215">
        <f>+'10'!E296</f>
        <v>0</v>
      </c>
      <c r="J297" s="220">
        <f>+'11'!E296</f>
        <v>0</v>
      </c>
      <c r="K297" s="220"/>
      <c r="L297" s="220">
        <f>+'16'!E296</f>
        <v>0</v>
      </c>
      <c r="M297" s="220"/>
      <c r="N297" s="220">
        <f>+'21'!E296</f>
        <v>0</v>
      </c>
      <c r="O297" s="220" t="e">
        <f>+'mẫu thống kê báo cáo nhanh'!#REF!</f>
        <v>#REF!</v>
      </c>
      <c r="P297" s="220"/>
      <c r="Q297" s="31">
        <f>+'7'!I296</f>
        <v>0</v>
      </c>
      <c r="R297" s="31">
        <f>+'8'!I296</f>
        <v>0</v>
      </c>
      <c r="S297" s="26">
        <f>+'9'!I296</f>
        <v>0</v>
      </c>
      <c r="T297" s="26">
        <f>+'10'!I296</f>
        <v>0</v>
      </c>
      <c r="U297" s="26">
        <f>+'11'!L296</f>
        <v>0</v>
      </c>
      <c r="V297" s="26"/>
      <c r="W297" s="31">
        <f>+'16'!I296</f>
        <v>0</v>
      </c>
      <c r="X297" s="31"/>
      <c r="Y297" s="220">
        <f>+'21'!L296</f>
        <v>0</v>
      </c>
      <c r="Z297" s="220" t="e">
        <f>+'mẫu thống kê báo cáo nhanh'!#REF!</f>
        <v>#REF!</v>
      </c>
      <c r="AA297" s="31"/>
      <c r="AB297" s="192" t="e">
        <f t="shared" si="13"/>
        <v>#REF!</v>
      </c>
      <c r="AC297" s="225"/>
    </row>
    <row r="298" spans="1:29" ht="15.75" hidden="1" x14ac:dyDescent="0.25">
      <c r="A298" s="190" t="s">
        <v>1591</v>
      </c>
      <c r="B298" s="190" t="s">
        <v>137</v>
      </c>
      <c r="C298" s="191" t="s">
        <v>138</v>
      </c>
      <c r="D298" s="197" t="s">
        <v>55</v>
      </c>
      <c r="E298" s="258">
        <f t="shared" si="14"/>
        <v>0</v>
      </c>
      <c r="F298" s="220">
        <f>+'7'!E297</f>
        <v>0</v>
      </c>
      <c r="G298" s="220">
        <f>+'8'!F297</f>
        <v>0</v>
      </c>
      <c r="H298" s="215">
        <f>+'9'!F297</f>
        <v>0</v>
      </c>
      <c r="I298" s="215">
        <f>+'10'!E297</f>
        <v>0</v>
      </c>
      <c r="J298" s="220">
        <f>+'11'!E297</f>
        <v>0</v>
      </c>
      <c r="K298" s="220"/>
      <c r="L298" s="220">
        <f>+'16'!E297</f>
        <v>0</v>
      </c>
      <c r="M298" s="220"/>
      <c r="N298" s="220">
        <f>+'21'!E297</f>
        <v>0</v>
      </c>
      <c r="O298" s="220">
        <f>+'mẫu thống kê báo cáo nhanh'!E57</f>
        <v>0</v>
      </c>
      <c r="P298" s="220"/>
      <c r="Q298" s="31">
        <f>+'7'!I297</f>
        <v>0</v>
      </c>
      <c r="R298" s="31">
        <f>+'8'!I297</f>
        <v>0</v>
      </c>
      <c r="S298" s="26">
        <f>+'9'!I297</f>
        <v>0</v>
      </c>
      <c r="T298" s="26">
        <f>+'10'!I297</f>
        <v>0</v>
      </c>
      <c r="U298" s="26">
        <f>+'11'!L297</f>
        <v>0</v>
      </c>
      <c r="V298" s="26"/>
      <c r="W298" s="31">
        <f>+'16'!I297</f>
        <v>0</v>
      </c>
      <c r="X298" s="31"/>
      <c r="Y298" s="220">
        <f>+'21'!L297</f>
        <v>0</v>
      </c>
      <c r="Z298" s="220" t="e">
        <f>+'mẫu thống kê báo cáo nhanh'!W57</f>
        <v>#REF!</v>
      </c>
      <c r="AA298" s="31"/>
      <c r="AB298" s="192" t="e">
        <f t="shared" si="13"/>
        <v>#REF!</v>
      </c>
      <c r="AC298" s="225"/>
    </row>
    <row r="299" spans="1:29" ht="15.75" hidden="1" x14ac:dyDescent="0.25">
      <c r="A299" s="197" t="s">
        <v>719</v>
      </c>
      <c r="B299" s="197" t="s">
        <v>720</v>
      </c>
      <c r="C299" s="198" t="s">
        <v>126</v>
      </c>
      <c r="D299" s="197" t="s">
        <v>55</v>
      </c>
      <c r="E299" s="258" t="e">
        <f t="shared" si="14"/>
        <v>#REF!</v>
      </c>
      <c r="F299" s="220">
        <f>+'7'!E298</f>
        <v>0</v>
      </c>
      <c r="G299" s="220">
        <f>+'8'!F298</f>
        <v>0</v>
      </c>
      <c r="H299" s="215">
        <f>+'9'!F298</f>
        <v>0</v>
      </c>
      <c r="I299" s="215">
        <f>+'10'!E298</f>
        <v>0</v>
      </c>
      <c r="J299" s="220">
        <f>+'11'!E298</f>
        <v>0</v>
      </c>
      <c r="K299" s="220"/>
      <c r="L299" s="220">
        <f>+'16'!E298</f>
        <v>0</v>
      </c>
      <c r="M299" s="220"/>
      <c r="N299" s="220">
        <f>+'21'!E298</f>
        <v>0</v>
      </c>
      <c r="O299" s="220" t="e">
        <f>+'mẫu thống kê báo cáo nhanh'!#REF!</f>
        <v>#REF!</v>
      </c>
      <c r="P299" s="220"/>
      <c r="Q299" s="31">
        <f>+'7'!I298</f>
        <v>0</v>
      </c>
      <c r="R299" s="31">
        <f>+'8'!I298</f>
        <v>0</v>
      </c>
      <c r="S299" s="26">
        <f>+'9'!I298</f>
        <v>0</v>
      </c>
      <c r="T299" s="26">
        <f>+'10'!I298</f>
        <v>0</v>
      </c>
      <c r="U299" s="26">
        <f>+'11'!L298</f>
        <v>0</v>
      </c>
      <c r="V299" s="26"/>
      <c r="W299" s="31">
        <f>+'16'!I298</f>
        <v>0</v>
      </c>
      <c r="X299" s="31"/>
      <c r="Y299" s="220">
        <f>+'21'!L298</f>
        <v>0</v>
      </c>
      <c r="Z299" s="220" t="e">
        <f>+'mẫu thống kê báo cáo nhanh'!#REF!</f>
        <v>#REF!</v>
      </c>
      <c r="AA299" s="31"/>
      <c r="AB299" s="192" t="e">
        <f t="shared" si="13"/>
        <v>#REF!</v>
      </c>
      <c r="AC299" s="225"/>
    </row>
    <row r="300" spans="1:29" ht="15.75" hidden="1" x14ac:dyDescent="0.25">
      <c r="A300" s="197" t="s">
        <v>721</v>
      </c>
      <c r="B300" s="197" t="s">
        <v>722</v>
      </c>
      <c r="C300" s="198" t="s">
        <v>128</v>
      </c>
      <c r="D300" s="197" t="s">
        <v>55</v>
      </c>
      <c r="E300" s="258" t="e">
        <f t="shared" ref="E300:E328" si="15">+SUM(F300:P300)</f>
        <v>#REF!</v>
      </c>
      <c r="F300" s="220">
        <f>+'7'!E299</f>
        <v>0</v>
      </c>
      <c r="G300" s="220">
        <f>+'8'!F299</f>
        <v>0</v>
      </c>
      <c r="H300" s="215">
        <f>+'9'!F299</f>
        <v>0</v>
      </c>
      <c r="I300" s="215">
        <f>+'10'!E299</f>
        <v>0</v>
      </c>
      <c r="J300" s="220">
        <f>+'11'!E299</f>
        <v>0</v>
      </c>
      <c r="K300" s="220"/>
      <c r="L300" s="220">
        <f>+'16'!E299</f>
        <v>0</v>
      </c>
      <c r="M300" s="220"/>
      <c r="N300" s="220">
        <f>+'21'!E299</f>
        <v>0</v>
      </c>
      <c r="O300" s="220" t="e">
        <f>+'mẫu thống kê báo cáo nhanh'!#REF!</f>
        <v>#REF!</v>
      </c>
      <c r="P300" s="220"/>
      <c r="Q300" s="31">
        <f>+'7'!I299</f>
        <v>0</v>
      </c>
      <c r="R300" s="31">
        <f>+'8'!I299</f>
        <v>0</v>
      </c>
      <c r="S300" s="26">
        <f>+'9'!I299</f>
        <v>0</v>
      </c>
      <c r="T300" s="26">
        <f>+'10'!I299</f>
        <v>0</v>
      </c>
      <c r="U300" s="26">
        <f>+'11'!L299</f>
        <v>0</v>
      </c>
      <c r="V300" s="26"/>
      <c r="W300" s="31">
        <f>+'16'!I299</f>
        <v>0</v>
      </c>
      <c r="X300" s="31"/>
      <c r="Y300" s="220">
        <f>+'21'!L299</f>
        <v>0</v>
      </c>
      <c r="Z300" s="220" t="e">
        <f>+'mẫu thống kê báo cáo nhanh'!#REF!</f>
        <v>#REF!</v>
      </c>
      <c r="AA300" s="31"/>
      <c r="AB300" s="192" t="e">
        <f t="shared" si="13"/>
        <v>#REF!</v>
      </c>
      <c r="AC300" s="225"/>
    </row>
    <row r="301" spans="1:29" ht="15.75" hidden="1" x14ac:dyDescent="0.25">
      <c r="A301" s="197" t="s">
        <v>723</v>
      </c>
      <c r="B301" s="197" t="s">
        <v>724</v>
      </c>
      <c r="C301" s="198" t="s">
        <v>336</v>
      </c>
      <c r="D301" s="197" t="s">
        <v>55</v>
      </c>
      <c r="E301" s="258" t="e">
        <f t="shared" si="15"/>
        <v>#REF!</v>
      </c>
      <c r="F301" s="220">
        <f>+'7'!E300</f>
        <v>0</v>
      </c>
      <c r="G301" s="220">
        <f>+'8'!F300</f>
        <v>0</v>
      </c>
      <c r="H301" s="215">
        <f>+'9'!F300</f>
        <v>0</v>
      </c>
      <c r="I301" s="215">
        <f>+'10'!E300</f>
        <v>0</v>
      </c>
      <c r="J301" s="220">
        <f>+'11'!E300</f>
        <v>0</v>
      </c>
      <c r="K301" s="220"/>
      <c r="L301" s="220">
        <f>+'16'!E300</f>
        <v>0</v>
      </c>
      <c r="M301" s="220"/>
      <c r="N301" s="220">
        <f>+'21'!E300</f>
        <v>0</v>
      </c>
      <c r="O301" s="220" t="e">
        <f>+'mẫu thống kê báo cáo nhanh'!#REF!</f>
        <v>#REF!</v>
      </c>
      <c r="P301" s="220"/>
      <c r="Q301" s="31">
        <f>+'7'!I300</f>
        <v>0</v>
      </c>
      <c r="R301" s="31">
        <f>+'8'!I300</f>
        <v>0</v>
      </c>
      <c r="S301" s="26">
        <f>+'9'!I300</f>
        <v>0</v>
      </c>
      <c r="T301" s="26">
        <f>+'10'!I300</f>
        <v>0</v>
      </c>
      <c r="U301" s="26">
        <f>+'11'!L300</f>
        <v>0</v>
      </c>
      <c r="V301" s="26"/>
      <c r="W301" s="31">
        <f>+'16'!I300</f>
        <v>0</v>
      </c>
      <c r="X301" s="31"/>
      <c r="Y301" s="220">
        <f>+'21'!L300</f>
        <v>0</v>
      </c>
      <c r="Z301" s="220" t="e">
        <f>+'mẫu thống kê báo cáo nhanh'!#REF!</f>
        <v>#REF!</v>
      </c>
      <c r="AA301" s="31"/>
      <c r="AB301" s="192" t="e">
        <f t="shared" si="13"/>
        <v>#REF!</v>
      </c>
      <c r="AC301" s="225"/>
    </row>
    <row r="302" spans="1:29" ht="15.75" hidden="1" x14ac:dyDescent="0.25">
      <c r="A302" s="197" t="s">
        <v>725</v>
      </c>
      <c r="B302" s="197" t="s">
        <v>726</v>
      </c>
      <c r="C302" s="198" t="s">
        <v>132</v>
      </c>
      <c r="D302" s="197" t="s">
        <v>55</v>
      </c>
      <c r="E302" s="258" t="e">
        <f t="shared" si="15"/>
        <v>#REF!</v>
      </c>
      <c r="F302" s="220">
        <f>+'7'!E301</f>
        <v>0</v>
      </c>
      <c r="G302" s="220">
        <f>+'8'!F301</f>
        <v>0</v>
      </c>
      <c r="H302" s="215">
        <f>+'9'!F301</f>
        <v>0</v>
      </c>
      <c r="I302" s="215">
        <f>+'10'!E301</f>
        <v>0</v>
      </c>
      <c r="J302" s="220">
        <f>+'11'!E301</f>
        <v>0</v>
      </c>
      <c r="K302" s="220"/>
      <c r="L302" s="220">
        <f>+'16'!E301</f>
        <v>0</v>
      </c>
      <c r="M302" s="220"/>
      <c r="N302" s="220">
        <f>+'21'!E301</f>
        <v>0</v>
      </c>
      <c r="O302" s="220" t="e">
        <f>+'mẫu thống kê báo cáo nhanh'!#REF!</f>
        <v>#REF!</v>
      </c>
      <c r="P302" s="220"/>
      <c r="Q302" s="31">
        <f>+'7'!I301</f>
        <v>0</v>
      </c>
      <c r="R302" s="31">
        <f>+'8'!I301</f>
        <v>0</v>
      </c>
      <c r="S302" s="26">
        <f>+'9'!I301</f>
        <v>0</v>
      </c>
      <c r="T302" s="26">
        <f>+'10'!I301</f>
        <v>0</v>
      </c>
      <c r="U302" s="26">
        <f>+'11'!L301</f>
        <v>0</v>
      </c>
      <c r="V302" s="26"/>
      <c r="W302" s="31">
        <f>+'16'!I301</f>
        <v>0</v>
      </c>
      <c r="X302" s="31"/>
      <c r="Y302" s="220">
        <f>+'21'!L301</f>
        <v>0</v>
      </c>
      <c r="Z302" s="220" t="e">
        <f>+'mẫu thống kê báo cáo nhanh'!#REF!</f>
        <v>#REF!</v>
      </c>
      <c r="AA302" s="246"/>
      <c r="AB302" s="192" t="e">
        <f t="shared" si="13"/>
        <v>#REF!</v>
      </c>
      <c r="AC302" s="225"/>
    </row>
    <row r="303" spans="1:29" ht="15.75" x14ac:dyDescent="0.25">
      <c r="A303" s="190" t="s">
        <v>1592</v>
      </c>
      <c r="B303" s="190" t="s">
        <v>727</v>
      </c>
      <c r="C303" s="191" t="s">
        <v>728</v>
      </c>
      <c r="D303" s="190" t="s">
        <v>55</v>
      </c>
      <c r="E303" s="258" t="e">
        <f t="shared" si="15"/>
        <v>#REF!</v>
      </c>
      <c r="F303" s="220">
        <f>+'7'!E302</f>
        <v>0</v>
      </c>
      <c r="G303" s="220">
        <f>+'8'!F302</f>
        <v>0</v>
      </c>
      <c r="H303" s="215">
        <f>+'9'!F302</f>
        <v>0</v>
      </c>
      <c r="I303" s="215">
        <f>+'10'!E302</f>
        <v>0</v>
      </c>
      <c r="J303" s="220">
        <f>+'11'!E302</f>
        <v>0</v>
      </c>
      <c r="K303" s="220"/>
      <c r="L303" s="220">
        <f>+'16'!E302</f>
        <v>0</v>
      </c>
      <c r="M303" s="220"/>
      <c r="N303" s="220">
        <f>+'21'!E302</f>
        <v>0</v>
      </c>
      <c r="O303" s="220" t="e">
        <f>+'mẫu thống kê báo cáo nhanh'!#REF!</f>
        <v>#REF!</v>
      </c>
      <c r="P303" s="220"/>
      <c r="Q303" s="31">
        <f>+'7'!I302</f>
        <v>0</v>
      </c>
      <c r="R303" s="31">
        <f>+'8'!I302</f>
        <v>0</v>
      </c>
      <c r="S303" s="26">
        <f>+'9'!I302</f>
        <v>0</v>
      </c>
      <c r="T303" s="26">
        <f>+'10'!I302</f>
        <v>0</v>
      </c>
      <c r="U303" s="26">
        <f>+'11'!L302</f>
        <v>0</v>
      </c>
      <c r="V303" s="26"/>
      <c r="W303" s="31">
        <f>+'16'!I302</f>
        <v>0</v>
      </c>
      <c r="X303" s="31"/>
      <c r="Y303" s="220">
        <f>+'21'!L302</f>
        <v>0</v>
      </c>
      <c r="Z303" s="220" t="e">
        <f>+'mẫu thống kê báo cáo nhanh'!#REF!</f>
        <v>#REF!</v>
      </c>
      <c r="AA303" s="31"/>
      <c r="AB303" s="192" t="e">
        <f t="shared" si="13"/>
        <v>#REF!</v>
      </c>
      <c r="AC303" s="225"/>
    </row>
    <row r="304" spans="1:29" ht="15.75" x14ac:dyDescent="0.25">
      <c r="A304" s="197" t="s">
        <v>729</v>
      </c>
      <c r="B304" s="197" t="s">
        <v>730</v>
      </c>
      <c r="C304" s="198" t="s">
        <v>126</v>
      </c>
      <c r="D304" s="197" t="s">
        <v>55</v>
      </c>
      <c r="E304" s="258" t="e">
        <f t="shared" si="15"/>
        <v>#REF!</v>
      </c>
      <c r="F304" s="220">
        <f>+'7'!E303</f>
        <v>0</v>
      </c>
      <c r="G304" s="220">
        <f>+'8'!F303</f>
        <v>0</v>
      </c>
      <c r="H304" s="215">
        <f>+'9'!F303</f>
        <v>0</v>
      </c>
      <c r="I304" s="215">
        <f>+'10'!E303</f>
        <v>0</v>
      </c>
      <c r="J304" s="220">
        <f>+'11'!E303</f>
        <v>0</v>
      </c>
      <c r="K304" s="220"/>
      <c r="L304" s="220">
        <f>+'16'!E303</f>
        <v>0</v>
      </c>
      <c r="M304" s="220"/>
      <c r="N304" s="220">
        <f>+'21'!E303</f>
        <v>0</v>
      </c>
      <c r="O304" s="220" t="e">
        <f>+'mẫu thống kê báo cáo nhanh'!#REF!</f>
        <v>#REF!</v>
      </c>
      <c r="P304" s="220"/>
      <c r="Q304" s="31">
        <f>+'7'!I303</f>
        <v>0</v>
      </c>
      <c r="R304" s="31">
        <f>+'8'!I303</f>
        <v>0</v>
      </c>
      <c r="S304" s="26">
        <f>+'9'!I303</f>
        <v>0</v>
      </c>
      <c r="T304" s="26">
        <f>+'10'!I303</f>
        <v>0</v>
      </c>
      <c r="U304" s="26">
        <f>+'11'!L303</f>
        <v>0</v>
      </c>
      <c r="V304" s="26"/>
      <c r="W304" s="31">
        <f>+'16'!I303</f>
        <v>0</v>
      </c>
      <c r="X304" s="31"/>
      <c r="Y304" s="220">
        <f>+'21'!L303</f>
        <v>0</v>
      </c>
      <c r="Z304" s="220" t="e">
        <f>+'mẫu thống kê báo cáo nhanh'!#REF!</f>
        <v>#REF!</v>
      </c>
      <c r="AA304" s="246"/>
      <c r="AB304" s="192" t="e">
        <f t="shared" si="13"/>
        <v>#REF!</v>
      </c>
      <c r="AC304" s="225"/>
    </row>
    <row r="305" spans="1:29" ht="15.75" x14ac:dyDescent="0.25">
      <c r="A305" s="197" t="s">
        <v>731</v>
      </c>
      <c r="B305" s="197" t="s">
        <v>732</v>
      </c>
      <c r="C305" s="198" t="s">
        <v>128</v>
      </c>
      <c r="D305" s="197" t="s">
        <v>55</v>
      </c>
      <c r="E305" s="258" t="e">
        <f t="shared" si="15"/>
        <v>#REF!</v>
      </c>
      <c r="F305" s="220">
        <f>+'7'!E304</f>
        <v>0</v>
      </c>
      <c r="G305" s="220">
        <f>+'8'!F304</f>
        <v>0</v>
      </c>
      <c r="H305" s="215">
        <f>+'9'!F304</f>
        <v>0</v>
      </c>
      <c r="I305" s="215">
        <f>+'10'!E304</f>
        <v>0</v>
      </c>
      <c r="J305" s="220">
        <f>+'11'!E304</f>
        <v>0</v>
      </c>
      <c r="K305" s="220"/>
      <c r="L305" s="220">
        <f>+'16'!E304</f>
        <v>0</v>
      </c>
      <c r="M305" s="220"/>
      <c r="N305" s="220">
        <f>+'21'!E304</f>
        <v>0</v>
      </c>
      <c r="O305" s="220" t="e">
        <f>+'mẫu thống kê báo cáo nhanh'!#REF!</f>
        <v>#REF!</v>
      </c>
      <c r="P305" s="220"/>
      <c r="Q305" s="31">
        <f>+'7'!I304</f>
        <v>0</v>
      </c>
      <c r="R305" s="31">
        <f>+'8'!I304</f>
        <v>0</v>
      </c>
      <c r="S305" s="26">
        <f>+'9'!I304</f>
        <v>0</v>
      </c>
      <c r="T305" s="26">
        <f>+'10'!I304</f>
        <v>0</v>
      </c>
      <c r="U305" s="26">
        <f>+'11'!L304</f>
        <v>0</v>
      </c>
      <c r="V305" s="26"/>
      <c r="W305" s="31">
        <f>+'16'!I304</f>
        <v>0</v>
      </c>
      <c r="X305" s="31"/>
      <c r="Y305" s="220">
        <f>+'21'!L304</f>
        <v>0</v>
      </c>
      <c r="Z305" s="220" t="e">
        <f>+'mẫu thống kê báo cáo nhanh'!#REF!</f>
        <v>#REF!</v>
      </c>
      <c r="AA305" s="246"/>
      <c r="AB305" s="192" t="e">
        <f t="shared" si="13"/>
        <v>#REF!</v>
      </c>
      <c r="AC305" s="225"/>
    </row>
    <row r="306" spans="1:29" ht="15.75" x14ac:dyDescent="0.25">
      <c r="A306" s="197" t="s">
        <v>733</v>
      </c>
      <c r="B306" s="197" t="s">
        <v>734</v>
      </c>
      <c r="C306" s="198" t="s">
        <v>336</v>
      </c>
      <c r="D306" s="197" t="s">
        <v>55</v>
      </c>
      <c r="E306" s="258" t="e">
        <f t="shared" si="15"/>
        <v>#REF!</v>
      </c>
      <c r="F306" s="220">
        <f>+'7'!E305</f>
        <v>0</v>
      </c>
      <c r="G306" s="220">
        <f>+'8'!F305</f>
        <v>0</v>
      </c>
      <c r="H306" s="215">
        <f>+'9'!F305</f>
        <v>0</v>
      </c>
      <c r="I306" s="215">
        <f>+'10'!E305</f>
        <v>0</v>
      </c>
      <c r="J306" s="220">
        <f>+'11'!E305</f>
        <v>0</v>
      </c>
      <c r="K306" s="220"/>
      <c r="L306" s="220">
        <f>+'16'!E305</f>
        <v>0</v>
      </c>
      <c r="M306" s="220"/>
      <c r="N306" s="220">
        <f>+'21'!E305</f>
        <v>0</v>
      </c>
      <c r="O306" s="220" t="e">
        <f>+'mẫu thống kê báo cáo nhanh'!#REF!</f>
        <v>#REF!</v>
      </c>
      <c r="P306" s="220"/>
      <c r="Q306" s="31">
        <f>+'7'!I305</f>
        <v>0</v>
      </c>
      <c r="R306" s="31">
        <f>+'8'!I305</f>
        <v>0</v>
      </c>
      <c r="S306" s="26">
        <f>+'9'!I305</f>
        <v>0</v>
      </c>
      <c r="T306" s="26">
        <f>+'10'!I305</f>
        <v>0</v>
      </c>
      <c r="U306" s="26">
        <f>+'11'!L305</f>
        <v>0</v>
      </c>
      <c r="V306" s="26"/>
      <c r="W306" s="31">
        <f>+'16'!I305</f>
        <v>0</v>
      </c>
      <c r="X306" s="31"/>
      <c r="Y306" s="220">
        <f>+'21'!L305</f>
        <v>0</v>
      </c>
      <c r="Z306" s="220" t="e">
        <f>+'mẫu thống kê báo cáo nhanh'!#REF!</f>
        <v>#REF!</v>
      </c>
      <c r="AA306" s="246"/>
      <c r="AB306" s="192" t="e">
        <f t="shared" si="13"/>
        <v>#REF!</v>
      </c>
      <c r="AC306" s="225"/>
    </row>
    <row r="307" spans="1:29" ht="15.75" x14ac:dyDescent="0.25">
      <c r="A307" s="197" t="s">
        <v>735</v>
      </c>
      <c r="B307" s="197" t="s">
        <v>736</v>
      </c>
      <c r="C307" s="198" t="s">
        <v>132</v>
      </c>
      <c r="D307" s="197" t="s">
        <v>55</v>
      </c>
      <c r="E307" s="258" t="e">
        <f t="shared" si="15"/>
        <v>#REF!</v>
      </c>
      <c r="F307" s="220">
        <f>+'7'!E306</f>
        <v>0</v>
      </c>
      <c r="G307" s="220">
        <f>+'8'!F306</f>
        <v>0</v>
      </c>
      <c r="H307" s="215">
        <f>+'9'!F306</f>
        <v>0</v>
      </c>
      <c r="I307" s="215">
        <f>+'10'!E306</f>
        <v>0</v>
      </c>
      <c r="J307" s="220">
        <f>+'11'!E306</f>
        <v>0</v>
      </c>
      <c r="K307" s="220"/>
      <c r="L307" s="220">
        <f>+'16'!E306</f>
        <v>0</v>
      </c>
      <c r="M307" s="220"/>
      <c r="N307" s="220">
        <f>+'21'!E306</f>
        <v>0</v>
      </c>
      <c r="O307" s="220" t="e">
        <f>+'mẫu thống kê báo cáo nhanh'!#REF!</f>
        <v>#REF!</v>
      </c>
      <c r="P307" s="220"/>
      <c r="Q307" s="31">
        <f>+'7'!I306</f>
        <v>0</v>
      </c>
      <c r="R307" s="31">
        <f>+'8'!I306</f>
        <v>0</v>
      </c>
      <c r="S307" s="26">
        <f>+'9'!I306</f>
        <v>0</v>
      </c>
      <c r="T307" s="26">
        <f>+'10'!I306</f>
        <v>0</v>
      </c>
      <c r="U307" s="26">
        <f>+'11'!L306</f>
        <v>0</v>
      </c>
      <c r="V307" s="26"/>
      <c r="W307" s="31">
        <f>+'16'!I306</f>
        <v>0</v>
      </c>
      <c r="X307" s="31"/>
      <c r="Y307" s="220">
        <f>+'21'!L306</f>
        <v>0</v>
      </c>
      <c r="Z307" s="220" t="e">
        <f>+'mẫu thống kê báo cáo nhanh'!#REF!</f>
        <v>#REF!</v>
      </c>
      <c r="AA307" s="246"/>
      <c r="AB307" s="192" t="e">
        <f t="shared" si="13"/>
        <v>#REF!</v>
      </c>
      <c r="AC307" s="225"/>
    </row>
    <row r="308" spans="1:29" ht="15.75" x14ac:dyDescent="0.25">
      <c r="A308" s="190" t="s">
        <v>1593</v>
      </c>
      <c r="B308" s="190" t="s">
        <v>139</v>
      </c>
      <c r="C308" s="191" t="s">
        <v>140</v>
      </c>
      <c r="D308" s="190" t="s">
        <v>141</v>
      </c>
      <c r="E308" s="259">
        <f t="shared" si="15"/>
        <v>5.16</v>
      </c>
      <c r="F308" s="220">
        <f>+'7'!E307</f>
        <v>0</v>
      </c>
      <c r="G308" s="220">
        <f>+'8'!F307</f>
        <v>0</v>
      </c>
      <c r="H308" s="215">
        <f>+'9'!F307</f>
        <v>0</v>
      </c>
      <c r="I308" s="215">
        <f>+'10'!E307</f>
        <v>0</v>
      </c>
      <c r="J308" s="220">
        <f>+'11'!E307</f>
        <v>0</v>
      </c>
      <c r="K308" s="220"/>
      <c r="L308" s="215">
        <f>+'16'!E307</f>
        <v>5.16</v>
      </c>
      <c r="M308" s="215"/>
      <c r="N308" s="220">
        <f>+'21'!E307</f>
        <v>0</v>
      </c>
      <c r="O308" s="220">
        <f>+'mẫu thống kê báo cáo nhanh'!E58</f>
        <v>0</v>
      </c>
      <c r="P308" s="220"/>
      <c r="Q308" s="26">
        <f>+'7'!I307</f>
        <v>0</v>
      </c>
      <c r="R308" s="26">
        <f>+'8'!I307</f>
        <v>0</v>
      </c>
      <c r="S308" s="26">
        <f>+'9'!I307</f>
        <v>0</v>
      </c>
      <c r="T308" s="26">
        <f>+'10'!I307</f>
        <v>0</v>
      </c>
      <c r="U308" s="26">
        <f>+'11'!L307</f>
        <v>0</v>
      </c>
      <c r="V308" s="26"/>
      <c r="W308" s="26">
        <f>+'16'!I307</f>
        <v>600</v>
      </c>
      <c r="X308" s="26"/>
      <c r="Y308" s="220">
        <f>+'21'!L307</f>
        <v>0</v>
      </c>
      <c r="Z308" s="220" t="e">
        <f>+'mẫu thống kê báo cáo nhanh'!W58</f>
        <v>#REF!</v>
      </c>
      <c r="AA308" s="26"/>
      <c r="AB308" s="192" t="e">
        <f t="shared" si="13"/>
        <v>#REF!</v>
      </c>
      <c r="AC308" s="225"/>
    </row>
    <row r="309" spans="1:29" ht="18.75" x14ac:dyDescent="0.25">
      <c r="A309" s="197" t="s">
        <v>738</v>
      </c>
      <c r="B309" s="197" t="s">
        <v>739</v>
      </c>
      <c r="C309" s="198" t="s">
        <v>126</v>
      </c>
      <c r="D309" s="197" t="s">
        <v>1594</v>
      </c>
      <c r="E309" s="258" t="e">
        <f t="shared" si="15"/>
        <v>#REF!</v>
      </c>
      <c r="F309" s="220">
        <f>+'7'!E308</f>
        <v>0</v>
      </c>
      <c r="G309" s="220">
        <f>+'8'!F308</f>
        <v>0</v>
      </c>
      <c r="H309" s="215">
        <f>+'9'!F308</f>
        <v>0</v>
      </c>
      <c r="I309" s="215">
        <f>+'10'!E308</f>
        <v>0</v>
      </c>
      <c r="J309" s="220">
        <f>+'11'!E308</f>
        <v>0</v>
      </c>
      <c r="K309" s="220"/>
      <c r="L309" s="220">
        <f>+'16'!E308</f>
        <v>2.16</v>
      </c>
      <c r="M309" s="220"/>
      <c r="N309" s="220">
        <f>+'21'!E308</f>
        <v>0</v>
      </c>
      <c r="O309" s="220" t="e">
        <f>+'mẫu thống kê báo cáo nhanh'!#REF!</f>
        <v>#REF!</v>
      </c>
      <c r="P309" s="220"/>
      <c r="Q309" s="31">
        <f>+'7'!I308</f>
        <v>0</v>
      </c>
      <c r="R309" s="31">
        <f>+'8'!I308</f>
        <v>0</v>
      </c>
      <c r="S309" s="26">
        <f>+'9'!I308</f>
        <v>0</v>
      </c>
      <c r="T309" s="26">
        <f>+'10'!I308</f>
        <v>0</v>
      </c>
      <c r="U309" s="26">
        <f>+'11'!L308</f>
        <v>0</v>
      </c>
      <c r="V309" s="26"/>
      <c r="W309" s="31">
        <f>+'16'!I308</f>
        <v>250</v>
      </c>
      <c r="X309" s="31"/>
      <c r="Y309" s="220">
        <f>+'21'!L308</f>
        <v>0</v>
      </c>
      <c r="Z309" s="220" t="e">
        <f>+'mẫu thống kê báo cáo nhanh'!#REF!</f>
        <v>#REF!</v>
      </c>
      <c r="AA309" s="246"/>
      <c r="AB309" s="199" t="e">
        <f t="shared" si="13"/>
        <v>#REF!</v>
      </c>
      <c r="AC309" s="225"/>
    </row>
    <row r="310" spans="1:29" ht="18.75" x14ac:dyDescent="0.25">
      <c r="A310" s="197" t="s">
        <v>741</v>
      </c>
      <c r="B310" s="197" t="s">
        <v>742</v>
      </c>
      <c r="C310" s="198" t="s">
        <v>128</v>
      </c>
      <c r="D310" s="197" t="s">
        <v>1594</v>
      </c>
      <c r="E310" s="258" t="e">
        <f t="shared" si="15"/>
        <v>#REF!</v>
      </c>
      <c r="F310" s="220">
        <f>+'7'!E309</f>
        <v>0</v>
      </c>
      <c r="G310" s="220">
        <f>+'8'!F309</f>
        <v>0</v>
      </c>
      <c r="H310" s="215">
        <f>+'9'!F309</f>
        <v>0</v>
      </c>
      <c r="I310" s="215">
        <f>+'10'!E309</f>
        <v>0</v>
      </c>
      <c r="J310" s="220">
        <f>+'11'!E309</f>
        <v>0</v>
      </c>
      <c r="K310" s="220"/>
      <c r="L310" s="220">
        <f>+'16'!E309</f>
        <v>3</v>
      </c>
      <c r="M310" s="220"/>
      <c r="N310" s="220">
        <f>+'21'!E309</f>
        <v>0</v>
      </c>
      <c r="O310" s="220" t="e">
        <f>+'mẫu thống kê báo cáo nhanh'!#REF!</f>
        <v>#REF!</v>
      </c>
      <c r="P310" s="220"/>
      <c r="Q310" s="31">
        <f>+'7'!I309</f>
        <v>0</v>
      </c>
      <c r="R310" s="31">
        <f>+'8'!I309</f>
        <v>0</v>
      </c>
      <c r="S310" s="26">
        <f>+'9'!I309</f>
        <v>0</v>
      </c>
      <c r="T310" s="26">
        <f>+'10'!I309</f>
        <v>0</v>
      </c>
      <c r="U310" s="26">
        <f>+'11'!L309</f>
        <v>0</v>
      </c>
      <c r="V310" s="26"/>
      <c r="W310" s="31">
        <f>+'16'!I309</f>
        <v>350</v>
      </c>
      <c r="X310" s="31"/>
      <c r="Y310" s="220">
        <f>+'21'!L309</f>
        <v>0</v>
      </c>
      <c r="Z310" s="220" t="e">
        <f>+'mẫu thống kê báo cáo nhanh'!#REF!</f>
        <v>#REF!</v>
      </c>
      <c r="AA310" s="246"/>
      <c r="AB310" s="199" t="e">
        <f t="shared" si="13"/>
        <v>#REF!</v>
      </c>
      <c r="AC310" s="225"/>
    </row>
    <row r="311" spans="1:29" ht="18.75" x14ac:dyDescent="0.25">
      <c r="A311" s="197" t="s">
        <v>743</v>
      </c>
      <c r="B311" s="197" t="s">
        <v>744</v>
      </c>
      <c r="C311" s="198" t="s">
        <v>130</v>
      </c>
      <c r="D311" s="197" t="s">
        <v>1594</v>
      </c>
      <c r="E311" s="258" t="e">
        <f t="shared" si="15"/>
        <v>#REF!</v>
      </c>
      <c r="F311" s="220">
        <f>+'7'!E310</f>
        <v>0</v>
      </c>
      <c r="G311" s="220">
        <f>+'8'!F310</f>
        <v>0</v>
      </c>
      <c r="H311" s="215">
        <f>+'9'!F310</f>
        <v>0</v>
      </c>
      <c r="I311" s="215">
        <f>+'10'!E310</f>
        <v>0</v>
      </c>
      <c r="J311" s="220">
        <f>+'11'!E310</f>
        <v>0</v>
      </c>
      <c r="K311" s="220"/>
      <c r="L311" s="220">
        <f>+'16'!E310</f>
        <v>0</v>
      </c>
      <c r="M311" s="220"/>
      <c r="N311" s="220">
        <f>+'21'!E310</f>
        <v>0</v>
      </c>
      <c r="O311" s="220" t="e">
        <f>+'mẫu thống kê báo cáo nhanh'!#REF!</f>
        <v>#REF!</v>
      </c>
      <c r="P311" s="220"/>
      <c r="Q311" s="31">
        <f>+'7'!I310</f>
        <v>0</v>
      </c>
      <c r="R311" s="31">
        <f>+'8'!I310</f>
        <v>0</v>
      </c>
      <c r="S311" s="26">
        <f>+'9'!I310</f>
        <v>0</v>
      </c>
      <c r="T311" s="26">
        <f>+'10'!I310</f>
        <v>0</v>
      </c>
      <c r="U311" s="26">
        <f>+'11'!L310</f>
        <v>0</v>
      </c>
      <c r="V311" s="26"/>
      <c r="W311" s="31">
        <f>+'16'!I310</f>
        <v>0</v>
      </c>
      <c r="X311" s="31"/>
      <c r="Y311" s="220">
        <f>+'21'!L310</f>
        <v>0</v>
      </c>
      <c r="Z311" s="220" t="e">
        <f>+'mẫu thống kê báo cáo nhanh'!#REF!</f>
        <v>#REF!</v>
      </c>
      <c r="AA311" s="246"/>
      <c r="AB311" s="199" t="e">
        <f t="shared" si="13"/>
        <v>#REF!</v>
      </c>
      <c r="AC311" s="225"/>
    </row>
    <row r="312" spans="1:29" ht="18.75" x14ac:dyDescent="0.25">
      <c r="A312" s="197" t="s">
        <v>745</v>
      </c>
      <c r="B312" s="197" t="s">
        <v>746</v>
      </c>
      <c r="C312" s="198" t="s">
        <v>132</v>
      </c>
      <c r="D312" s="197" t="s">
        <v>1594</v>
      </c>
      <c r="E312" s="258" t="e">
        <f t="shared" si="15"/>
        <v>#REF!</v>
      </c>
      <c r="F312" s="220">
        <f>+'7'!E311</f>
        <v>0</v>
      </c>
      <c r="G312" s="220">
        <f>+'8'!F311</f>
        <v>0</v>
      </c>
      <c r="H312" s="215">
        <f>+'9'!F311</f>
        <v>0</v>
      </c>
      <c r="I312" s="215">
        <f>+'10'!E311</f>
        <v>0</v>
      </c>
      <c r="J312" s="220">
        <f>+'11'!E311</f>
        <v>0</v>
      </c>
      <c r="K312" s="220"/>
      <c r="L312" s="220">
        <f>+'16'!E311</f>
        <v>0</v>
      </c>
      <c r="M312" s="220"/>
      <c r="N312" s="220">
        <f>+'21'!E311</f>
        <v>0</v>
      </c>
      <c r="O312" s="220" t="e">
        <f>+'mẫu thống kê báo cáo nhanh'!#REF!</f>
        <v>#REF!</v>
      </c>
      <c r="P312" s="220"/>
      <c r="Q312" s="31">
        <f>+'7'!I311</f>
        <v>0</v>
      </c>
      <c r="R312" s="31">
        <f>+'8'!I311</f>
        <v>0</v>
      </c>
      <c r="S312" s="26">
        <f>+'9'!I311</f>
        <v>0</v>
      </c>
      <c r="T312" s="26">
        <f>+'10'!I311</f>
        <v>0</v>
      </c>
      <c r="U312" s="26">
        <f>+'11'!L311</f>
        <v>0</v>
      </c>
      <c r="V312" s="26"/>
      <c r="W312" s="31">
        <f>+'16'!I311</f>
        <v>0</v>
      </c>
      <c r="X312" s="31"/>
      <c r="Y312" s="220">
        <f>+'21'!L311</f>
        <v>0</v>
      </c>
      <c r="Z312" s="220" t="e">
        <f>+'mẫu thống kê báo cáo nhanh'!#REF!</f>
        <v>#REF!</v>
      </c>
      <c r="AA312" s="246"/>
      <c r="AB312" s="199" t="e">
        <f t="shared" si="13"/>
        <v>#REF!</v>
      </c>
      <c r="AC312" s="225"/>
    </row>
    <row r="313" spans="1:29" ht="15.75" x14ac:dyDescent="0.25">
      <c r="A313" s="190" t="s">
        <v>1595</v>
      </c>
      <c r="B313" s="190" t="s">
        <v>142</v>
      </c>
      <c r="C313" s="191" t="s">
        <v>143</v>
      </c>
      <c r="D313" s="190" t="s">
        <v>144</v>
      </c>
      <c r="E313" s="258">
        <f t="shared" si="15"/>
        <v>0</v>
      </c>
      <c r="F313" s="220">
        <f>+'7'!E312</f>
        <v>0</v>
      </c>
      <c r="G313" s="220">
        <f>+'8'!F312</f>
        <v>0</v>
      </c>
      <c r="H313" s="215">
        <f>+'9'!F312</f>
        <v>0</v>
      </c>
      <c r="I313" s="215">
        <f>+'10'!E312</f>
        <v>0</v>
      </c>
      <c r="J313" s="220">
        <f>+'11'!E312</f>
        <v>0</v>
      </c>
      <c r="K313" s="220"/>
      <c r="L313" s="220">
        <f>+'16'!E312</f>
        <v>0</v>
      </c>
      <c r="M313" s="220"/>
      <c r="N313" s="220">
        <f>+'21'!E312</f>
        <v>0</v>
      </c>
      <c r="O313" s="220">
        <f>+'mẫu thống kê báo cáo nhanh'!E59</f>
        <v>0</v>
      </c>
      <c r="P313" s="220"/>
      <c r="Q313" s="31">
        <f>+'7'!I312</f>
        <v>0</v>
      </c>
      <c r="R313" s="31">
        <f>+'8'!I312</f>
        <v>0</v>
      </c>
      <c r="S313" s="26">
        <f>+'9'!I312</f>
        <v>0</v>
      </c>
      <c r="T313" s="26">
        <f>+'10'!I312</f>
        <v>0</v>
      </c>
      <c r="U313" s="26">
        <f>+'11'!L312</f>
        <v>0</v>
      </c>
      <c r="V313" s="26"/>
      <c r="W313" s="31">
        <f>+'16'!I312</f>
        <v>0</v>
      </c>
      <c r="X313" s="31"/>
      <c r="Y313" s="220">
        <f>+'21'!L312</f>
        <v>0</v>
      </c>
      <c r="Z313" s="220">
        <f>+'mẫu thống kê báo cáo nhanh'!W59</f>
        <v>0</v>
      </c>
      <c r="AA313" s="246"/>
      <c r="AB313" s="192">
        <f t="shared" si="13"/>
        <v>0</v>
      </c>
      <c r="AC313" s="225"/>
    </row>
    <row r="314" spans="1:29" ht="15.75" x14ac:dyDescent="0.25">
      <c r="A314" s="214" t="s">
        <v>747</v>
      </c>
      <c r="B314" s="214" t="s">
        <v>748</v>
      </c>
      <c r="C314" s="219" t="s">
        <v>749</v>
      </c>
      <c r="D314" s="214" t="s">
        <v>144</v>
      </c>
      <c r="E314" s="258" t="e">
        <f t="shared" si="15"/>
        <v>#REF!</v>
      </c>
      <c r="F314" s="220">
        <f>+'7'!E313</f>
        <v>0</v>
      </c>
      <c r="G314" s="220">
        <f>+'8'!F313</f>
        <v>0</v>
      </c>
      <c r="H314" s="215">
        <f>+'9'!F313</f>
        <v>0</v>
      </c>
      <c r="I314" s="215">
        <f>+'10'!E313</f>
        <v>0</v>
      </c>
      <c r="J314" s="220">
        <f>+'11'!E313</f>
        <v>0</v>
      </c>
      <c r="K314" s="220"/>
      <c r="L314" s="220">
        <f>+'16'!E313</f>
        <v>0</v>
      </c>
      <c r="M314" s="220"/>
      <c r="N314" s="220">
        <f>+'21'!E313</f>
        <v>0</v>
      </c>
      <c r="O314" s="220" t="e">
        <f>+'mẫu thống kê báo cáo nhanh'!#REF!</f>
        <v>#REF!</v>
      </c>
      <c r="P314" s="220"/>
      <c r="Q314" s="31">
        <f>+'7'!I313</f>
        <v>0</v>
      </c>
      <c r="R314" s="31">
        <f>+'8'!I313</f>
        <v>0</v>
      </c>
      <c r="S314" s="26">
        <f>+'9'!I313</f>
        <v>0</v>
      </c>
      <c r="T314" s="26">
        <f>+'10'!I313</f>
        <v>0</v>
      </c>
      <c r="U314" s="26">
        <f>+'11'!L313</f>
        <v>0</v>
      </c>
      <c r="V314" s="26"/>
      <c r="W314" s="31">
        <f>+'16'!I313</f>
        <v>0</v>
      </c>
      <c r="X314" s="31"/>
      <c r="Y314" s="220">
        <f>+'21'!L313</f>
        <v>0</v>
      </c>
      <c r="Z314" s="220" t="e">
        <f>+'mẫu thống kê báo cáo nhanh'!#REF!</f>
        <v>#REF!</v>
      </c>
      <c r="AA314" s="246"/>
      <c r="AB314" s="192" t="e">
        <f t="shared" si="13"/>
        <v>#REF!</v>
      </c>
      <c r="AC314" s="196"/>
    </row>
    <row r="315" spans="1:29" ht="15.75" x14ac:dyDescent="0.25">
      <c r="A315" s="197" t="s">
        <v>750</v>
      </c>
      <c r="B315" s="197" t="s">
        <v>751</v>
      </c>
      <c r="C315" s="198" t="s">
        <v>126</v>
      </c>
      <c r="D315" s="197" t="s">
        <v>144</v>
      </c>
      <c r="E315" s="258" t="e">
        <f t="shared" si="15"/>
        <v>#REF!</v>
      </c>
      <c r="F315" s="220">
        <f>+'7'!E314</f>
        <v>0</v>
      </c>
      <c r="G315" s="220">
        <f>+'8'!F314</f>
        <v>0</v>
      </c>
      <c r="H315" s="215">
        <f>+'9'!F314</f>
        <v>0</v>
      </c>
      <c r="I315" s="215">
        <f>+'10'!E314</f>
        <v>0</v>
      </c>
      <c r="J315" s="220">
        <f>+'11'!E314</f>
        <v>0</v>
      </c>
      <c r="K315" s="220"/>
      <c r="L315" s="220">
        <f>+'16'!E314</f>
        <v>0</v>
      </c>
      <c r="M315" s="220"/>
      <c r="N315" s="220">
        <f>+'21'!E314</f>
        <v>0</v>
      </c>
      <c r="O315" s="220" t="e">
        <f>+'mẫu thống kê báo cáo nhanh'!#REF!</f>
        <v>#REF!</v>
      </c>
      <c r="P315" s="220"/>
      <c r="Q315" s="31">
        <f>+'7'!I314</f>
        <v>0</v>
      </c>
      <c r="R315" s="31">
        <f>+'8'!I314</f>
        <v>0</v>
      </c>
      <c r="S315" s="26">
        <f>+'9'!I314</f>
        <v>0</v>
      </c>
      <c r="T315" s="26">
        <f>+'10'!I314</f>
        <v>0</v>
      </c>
      <c r="U315" s="26">
        <f>+'11'!L314</f>
        <v>0</v>
      </c>
      <c r="V315" s="26"/>
      <c r="W315" s="31">
        <f>+'16'!I314</f>
        <v>0</v>
      </c>
      <c r="X315" s="31"/>
      <c r="Y315" s="220">
        <f>+'21'!L314</f>
        <v>0</v>
      </c>
      <c r="Z315" s="220" t="e">
        <f>+'mẫu thống kê báo cáo nhanh'!#REF!</f>
        <v>#REF!</v>
      </c>
      <c r="AA315" s="246"/>
      <c r="AB315" s="199" t="e">
        <f t="shared" ref="AB315:AB378" si="16">+SUM(Q315:AA315)</f>
        <v>#REF!</v>
      </c>
      <c r="AC315" s="196"/>
    </row>
    <row r="316" spans="1:29" ht="15.75" x14ac:dyDescent="0.25">
      <c r="A316" s="197" t="s">
        <v>752</v>
      </c>
      <c r="B316" s="197" t="s">
        <v>753</v>
      </c>
      <c r="C316" s="198" t="s">
        <v>128</v>
      </c>
      <c r="D316" s="197" t="s">
        <v>144</v>
      </c>
      <c r="E316" s="258" t="e">
        <f t="shared" si="15"/>
        <v>#REF!</v>
      </c>
      <c r="F316" s="220">
        <f>+'7'!E315</f>
        <v>0</v>
      </c>
      <c r="G316" s="220">
        <f>+'8'!F315</f>
        <v>0</v>
      </c>
      <c r="H316" s="215">
        <f>+'9'!F315</f>
        <v>0</v>
      </c>
      <c r="I316" s="215">
        <f>+'10'!E315</f>
        <v>0</v>
      </c>
      <c r="J316" s="220">
        <f>+'11'!E315</f>
        <v>0</v>
      </c>
      <c r="K316" s="220"/>
      <c r="L316" s="220">
        <f>+'16'!E315</f>
        <v>0</v>
      </c>
      <c r="M316" s="220"/>
      <c r="N316" s="220">
        <f>+'21'!E315</f>
        <v>0</v>
      </c>
      <c r="O316" s="220" t="e">
        <f>+'mẫu thống kê báo cáo nhanh'!#REF!</f>
        <v>#REF!</v>
      </c>
      <c r="P316" s="220"/>
      <c r="Q316" s="31">
        <f>+'7'!I315</f>
        <v>0</v>
      </c>
      <c r="R316" s="31">
        <f>+'8'!I315</f>
        <v>0</v>
      </c>
      <c r="S316" s="26">
        <f>+'9'!I315</f>
        <v>0</v>
      </c>
      <c r="T316" s="26">
        <f>+'10'!I315</f>
        <v>0</v>
      </c>
      <c r="U316" s="26">
        <f>+'11'!L315</f>
        <v>0</v>
      </c>
      <c r="V316" s="26"/>
      <c r="W316" s="31">
        <f>+'16'!I315</f>
        <v>0</v>
      </c>
      <c r="X316" s="31"/>
      <c r="Y316" s="220">
        <f>+'21'!L315</f>
        <v>0</v>
      </c>
      <c r="Z316" s="220" t="e">
        <f>+'mẫu thống kê báo cáo nhanh'!#REF!</f>
        <v>#REF!</v>
      </c>
      <c r="AA316" s="246"/>
      <c r="AB316" s="199" t="e">
        <f t="shared" si="16"/>
        <v>#REF!</v>
      </c>
      <c r="AC316" s="196"/>
    </row>
    <row r="317" spans="1:29" ht="15.75" x14ac:dyDescent="0.25">
      <c r="A317" s="197" t="s">
        <v>754</v>
      </c>
      <c r="B317" s="197" t="s">
        <v>755</v>
      </c>
      <c r="C317" s="198" t="s">
        <v>130</v>
      </c>
      <c r="D317" s="197" t="s">
        <v>144</v>
      </c>
      <c r="E317" s="258" t="e">
        <f t="shared" si="15"/>
        <v>#REF!</v>
      </c>
      <c r="F317" s="220">
        <f>+'7'!E316</f>
        <v>0</v>
      </c>
      <c r="G317" s="220">
        <f>+'8'!F316</f>
        <v>0</v>
      </c>
      <c r="H317" s="215">
        <f>+'9'!F316</f>
        <v>0</v>
      </c>
      <c r="I317" s="215">
        <f>+'10'!E316</f>
        <v>0</v>
      </c>
      <c r="J317" s="220">
        <f>+'11'!E316</f>
        <v>0</v>
      </c>
      <c r="K317" s="220"/>
      <c r="L317" s="220">
        <f>+'16'!E316</f>
        <v>0</v>
      </c>
      <c r="M317" s="220"/>
      <c r="N317" s="220">
        <f>+'21'!E316</f>
        <v>0</v>
      </c>
      <c r="O317" s="220" t="e">
        <f>+'mẫu thống kê báo cáo nhanh'!#REF!</f>
        <v>#REF!</v>
      </c>
      <c r="P317" s="220"/>
      <c r="Q317" s="31">
        <f>+'7'!I316</f>
        <v>0</v>
      </c>
      <c r="R317" s="31">
        <f>+'8'!I316</f>
        <v>0</v>
      </c>
      <c r="S317" s="26">
        <f>+'9'!I316</f>
        <v>0</v>
      </c>
      <c r="T317" s="26">
        <f>+'10'!I316</f>
        <v>0</v>
      </c>
      <c r="U317" s="26">
        <f>+'11'!L316</f>
        <v>0</v>
      </c>
      <c r="V317" s="26"/>
      <c r="W317" s="31">
        <f>+'16'!I316</f>
        <v>0</v>
      </c>
      <c r="X317" s="31"/>
      <c r="Y317" s="220">
        <f>+'21'!L316</f>
        <v>0</v>
      </c>
      <c r="Z317" s="220" t="e">
        <f>+'mẫu thống kê báo cáo nhanh'!#REF!</f>
        <v>#REF!</v>
      </c>
      <c r="AA317" s="246"/>
      <c r="AB317" s="199" t="e">
        <f t="shared" si="16"/>
        <v>#REF!</v>
      </c>
      <c r="AC317" s="196"/>
    </row>
    <row r="318" spans="1:29" ht="15.75" x14ac:dyDescent="0.25">
      <c r="A318" s="197" t="s">
        <v>756</v>
      </c>
      <c r="B318" s="197" t="s">
        <v>757</v>
      </c>
      <c r="C318" s="198" t="s">
        <v>132</v>
      </c>
      <c r="D318" s="197" t="s">
        <v>144</v>
      </c>
      <c r="E318" s="258" t="e">
        <f t="shared" si="15"/>
        <v>#REF!</v>
      </c>
      <c r="F318" s="220">
        <f>+'7'!E317</f>
        <v>0</v>
      </c>
      <c r="G318" s="220">
        <f>+'8'!F317</f>
        <v>0</v>
      </c>
      <c r="H318" s="215">
        <f>+'9'!F317</f>
        <v>0</v>
      </c>
      <c r="I318" s="215">
        <f>+'10'!E317</f>
        <v>0</v>
      </c>
      <c r="J318" s="220">
        <f>+'11'!E317</f>
        <v>0</v>
      </c>
      <c r="K318" s="220"/>
      <c r="L318" s="220">
        <f>+'16'!E317</f>
        <v>0</v>
      </c>
      <c r="M318" s="220"/>
      <c r="N318" s="220">
        <f>+'21'!E317</f>
        <v>0</v>
      </c>
      <c r="O318" s="220" t="e">
        <f>+'mẫu thống kê báo cáo nhanh'!#REF!</f>
        <v>#REF!</v>
      </c>
      <c r="P318" s="220"/>
      <c r="Q318" s="31">
        <f>+'7'!I317</f>
        <v>0</v>
      </c>
      <c r="R318" s="31">
        <f>+'8'!I317</f>
        <v>0</v>
      </c>
      <c r="S318" s="26">
        <f>+'9'!I317</f>
        <v>0</v>
      </c>
      <c r="T318" s="26">
        <f>+'10'!I317</f>
        <v>0</v>
      </c>
      <c r="U318" s="26">
        <f>+'11'!L317</f>
        <v>0</v>
      </c>
      <c r="V318" s="26"/>
      <c r="W318" s="31">
        <f>+'16'!I317</f>
        <v>0</v>
      </c>
      <c r="X318" s="31"/>
      <c r="Y318" s="220">
        <f>+'21'!L317</f>
        <v>0</v>
      </c>
      <c r="Z318" s="220" t="e">
        <f>+'mẫu thống kê báo cáo nhanh'!#REF!</f>
        <v>#REF!</v>
      </c>
      <c r="AA318" s="246"/>
      <c r="AB318" s="199" t="e">
        <f t="shared" si="16"/>
        <v>#REF!</v>
      </c>
      <c r="AC318" s="196"/>
    </row>
    <row r="319" spans="1:29" ht="15.75" hidden="1" x14ac:dyDescent="0.25">
      <c r="A319" s="214" t="s">
        <v>758</v>
      </c>
      <c r="B319" s="214" t="s">
        <v>759</v>
      </c>
      <c r="C319" s="219" t="s">
        <v>760</v>
      </c>
      <c r="D319" s="214" t="s">
        <v>144</v>
      </c>
      <c r="E319" s="258" t="e">
        <f t="shared" si="15"/>
        <v>#REF!</v>
      </c>
      <c r="F319" s="220">
        <f>+'7'!E318</f>
        <v>0</v>
      </c>
      <c r="G319" s="220">
        <f>+'8'!F318</f>
        <v>0</v>
      </c>
      <c r="H319" s="215">
        <f>+'9'!F318</f>
        <v>0</v>
      </c>
      <c r="I319" s="215">
        <f>+'10'!E318</f>
        <v>0</v>
      </c>
      <c r="J319" s="220">
        <f>+'11'!E318</f>
        <v>0</v>
      </c>
      <c r="K319" s="220"/>
      <c r="L319" s="220">
        <f>+'16'!E318</f>
        <v>0</v>
      </c>
      <c r="M319" s="220"/>
      <c r="N319" s="220">
        <f>+'21'!E318</f>
        <v>0</v>
      </c>
      <c r="O319" s="220" t="e">
        <f>+'mẫu thống kê báo cáo nhanh'!#REF!</f>
        <v>#REF!</v>
      </c>
      <c r="P319" s="220"/>
      <c r="Q319" s="31">
        <f>+'7'!I318</f>
        <v>0</v>
      </c>
      <c r="R319" s="31">
        <f>+'8'!I318</f>
        <v>0</v>
      </c>
      <c r="S319" s="26">
        <f>+'9'!I318</f>
        <v>0</v>
      </c>
      <c r="T319" s="26">
        <f>+'10'!I318</f>
        <v>0</v>
      </c>
      <c r="U319" s="26">
        <f>+'11'!L318</f>
        <v>0</v>
      </c>
      <c r="V319" s="26"/>
      <c r="W319" s="31">
        <f>+'16'!I318</f>
        <v>0</v>
      </c>
      <c r="X319" s="31"/>
      <c r="Y319" s="220">
        <f>+'21'!L318</f>
        <v>0</v>
      </c>
      <c r="Z319" s="220" t="e">
        <f>+'mẫu thống kê báo cáo nhanh'!#REF!</f>
        <v>#REF!</v>
      </c>
      <c r="AA319" s="31"/>
      <c r="AB319" s="192" t="e">
        <f t="shared" si="16"/>
        <v>#REF!</v>
      </c>
      <c r="AC319" s="196"/>
    </row>
    <row r="320" spans="1:29" ht="15.75" hidden="1" x14ac:dyDescent="0.25">
      <c r="A320" s="197" t="s">
        <v>761</v>
      </c>
      <c r="B320" s="197" t="s">
        <v>762</v>
      </c>
      <c r="C320" s="198" t="s">
        <v>126</v>
      </c>
      <c r="D320" s="197" t="s">
        <v>144</v>
      </c>
      <c r="E320" s="258" t="e">
        <f t="shared" si="15"/>
        <v>#REF!</v>
      </c>
      <c r="F320" s="220">
        <f>+'7'!E319</f>
        <v>0</v>
      </c>
      <c r="G320" s="220">
        <f>+'8'!F319</f>
        <v>0</v>
      </c>
      <c r="H320" s="215">
        <f>+'9'!F319</f>
        <v>0</v>
      </c>
      <c r="I320" s="215">
        <f>+'10'!E319</f>
        <v>0</v>
      </c>
      <c r="J320" s="220">
        <f>+'11'!E319</f>
        <v>0</v>
      </c>
      <c r="K320" s="220"/>
      <c r="L320" s="220">
        <f>+'16'!E319</f>
        <v>0</v>
      </c>
      <c r="M320" s="220"/>
      <c r="N320" s="220">
        <f>+'21'!E319</f>
        <v>0</v>
      </c>
      <c r="O320" s="220" t="e">
        <f>+'mẫu thống kê báo cáo nhanh'!#REF!</f>
        <v>#REF!</v>
      </c>
      <c r="P320" s="220"/>
      <c r="Q320" s="31">
        <f>+'7'!I319</f>
        <v>0</v>
      </c>
      <c r="R320" s="31">
        <f>+'8'!I319</f>
        <v>0</v>
      </c>
      <c r="S320" s="26">
        <f>+'9'!I319</f>
        <v>0</v>
      </c>
      <c r="T320" s="26">
        <f>+'10'!I319</f>
        <v>0</v>
      </c>
      <c r="U320" s="26">
        <f>+'11'!L319</f>
        <v>0</v>
      </c>
      <c r="V320" s="26"/>
      <c r="W320" s="31">
        <f>+'16'!I319</f>
        <v>0</v>
      </c>
      <c r="X320" s="31"/>
      <c r="Y320" s="220">
        <f>+'21'!L319</f>
        <v>0</v>
      </c>
      <c r="Z320" s="220" t="e">
        <f>+'mẫu thống kê báo cáo nhanh'!#REF!</f>
        <v>#REF!</v>
      </c>
      <c r="AA320" s="31"/>
      <c r="AB320" s="199" t="e">
        <f t="shared" si="16"/>
        <v>#REF!</v>
      </c>
      <c r="AC320" s="197"/>
    </row>
    <row r="321" spans="1:29" ht="15.75" hidden="1" x14ac:dyDescent="0.25">
      <c r="A321" s="197" t="s">
        <v>763</v>
      </c>
      <c r="B321" s="197" t="s">
        <v>764</v>
      </c>
      <c r="C321" s="198" t="s">
        <v>324</v>
      </c>
      <c r="D321" s="197" t="s">
        <v>144</v>
      </c>
      <c r="E321" s="258" t="e">
        <f t="shared" si="15"/>
        <v>#REF!</v>
      </c>
      <c r="F321" s="220">
        <f>+'7'!E320</f>
        <v>0</v>
      </c>
      <c r="G321" s="220">
        <f>+'8'!F320</f>
        <v>0</v>
      </c>
      <c r="H321" s="215">
        <f>+'9'!F320</f>
        <v>0</v>
      </c>
      <c r="I321" s="215">
        <f>+'10'!E320</f>
        <v>0</v>
      </c>
      <c r="J321" s="220">
        <f>+'11'!E320</f>
        <v>0</v>
      </c>
      <c r="K321" s="220"/>
      <c r="L321" s="220">
        <f>+'16'!E320</f>
        <v>0</v>
      </c>
      <c r="M321" s="220"/>
      <c r="N321" s="220">
        <f>+'21'!E320</f>
        <v>0</v>
      </c>
      <c r="O321" s="220" t="e">
        <f>+'mẫu thống kê báo cáo nhanh'!#REF!</f>
        <v>#REF!</v>
      </c>
      <c r="P321" s="220"/>
      <c r="Q321" s="31">
        <f>+'7'!I320</f>
        <v>0</v>
      </c>
      <c r="R321" s="31">
        <f>+'8'!I320</f>
        <v>0</v>
      </c>
      <c r="S321" s="26">
        <f>+'9'!I320</f>
        <v>0</v>
      </c>
      <c r="T321" s="26">
        <f>+'10'!I320</f>
        <v>0</v>
      </c>
      <c r="U321" s="26">
        <f>+'11'!L320</f>
        <v>0</v>
      </c>
      <c r="V321" s="26"/>
      <c r="W321" s="31">
        <f>+'16'!I320</f>
        <v>0</v>
      </c>
      <c r="X321" s="31"/>
      <c r="Y321" s="220">
        <f>+'21'!L320</f>
        <v>0</v>
      </c>
      <c r="Z321" s="220" t="e">
        <f>+'mẫu thống kê báo cáo nhanh'!#REF!</f>
        <v>#REF!</v>
      </c>
      <c r="AA321" s="31"/>
      <c r="AB321" s="199" t="e">
        <f t="shared" si="16"/>
        <v>#REF!</v>
      </c>
      <c r="AC321" s="197"/>
    </row>
    <row r="322" spans="1:29" ht="15.75" hidden="1" x14ac:dyDescent="0.25">
      <c r="A322" s="197" t="s">
        <v>765</v>
      </c>
      <c r="B322" s="197" t="s">
        <v>766</v>
      </c>
      <c r="C322" s="198" t="s">
        <v>336</v>
      </c>
      <c r="D322" s="197" t="s">
        <v>144</v>
      </c>
      <c r="E322" s="258" t="e">
        <f t="shared" si="15"/>
        <v>#REF!</v>
      </c>
      <c r="F322" s="220">
        <f>+'7'!E321</f>
        <v>0</v>
      </c>
      <c r="G322" s="220">
        <f>+'8'!F321</f>
        <v>0</v>
      </c>
      <c r="H322" s="215">
        <f>+'9'!F321</f>
        <v>0</v>
      </c>
      <c r="I322" s="215">
        <f>+'10'!E321</f>
        <v>0</v>
      </c>
      <c r="J322" s="220">
        <f>+'11'!E321</f>
        <v>0</v>
      </c>
      <c r="K322" s="220"/>
      <c r="L322" s="220">
        <f>+'16'!E321</f>
        <v>0</v>
      </c>
      <c r="M322" s="220"/>
      <c r="N322" s="220">
        <f>+'21'!E321</f>
        <v>0</v>
      </c>
      <c r="O322" s="220" t="e">
        <f>+'mẫu thống kê báo cáo nhanh'!#REF!</f>
        <v>#REF!</v>
      </c>
      <c r="P322" s="220"/>
      <c r="Q322" s="31">
        <f>+'7'!I321</f>
        <v>0</v>
      </c>
      <c r="R322" s="31">
        <f>+'8'!I321</f>
        <v>0</v>
      </c>
      <c r="S322" s="26">
        <f>+'9'!I321</f>
        <v>0</v>
      </c>
      <c r="T322" s="26">
        <f>+'10'!I321</f>
        <v>0</v>
      </c>
      <c r="U322" s="26">
        <f>+'11'!L321</f>
        <v>0</v>
      </c>
      <c r="V322" s="26"/>
      <c r="W322" s="31">
        <f>+'16'!I321</f>
        <v>0</v>
      </c>
      <c r="X322" s="31"/>
      <c r="Y322" s="220">
        <f>+'21'!L321</f>
        <v>0</v>
      </c>
      <c r="Z322" s="220" t="e">
        <f>+'mẫu thống kê báo cáo nhanh'!#REF!</f>
        <v>#REF!</v>
      </c>
      <c r="AA322" s="31"/>
      <c r="AB322" s="199" t="e">
        <f t="shared" si="16"/>
        <v>#REF!</v>
      </c>
      <c r="AC322" s="197"/>
    </row>
    <row r="323" spans="1:29" ht="15.75" hidden="1" x14ac:dyDescent="0.25">
      <c r="A323" s="197" t="s">
        <v>767</v>
      </c>
      <c r="B323" s="197" t="s">
        <v>768</v>
      </c>
      <c r="C323" s="198" t="s">
        <v>132</v>
      </c>
      <c r="D323" s="197" t="s">
        <v>144</v>
      </c>
      <c r="E323" s="258" t="e">
        <f t="shared" si="15"/>
        <v>#REF!</v>
      </c>
      <c r="F323" s="220">
        <f>+'7'!E322</f>
        <v>0</v>
      </c>
      <c r="G323" s="220">
        <f>+'8'!F322</f>
        <v>0</v>
      </c>
      <c r="H323" s="215">
        <f>+'9'!F322</f>
        <v>0</v>
      </c>
      <c r="I323" s="215">
        <f>+'10'!E322</f>
        <v>0</v>
      </c>
      <c r="J323" s="220">
        <f>+'11'!E322</f>
        <v>0</v>
      </c>
      <c r="K323" s="220"/>
      <c r="L323" s="220">
        <f>+'16'!E322</f>
        <v>0</v>
      </c>
      <c r="M323" s="220"/>
      <c r="N323" s="220">
        <f>+'21'!E322</f>
        <v>0</v>
      </c>
      <c r="O323" s="220" t="e">
        <f>+'mẫu thống kê báo cáo nhanh'!#REF!</f>
        <v>#REF!</v>
      </c>
      <c r="P323" s="220"/>
      <c r="Q323" s="31">
        <f>+'7'!I322</f>
        <v>0</v>
      </c>
      <c r="R323" s="31">
        <f>+'8'!I322</f>
        <v>0</v>
      </c>
      <c r="S323" s="26">
        <f>+'9'!I322</f>
        <v>0</v>
      </c>
      <c r="T323" s="26">
        <f>+'10'!I322</f>
        <v>0</v>
      </c>
      <c r="U323" s="26">
        <f>+'11'!L322</f>
        <v>0</v>
      </c>
      <c r="V323" s="26"/>
      <c r="W323" s="31">
        <f>+'16'!I322</f>
        <v>0</v>
      </c>
      <c r="X323" s="31"/>
      <c r="Y323" s="220">
        <f>+'21'!L322</f>
        <v>0</v>
      </c>
      <c r="Z323" s="220" t="e">
        <f>+'mẫu thống kê báo cáo nhanh'!#REF!</f>
        <v>#REF!</v>
      </c>
      <c r="AA323" s="31"/>
      <c r="AB323" s="199" t="e">
        <f t="shared" si="16"/>
        <v>#REF!</v>
      </c>
      <c r="AC323" s="197"/>
    </row>
    <row r="324" spans="1:29" ht="15.75" hidden="1" x14ac:dyDescent="0.25">
      <c r="A324" s="214" t="s">
        <v>769</v>
      </c>
      <c r="B324" s="214" t="s">
        <v>770</v>
      </c>
      <c r="C324" s="219" t="s">
        <v>771</v>
      </c>
      <c r="D324" s="214" t="s">
        <v>144</v>
      </c>
      <c r="E324" s="258" t="e">
        <f t="shared" si="15"/>
        <v>#REF!</v>
      </c>
      <c r="F324" s="220">
        <f>+'7'!E323</f>
        <v>0</v>
      </c>
      <c r="G324" s="220">
        <f>+'8'!F323</f>
        <v>0</v>
      </c>
      <c r="H324" s="215">
        <f>+'9'!F323</f>
        <v>0</v>
      </c>
      <c r="I324" s="215">
        <f>+'10'!E323</f>
        <v>0</v>
      </c>
      <c r="J324" s="220">
        <f>+'11'!E323</f>
        <v>0</v>
      </c>
      <c r="K324" s="220"/>
      <c r="L324" s="220">
        <f>+'16'!E323</f>
        <v>0</v>
      </c>
      <c r="M324" s="220"/>
      <c r="N324" s="220">
        <f>+'21'!E323</f>
        <v>0</v>
      </c>
      <c r="O324" s="220" t="e">
        <f>+'mẫu thống kê báo cáo nhanh'!#REF!</f>
        <v>#REF!</v>
      </c>
      <c r="P324" s="220"/>
      <c r="Q324" s="31">
        <f>+'7'!I323</f>
        <v>0</v>
      </c>
      <c r="R324" s="31">
        <f>+'8'!I323</f>
        <v>0</v>
      </c>
      <c r="S324" s="26">
        <f>+'9'!I323</f>
        <v>0</v>
      </c>
      <c r="T324" s="26">
        <f>+'10'!I323</f>
        <v>0</v>
      </c>
      <c r="U324" s="26">
        <f>+'11'!L323</f>
        <v>0</v>
      </c>
      <c r="V324" s="26"/>
      <c r="W324" s="31">
        <f>+'16'!I323</f>
        <v>0</v>
      </c>
      <c r="X324" s="31"/>
      <c r="Y324" s="220">
        <f>+'21'!L323</f>
        <v>0</v>
      </c>
      <c r="Z324" s="220" t="e">
        <f>+'mẫu thống kê báo cáo nhanh'!#REF!</f>
        <v>#REF!</v>
      </c>
      <c r="AA324" s="31"/>
      <c r="AB324" s="192" t="e">
        <f t="shared" si="16"/>
        <v>#REF!</v>
      </c>
      <c r="AC324" s="196"/>
    </row>
    <row r="325" spans="1:29" ht="15.75" hidden="1" x14ac:dyDescent="0.25">
      <c r="A325" s="197" t="s">
        <v>772</v>
      </c>
      <c r="B325" s="197" t="s">
        <v>748</v>
      </c>
      <c r="C325" s="198" t="s">
        <v>126</v>
      </c>
      <c r="D325" s="197" t="s">
        <v>144</v>
      </c>
      <c r="E325" s="258" t="e">
        <f t="shared" si="15"/>
        <v>#REF!</v>
      </c>
      <c r="F325" s="220">
        <f>+'7'!E324</f>
        <v>0</v>
      </c>
      <c r="G325" s="220">
        <f>+'8'!F324</f>
        <v>0</v>
      </c>
      <c r="H325" s="215">
        <f>+'9'!F324</f>
        <v>0</v>
      </c>
      <c r="I325" s="215">
        <f>+'10'!E324</f>
        <v>0</v>
      </c>
      <c r="J325" s="220">
        <f>+'11'!E324</f>
        <v>0</v>
      </c>
      <c r="K325" s="220"/>
      <c r="L325" s="220">
        <f>+'16'!E324</f>
        <v>0</v>
      </c>
      <c r="M325" s="220"/>
      <c r="N325" s="220">
        <f>+'21'!E324</f>
        <v>0</v>
      </c>
      <c r="O325" s="220" t="e">
        <f>+'mẫu thống kê báo cáo nhanh'!#REF!</f>
        <v>#REF!</v>
      </c>
      <c r="P325" s="220"/>
      <c r="Q325" s="31">
        <f>+'7'!I324</f>
        <v>0</v>
      </c>
      <c r="R325" s="31">
        <f>+'8'!I324</f>
        <v>0</v>
      </c>
      <c r="S325" s="26">
        <f>+'9'!I324</f>
        <v>0</v>
      </c>
      <c r="T325" s="26">
        <f>+'10'!I324</f>
        <v>0</v>
      </c>
      <c r="U325" s="26">
        <f>+'11'!L324</f>
        <v>0</v>
      </c>
      <c r="V325" s="26"/>
      <c r="W325" s="31">
        <f>+'16'!I324</f>
        <v>0</v>
      </c>
      <c r="X325" s="31"/>
      <c r="Y325" s="220">
        <f>+'21'!L324</f>
        <v>0</v>
      </c>
      <c r="Z325" s="220" t="e">
        <f>+'mẫu thống kê báo cáo nhanh'!#REF!</f>
        <v>#REF!</v>
      </c>
      <c r="AA325" s="31"/>
      <c r="AB325" s="199" t="e">
        <f t="shared" si="16"/>
        <v>#REF!</v>
      </c>
      <c r="AC325" s="196"/>
    </row>
    <row r="326" spans="1:29" ht="15.75" hidden="1" x14ac:dyDescent="0.25">
      <c r="A326" s="197" t="s">
        <v>773</v>
      </c>
      <c r="B326" s="197" t="s">
        <v>759</v>
      </c>
      <c r="C326" s="198" t="s">
        <v>348</v>
      </c>
      <c r="D326" s="197" t="s">
        <v>144</v>
      </c>
      <c r="E326" s="258" t="e">
        <f t="shared" si="15"/>
        <v>#REF!</v>
      </c>
      <c r="F326" s="220">
        <f>+'7'!E325</f>
        <v>0</v>
      </c>
      <c r="G326" s="220">
        <f>+'8'!F325</f>
        <v>0</v>
      </c>
      <c r="H326" s="215">
        <f>+'9'!F325</f>
        <v>0</v>
      </c>
      <c r="I326" s="215">
        <f>+'10'!E325</f>
        <v>0</v>
      </c>
      <c r="J326" s="220">
        <f>+'11'!E325</f>
        <v>0</v>
      </c>
      <c r="K326" s="220"/>
      <c r="L326" s="220">
        <f>+'16'!E325</f>
        <v>0</v>
      </c>
      <c r="M326" s="220"/>
      <c r="N326" s="220">
        <f>+'21'!E325</f>
        <v>0</v>
      </c>
      <c r="O326" s="220" t="e">
        <f>+'mẫu thống kê báo cáo nhanh'!#REF!</f>
        <v>#REF!</v>
      </c>
      <c r="P326" s="220"/>
      <c r="Q326" s="31">
        <f>+'7'!I325</f>
        <v>0</v>
      </c>
      <c r="R326" s="31">
        <f>+'8'!I325</f>
        <v>0</v>
      </c>
      <c r="S326" s="26">
        <f>+'9'!I325</f>
        <v>0</v>
      </c>
      <c r="T326" s="26">
        <f>+'10'!I325</f>
        <v>0</v>
      </c>
      <c r="U326" s="26">
        <f>+'11'!L325</f>
        <v>0</v>
      </c>
      <c r="V326" s="26"/>
      <c r="W326" s="31">
        <f>+'16'!I325</f>
        <v>0</v>
      </c>
      <c r="X326" s="31"/>
      <c r="Y326" s="220">
        <f>+'21'!L325</f>
        <v>0</v>
      </c>
      <c r="Z326" s="220" t="e">
        <f>+'mẫu thống kê báo cáo nhanh'!#REF!</f>
        <v>#REF!</v>
      </c>
      <c r="AA326" s="31"/>
      <c r="AB326" s="199" t="e">
        <f t="shared" si="16"/>
        <v>#REF!</v>
      </c>
      <c r="AC326" s="196"/>
    </row>
    <row r="327" spans="1:29" ht="15.75" hidden="1" x14ac:dyDescent="0.25">
      <c r="A327" s="197" t="s">
        <v>774</v>
      </c>
      <c r="B327" s="197" t="s">
        <v>770</v>
      </c>
      <c r="C327" s="198" t="s">
        <v>336</v>
      </c>
      <c r="D327" s="197" t="s">
        <v>144</v>
      </c>
      <c r="E327" s="258" t="e">
        <f t="shared" si="15"/>
        <v>#REF!</v>
      </c>
      <c r="F327" s="220">
        <f>+'7'!E326</f>
        <v>0</v>
      </c>
      <c r="G327" s="220">
        <f>+'8'!F326</f>
        <v>0</v>
      </c>
      <c r="H327" s="215">
        <f>+'9'!F326</f>
        <v>0</v>
      </c>
      <c r="I327" s="215">
        <f>+'10'!E326</f>
        <v>0</v>
      </c>
      <c r="J327" s="220">
        <f>+'11'!E326</f>
        <v>0</v>
      </c>
      <c r="K327" s="220"/>
      <c r="L327" s="220">
        <f>+'16'!E326</f>
        <v>0</v>
      </c>
      <c r="M327" s="220"/>
      <c r="N327" s="220">
        <f>+'21'!E326</f>
        <v>0</v>
      </c>
      <c r="O327" s="220" t="e">
        <f>+'mẫu thống kê báo cáo nhanh'!#REF!</f>
        <v>#REF!</v>
      </c>
      <c r="P327" s="220"/>
      <c r="Q327" s="31">
        <f>+'7'!I326</f>
        <v>0</v>
      </c>
      <c r="R327" s="31">
        <f>+'8'!I326</f>
        <v>0</v>
      </c>
      <c r="S327" s="26">
        <f>+'9'!I326</f>
        <v>0</v>
      </c>
      <c r="T327" s="26">
        <f>+'10'!I326</f>
        <v>0</v>
      </c>
      <c r="U327" s="26">
        <f>+'11'!L326</f>
        <v>0</v>
      </c>
      <c r="V327" s="26"/>
      <c r="W327" s="31">
        <f>+'16'!I326</f>
        <v>0</v>
      </c>
      <c r="X327" s="31"/>
      <c r="Y327" s="220">
        <f>+'21'!L326</f>
        <v>0</v>
      </c>
      <c r="Z327" s="220" t="e">
        <f>+'mẫu thống kê báo cáo nhanh'!#REF!</f>
        <v>#REF!</v>
      </c>
      <c r="AA327" s="31"/>
      <c r="AB327" s="199" t="e">
        <f t="shared" si="16"/>
        <v>#REF!</v>
      </c>
      <c r="AC327" s="196"/>
    </row>
    <row r="328" spans="1:29" ht="15.75" hidden="1" x14ac:dyDescent="0.25">
      <c r="A328" s="197" t="s">
        <v>775</v>
      </c>
      <c r="B328" s="197" t="s">
        <v>776</v>
      </c>
      <c r="C328" s="198" t="s">
        <v>132</v>
      </c>
      <c r="D328" s="197" t="s">
        <v>144</v>
      </c>
      <c r="E328" s="258" t="e">
        <f t="shared" si="15"/>
        <v>#REF!</v>
      </c>
      <c r="F328" s="220">
        <f>+'7'!E327</f>
        <v>0</v>
      </c>
      <c r="G328" s="220">
        <f>+'8'!F327</f>
        <v>0</v>
      </c>
      <c r="H328" s="215">
        <f>+'9'!F327</f>
        <v>0</v>
      </c>
      <c r="I328" s="215">
        <f>+'10'!E327</f>
        <v>0</v>
      </c>
      <c r="J328" s="220">
        <f>+'11'!E327</f>
        <v>0</v>
      </c>
      <c r="K328" s="220"/>
      <c r="L328" s="220">
        <f>+'16'!E327</f>
        <v>0</v>
      </c>
      <c r="M328" s="220"/>
      <c r="N328" s="220">
        <f>+'21'!E327</f>
        <v>0</v>
      </c>
      <c r="O328" s="220" t="e">
        <f>+'mẫu thống kê báo cáo nhanh'!#REF!</f>
        <v>#REF!</v>
      </c>
      <c r="P328" s="220"/>
      <c r="Q328" s="31">
        <f>+'7'!I327</f>
        <v>0</v>
      </c>
      <c r="R328" s="31">
        <f>+'8'!I327</f>
        <v>0</v>
      </c>
      <c r="S328" s="26">
        <f>+'9'!I327</f>
        <v>0</v>
      </c>
      <c r="T328" s="26">
        <f>+'10'!I327</f>
        <v>0</v>
      </c>
      <c r="U328" s="26">
        <f>+'11'!L327</f>
        <v>0</v>
      </c>
      <c r="V328" s="26"/>
      <c r="W328" s="31">
        <f>+'16'!I327</f>
        <v>0</v>
      </c>
      <c r="X328" s="31"/>
      <c r="Y328" s="220">
        <f>+'21'!L327</f>
        <v>0</v>
      </c>
      <c r="Z328" s="220" t="e">
        <f>+'mẫu thống kê báo cáo nhanh'!#REF!</f>
        <v>#REF!</v>
      </c>
      <c r="AA328" s="31"/>
      <c r="AB328" s="199" t="e">
        <f t="shared" si="16"/>
        <v>#REF!</v>
      </c>
      <c r="AC328" s="196"/>
    </row>
    <row r="329" spans="1:29" ht="15.75" hidden="1" x14ac:dyDescent="0.25">
      <c r="A329" s="190" t="s">
        <v>1596</v>
      </c>
      <c r="B329" s="190" t="s">
        <v>777</v>
      </c>
      <c r="C329" s="191" t="s">
        <v>778</v>
      </c>
      <c r="D329" s="190" t="s">
        <v>212</v>
      </c>
      <c r="E329" s="195" t="s">
        <v>178</v>
      </c>
      <c r="F329" s="220" t="str">
        <f>+'7'!E328</f>
        <v>x</v>
      </c>
      <c r="G329" s="220">
        <f>+'8'!F328</f>
        <v>0</v>
      </c>
      <c r="H329" s="215">
        <f>+'9'!F328</f>
        <v>0</v>
      </c>
      <c r="I329" s="215" t="str">
        <f>+'10'!E328</f>
        <v>x</v>
      </c>
      <c r="J329" s="220" t="str">
        <f>+'11'!E328</f>
        <v>x</v>
      </c>
      <c r="K329" s="220"/>
      <c r="L329" s="220" t="str">
        <f>+'16'!E328</f>
        <v>x</v>
      </c>
      <c r="M329" s="220"/>
      <c r="N329" s="220" t="str">
        <f>+'21'!E328</f>
        <v>x</v>
      </c>
      <c r="O329" s="220" t="e">
        <f>+'mẫu thống kê báo cáo nhanh'!#REF!</f>
        <v>#REF!</v>
      </c>
      <c r="P329" s="220"/>
      <c r="Q329" s="31">
        <f>+'7'!I328</f>
        <v>0</v>
      </c>
      <c r="R329" s="31">
        <f>+'8'!I328</f>
        <v>0</v>
      </c>
      <c r="S329" s="26">
        <f>+'9'!I328</f>
        <v>0</v>
      </c>
      <c r="T329" s="26">
        <f>+'10'!I328</f>
        <v>0</v>
      </c>
      <c r="U329" s="26">
        <f>+'11'!L328</f>
        <v>0</v>
      </c>
      <c r="V329" s="26"/>
      <c r="W329" s="31">
        <f>+'16'!I328</f>
        <v>0</v>
      </c>
      <c r="X329" s="31"/>
      <c r="Y329" s="220">
        <f>+'21'!L328</f>
        <v>0</v>
      </c>
      <c r="Z329" s="220" t="e">
        <f>+'mẫu thống kê báo cáo nhanh'!#REF!</f>
        <v>#REF!</v>
      </c>
      <c r="AA329" s="31"/>
      <c r="AB329" s="192" t="e">
        <f t="shared" si="16"/>
        <v>#REF!</v>
      </c>
      <c r="AC329" s="190"/>
    </row>
    <row r="330" spans="1:29" ht="15.75" hidden="1" x14ac:dyDescent="0.25">
      <c r="A330" s="197" t="s">
        <v>779</v>
      </c>
      <c r="B330" s="197" t="s">
        <v>780</v>
      </c>
      <c r="C330" s="198" t="s">
        <v>126</v>
      </c>
      <c r="D330" s="197" t="s">
        <v>212</v>
      </c>
      <c r="E330" s="202" t="s">
        <v>178</v>
      </c>
      <c r="F330" s="220" t="str">
        <f>+'7'!E329</f>
        <v>x</v>
      </c>
      <c r="G330" s="220">
        <f>+'8'!F329</f>
        <v>0</v>
      </c>
      <c r="H330" s="215">
        <f>+'9'!F329</f>
        <v>0</v>
      </c>
      <c r="I330" s="215" t="str">
        <f>+'10'!E329</f>
        <v>x</v>
      </c>
      <c r="J330" s="220" t="str">
        <f>+'11'!E329</f>
        <v>x</v>
      </c>
      <c r="K330" s="220"/>
      <c r="L330" s="220" t="str">
        <f>+'16'!E329</f>
        <v>x</v>
      </c>
      <c r="M330" s="220"/>
      <c r="N330" s="220" t="str">
        <f>+'21'!E329</f>
        <v>x</v>
      </c>
      <c r="O330" s="220" t="e">
        <f>+'mẫu thống kê báo cáo nhanh'!#REF!</f>
        <v>#REF!</v>
      </c>
      <c r="P330" s="220"/>
      <c r="Q330" s="31">
        <f>+'7'!I329</f>
        <v>0</v>
      </c>
      <c r="R330" s="31">
        <f>+'8'!I329</f>
        <v>0</v>
      </c>
      <c r="S330" s="26">
        <f>+'9'!I329</f>
        <v>0</v>
      </c>
      <c r="T330" s="26">
        <f>+'10'!I329</f>
        <v>0</v>
      </c>
      <c r="U330" s="26">
        <f>+'11'!L329</f>
        <v>0</v>
      </c>
      <c r="V330" s="26"/>
      <c r="W330" s="31">
        <f>+'16'!I329</f>
        <v>0</v>
      </c>
      <c r="X330" s="31"/>
      <c r="Y330" s="220">
        <f>+'21'!L329</f>
        <v>0</v>
      </c>
      <c r="Z330" s="220" t="e">
        <f>+'mẫu thống kê báo cáo nhanh'!#REF!</f>
        <v>#REF!</v>
      </c>
      <c r="AA330" s="31"/>
      <c r="AB330" s="199" t="e">
        <f t="shared" si="16"/>
        <v>#REF!</v>
      </c>
      <c r="AC330" s="196"/>
    </row>
    <row r="331" spans="1:29" ht="15.75" hidden="1" x14ac:dyDescent="0.25">
      <c r="A331" s="197" t="s">
        <v>781</v>
      </c>
      <c r="B331" s="197" t="s">
        <v>782</v>
      </c>
      <c r="C331" s="198" t="s">
        <v>128</v>
      </c>
      <c r="D331" s="197" t="s">
        <v>212</v>
      </c>
      <c r="E331" s="202" t="s">
        <v>178</v>
      </c>
      <c r="F331" s="220" t="str">
        <f>+'7'!E330</f>
        <v>x</v>
      </c>
      <c r="G331" s="220">
        <f>+'8'!F330</f>
        <v>0</v>
      </c>
      <c r="H331" s="215">
        <f>+'9'!F330</f>
        <v>0</v>
      </c>
      <c r="I331" s="215" t="str">
        <f>+'10'!E330</f>
        <v>x</v>
      </c>
      <c r="J331" s="220" t="str">
        <f>+'11'!E330</f>
        <v>x</v>
      </c>
      <c r="K331" s="220"/>
      <c r="L331" s="220" t="str">
        <f>+'16'!E330</f>
        <v>x</v>
      </c>
      <c r="M331" s="220"/>
      <c r="N331" s="220" t="str">
        <f>+'21'!E330</f>
        <v>x</v>
      </c>
      <c r="O331" s="220" t="e">
        <f>+'mẫu thống kê báo cáo nhanh'!#REF!</f>
        <v>#REF!</v>
      </c>
      <c r="P331" s="220"/>
      <c r="Q331" s="31">
        <f>+'7'!I330</f>
        <v>0</v>
      </c>
      <c r="R331" s="31">
        <f>+'8'!I330</f>
        <v>0</v>
      </c>
      <c r="S331" s="26">
        <f>+'9'!I330</f>
        <v>0</v>
      </c>
      <c r="T331" s="26">
        <f>+'10'!I330</f>
        <v>0</v>
      </c>
      <c r="U331" s="26">
        <f>+'11'!L330</f>
        <v>0</v>
      </c>
      <c r="V331" s="26"/>
      <c r="W331" s="31">
        <f>+'16'!I330</f>
        <v>0</v>
      </c>
      <c r="X331" s="31"/>
      <c r="Y331" s="220">
        <f>+'21'!L330</f>
        <v>0</v>
      </c>
      <c r="Z331" s="220" t="e">
        <f>+'mẫu thống kê báo cáo nhanh'!#REF!</f>
        <v>#REF!</v>
      </c>
      <c r="AA331" s="31"/>
      <c r="AB331" s="199" t="e">
        <f t="shared" si="16"/>
        <v>#REF!</v>
      </c>
      <c r="AC331" s="196"/>
    </row>
    <row r="332" spans="1:29" ht="15.75" hidden="1" x14ac:dyDescent="0.25">
      <c r="A332" s="197" t="s">
        <v>783</v>
      </c>
      <c r="B332" s="197" t="s">
        <v>784</v>
      </c>
      <c r="C332" s="198" t="s">
        <v>130</v>
      </c>
      <c r="D332" s="197" t="s">
        <v>212</v>
      </c>
      <c r="E332" s="202" t="s">
        <v>178</v>
      </c>
      <c r="F332" s="220" t="str">
        <f>+'7'!E331</f>
        <v>x</v>
      </c>
      <c r="G332" s="220">
        <f>+'8'!F331</f>
        <v>0</v>
      </c>
      <c r="H332" s="215">
        <f>+'9'!F331</f>
        <v>0</v>
      </c>
      <c r="I332" s="215" t="str">
        <f>+'10'!E331</f>
        <v>x</v>
      </c>
      <c r="J332" s="220" t="str">
        <f>+'11'!E331</f>
        <v>x</v>
      </c>
      <c r="K332" s="220"/>
      <c r="L332" s="220" t="str">
        <f>+'16'!E331</f>
        <v>x</v>
      </c>
      <c r="M332" s="220"/>
      <c r="N332" s="220" t="str">
        <f>+'21'!E331</f>
        <v>x</v>
      </c>
      <c r="O332" s="220" t="e">
        <f>+'mẫu thống kê báo cáo nhanh'!#REF!</f>
        <v>#REF!</v>
      </c>
      <c r="P332" s="220"/>
      <c r="Q332" s="31">
        <f>+'7'!I331</f>
        <v>0</v>
      </c>
      <c r="R332" s="31">
        <f>+'8'!I331</f>
        <v>0</v>
      </c>
      <c r="S332" s="26">
        <f>+'9'!I331</f>
        <v>0</v>
      </c>
      <c r="T332" s="26">
        <f>+'10'!I331</f>
        <v>0</v>
      </c>
      <c r="U332" s="26">
        <f>+'11'!L331</f>
        <v>0</v>
      </c>
      <c r="V332" s="26"/>
      <c r="W332" s="31">
        <f>+'16'!I331</f>
        <v>0</v>
      </c>
      <c r="X332" s="31"/>
      <c r="Y332" s="220">
        <f>+'21'!L331</f>
        <v>0</v>
      </c>
      <c r="Z332" s="220" t="e">
        <f>+'mẫu thống kê báo cáo nhanh'!#REF!</f>
        <v>#REF!</v>
      </c>
      <c r="AA332" s="31"/>
      <c r="AB332" s="199" t="e">
        <f t="shared" si="16"/>
        <v>#REF!</v>
      </c>
      <c r="AC332" s="196"/>
    </row>
    <row r="333" spans="1:29" ht="15.75" hidden="1" x14ac:dyDescent="0.25">
      <c r="A333" s="197" t="s">
        <v>785</v>
      </c>
      <c r="B333" s="197" t="s">
        <v>786</v>
      </c>
      <c r="C333" s="198" t="s">
        <v>132</v>
      </c>
      <c r="D333" s="197" t="s">
        <v>212</v>
      </c>
      <c r="E333" s="202" t="s">
        <v>178</v>
      </c>
      <c r="F333" s="220" t="str">
        <f>+'7'!E332</f>
        <v>x</v>
      </c>
      <c r="G333" s="220">
        <f>+'8'!F332</f>
        <v>0</v>
      </c>
      <c r="H333" s="215">
        <f>+'9'!F332</f>
        <v>0</v>
      </c>
      <c r="I333" s="215" t="str">
        <f>+'10'!E332</f>
        <v>x</v>
      </c>
      <c r="J333" s="220" t="str">
        <f>+'11'!E332</f>
        <v>x</v>
      </c>
      <c r="K333" s="220"/>
      <c r="L333" s="220" t="str">
        <f>+'16'!E332</f>
        <v>x</v>
      </c>
      <c r="M333" s="220"/>
      <c r="N333" s="220" t="str">
        <f>+'21'!E332</f>
        <v>x</v>
      </c>
      <c r="O333" s="220" t="e">
        <f>+'mẫu thống kê báo cáo nhanh'!#REF!</f>
        <v>#REF!</v>
      </c>
      <c r="P333" s="220"/>
      <c r="Q333" s="31">
        <f>+'7'!I332</f>
        <v>0</v>
      </c>
      <c r="R333" s="31">
        <f>+'8'!I332</f>
        <v>0</v>
      </c>
      <c r="S333" s="26">
        <f>+'9'!I332</f>
        <v>0</v>
      </c>
      <c r="T333" s="26">
        <f>+'10'!I332</f>
        <v>0</v>
      </c>
      <c r="U333" s="26">
        <f>+'11'!L332</f>
        <v>0</v>
      </c>
      <c r="V333" s="26"/>
      <c r="W333" s="31">
        <f>+'16'!I332</f>
        <v>0</v>
      </c>
      <c r="X333" s="31"/>
      <c r="Y333" s="220">
        <f>+'21'!L332</f>
        <v>0</v>
      </c>
      <c r="Z333" s="220" t="e">
        <f>+'mẫu thống kê báo cáo nhanh'!#REF!</f>
        <v>#REF!</v>
      </c>
      <c r="AA333" s="31"/>
      <c r="AB333" s="199" t="e">
        <f t="shared" si="16"/>
        <v>#REF!</v>
      </c>
      <c r="AC333" s="196"/>
    </row>
    <row r="334" spans="1:29" ht="15.75" hidden="1" x14ac:dyDescent="0.25">
      <c r="A334" s="190" t="s">
        <v>1597</v>
      </c>
      <c r="B334" s="190" t="s">
        <v>145</v>
      </c>
      <c r="C334" s="191" t="s">
        <v>146</v>
      </c>
      <c r="D334" s="190" t="s">
        <v>147</v>
      </c>
      <c r="E334" s="258">
        <f>+SUM(F334:P334)</f>
        <v>0</v>
      </c>
      <c r="F334" s="220">
        <f>+'7'!E333</f>
        <v>0</v>
      </c>
      <c r="G334" s="220">
        <f>+'8'!F333</f>
        <v>0</v>
      </c>
      <c r="H334" s="215">
        <f>+'9'!F333</f>
        <v>0</v>
      </c>
      <c r="I334" s="215">
        <f>+'10'!E333</f>
        <v>0</v>
      </c>
      <c r="J334" s="220">
        <f>+'11'!E333</f>
        <v>0</v>
      </c>
      <c r="K334" s="220"/>
      <c r="L334" s="220">
        <f>+'16'!E333</f>
        <v>0</v>
      </c>
      <c r="M334" s="220"/>
      <c r="N334" s="220">
        <f>+'21'!E333</f>
        <v>0</v>
      </c>
      <c r="O334" s="220">
        <f>+'mẫu thống kê báo cáo nhanh'!E60</f>
        <v>0</v>
      </c>
      <c r="P334" s="220"/>
      <c r="Q334" s="31">
        <f>+'7'!I333</f>
        <v>0</v>
      </c>
      <c r="R334" s="31">
        <f>+'8'!I333</f>
        <v>0</v>
      </c>
      <c r="S334" s="26">
        <f>+'9'!I333</f>
        <v>0</v>
      </c>
      <c r="T334" s="26">
        <f>+'10'!I333</f>
        <v>0</v>
      </c>
      <c r="U334" s="26">
        <f>+'11'!L333</f>
        <v>0</v>
      </c>
      <c r="V334" s="26"/>
      <c r="W334" s="31">
        <f>+'16'!I333</f>
        <v>0</v>
      </c>
      <c r="X334" s="31"/>
      <c r="Y334" s="220">
        <f>+'21'!L333</f>
        <v>0</v>
      </c>
      <c r="Z334" s="220">
        <f>+'mẫu thống kê báo cáo nhanh'!W60</f>
        <v>0</v>
      </c>
      <c r="AA334" s="31"/>
      <c r="AB334" s="192">
        <f t="shared" si="16"/>
        <v>0</v>
      </c>
      <c r="AC334" s="196"/>
    </row>
    <row r="335" spans="1:29" ht="15.75" x14ac:dyDescent="0.25">
      <c r="A335" s="190" t="s">
        <v>1598</v>
      </c>
      <c r="B335" s="190" t="s">
        <v>787</v>
      </c>
      <c r="C335" s="191" t="s">
        <v>788</v>
      </c>
      <c r="D335" s="190" t="s">
        <v>212</v>
      </c>
      <c r="E335" s="195" t="s">
        <v>178</v>
      </c>
      <c r="F335" s="220" t="str">
        <f>+'7'!E334</f>
        <v>x</v>
      </c>
      <c r="G335" s="220">
        <f>+'8'!F334</f>
        <v>0</v>
      </c>
      <c r="H335" s="215">
        <f>+'9'!F334</f>
        <v>0</v>
      </c>
      <c r="I335" s="215" t="str">
        <f>+'10'!E334</f>
        <v>x</v>
      </c>
      <c r="J335" s="220" t="str">
        <f>+'11'!E334</f>
        <v>x</v>
      </c>
      <c r="K335" s="220"/>
      <c r="L335" s="220" t="str">
        <f>+'16'!E334</f>
        <v>x</v>
      </c>
      <c r="M335" s="220"/>
      <c r="N335" s="220" t="str">
        <f>+'21'!E334</f>
        <v>x</v>
      </c>
      <c r="O335" s="220" t="e">
        <f>+'mẫu thống kê báo cáo nhanh'!#REF!</f>
        <v>#REF!</v>
      </c>
      <c r="P335" s="220"/>
      <c r="Q335" s="31">
        <f>+'7'!I334</f>
        <v>0</v>
      </c>
      <c r="R335" s="31">
        <f>+'8'!I334</f>
        <v>0</v>
      </c>
      <c r="S335" s="26">
        <f>+'9'!I334</f>
        <v>0</v>
      </c>
      <c r="T335" s="26">
        <f>+'10'!I334</f>
        <v>0</v>
      </c>
      <c r="U335" s="26">
        <f>+'11'!L334</f>
        <v>0</v>
      </c>
      <c r="V335" s="26"/>
      <c r="W335" s="31">
        <f>+'16'!I334</f>
        <v>0</v>
      </c>
      <c r="X335" s="31"/>
      <c r="Y335" s="220">
        <f>+'21'!L334</f>
        <v>0</v>
      </c>
      <c r="Z335" s="220" t="e">
        <f>+'mẫu thống kê báo cáo nhanh'!#REF!</f>
        <v>#REF!</v>
      </c>
      <c r="AA335" s="31"/>
      <c r="AB335" s="192" t="e">
        <f t="shared" si="16"/>
        <v>#REF!</v>
      </c>
      <c r="AC335" s="196"/>
    </row>
    <row r="336" spans="1:29" ht="15.75" x14ac:dyDescent="0.25">
      <c r="A336" s="186">
        <v>11</v>
      </c>
      <c r="B336" s="186" t="s">
        <v>6</v>
      </c>
      <c r="C336" s="187" t="s">
        <v>789</v>
      </c>
      <c r="D336" s="186" t="s">
        <v>212</v>
      </c>
      <c r="E336" s="203" t="s">
        <v>178</v>
      </c>
      <c r="F336" s="243" t="str">
        <f>+'7'!E335</f>
        <v>x</v>
      </c>
      <c r="G336" s="243">
        <f>+'8'!F335</f>
        <v>0</v>
      </c>
      <c r="H336" s="242">
        <f>+'9'!F335</f>
        <v>0</v>
      </c>
      <c r="I336" s="242" t="str">
        <f>+'10'!E335</f>
        <v>x</v>
      </c>
      <c r="J336" s="243" t="str">
        <f>+'11'!E335</f>
        <v>x</v>
      </c>
      <c r="K336" s="243"/>
      <c r="L336" s="243" t="str">
        <f>+'16'!E335</f>
        <v>x</v>
      </c>
      <c r="M336" s="243"/>
      <c r="N336" s="220" t="str">
        <f>+'21'!E335</f>
        <v>x</v>
      </c>
      <c r="O336" s="220" t="e">
        <f>+'mẫu thống kê báo cáo nhanh'!#REF!</f>
        <v>#REF!</v>
      </c>
      <c r="P336" s="243"/>
      <c r="Q336" s="253">
        <f>+'7'!I335</f>
        <v>0</v>
      </c>
      <c r="R336" s="253">
        <f>+'8'!I335</f>
        <v>0</v>
      </c>
      <c r="S336" s="244">
        <f>+'9'!I335</f>
        <v>0</v>
      </c>
      <c r="T336" s="244">
        <f>+'10'!I335</f>
        <v>0</v>
      </c>
      <c r="U336" s="244">
        <f>+'11'!L335</f>
        <v>0</v>
      </c>
      <c r="V336" s="244"/>
      <c r="W336" s="244">
        <f>+'16'!I335</f>
        <v>0</v>
      </c>
      <c r="X336" s="244"/>
      <c r="Y336" s="244">
        <f>+'21'!L335</f>
        <v>0</v>
      </c>
      <c r="Z336" s="244" t="e">
        <f>+'mẫu thống kê báo cáo nhanh'!#REF!</f>
        <v>#REF!</v>
      </c>
      <c r="AA336" s="253"/>
      <c r="AB336" s="204" t="e">
        <f t="shared" si="16"/>
        <v>#REF!</v>
      </c>
      <c r="AC336" s="218"/>
    </row>
    <row r="337" spans="1:29" ht="15.75" hidden="1" x14ac:dyDescent="0.25">
      <c r="A337" s="190" t="s">
        <v>1599</v>
      </c>
      <c r="B337" s="190" t="s">
        <v>790</v>
      </c>
      <c r="C337" s="191" t="s">
        <v>968</v>
      </c>
      <c r="D337" s="190" t="s">
        <v>47</v>
      </c>
      <c r="E337" s="199"/>
      <c r="F337" s="220">
        <f>+'7'!E336</f>
        <v>0</v>
      </c>
      <c r="G337" s="220">
        <f>+'8'!F336</f>
        <v>0</v>
      </c>
      <c r="H337" s="215">
        <f>+'9'!F336</f>
        <v>0</v>
      </c>
      <c r="I337" s="215">
        <f>+'10'!E336</f>
        <v>0</v>
      </c>
      <c r="J337" s="220">
        <f>+'11'!E336</f>
        <v>0</v>
      </c>
      <c r="K337" s="220"/>
      <c r="L337" s="220">
        <f>+'16'!E336</f>
        <v>0</v>
      </c>
      <c r="M337" s="220"/>
      <c r="N337" s="220">
        <f>+'21'!E336</f>
        <v>0</v>
      </c>
      <c r="O337" s="220" t="e">
        <f>+'mẫu thống kê báo cáo nhanh'!#REF!</f>
        <v>#REF!</v>
      </c>
      <c r="P337" s="220"/>
      <c r="Q337" s="31">
        <f>+'7'!I336</f>
        <v>0</v>
      </c>
      <c r="R337" s="31">
        <f>+'8'!I336</f>
        <v>0</v>
      </c>
      <c r="S337" s="26">
        <f>+'9'!I336</f>
        <v>0</v>
      </c>
      <c r="T337" s="26">
        <f>+'10'!I336</f>
        <v>0</v>
      </c>
      <c r="U337" s="26">
        <f>+'11'!L336</f>
        <v>0</v>
      </c>
      <c r="V337" s="26"/>
      <c r="W337" s="31">
        <f>+'16'!I336</f>
        <v>0</v>
      </c>
      <c r="X337" s="31"/>
      <c r="Y337" s="220">
        <f>+'21'!L336</f>
        <v>0</v>
      </c>
      <c r="Z337" s="220" t="e">
        <f>+'mẫu thống kê báo cáo nhanh'!#REF!</f>
        <v>#REF!</v>
      </c>
      <c r="AA337" s="246"/>
      <c r="AB337" s="192" t="e">
        <f t="shared" si="16"/>
        <v>#REF!</v>
      </c>
      <c r="AC337" s="196"/>
    </row>
    <row r="338" spans="1:29" ht="15.75" hidden="1" x14ac:dyDescent="0.25">
      <c r="A338" s="190" t="s">
        <v>1600</v>
      </c>
      <c r="B338" s="190" t="s">
        <v>792</v>
      </c>
      <c r="C338" s="191" t="s">
        <v>793</v>
      </c>
      <c r="D338" s="190" t="s">
        <v>47</v>
      </c>
      <c r="E338" s="199"/>
      <c r="F338" s="220">
        <f>+'7'!E337</f>
        <v>0</v>
      </c>
      <c r="G338" s="220">
        <f>+'8'!F337</f>
        <v>0</v>
      </c>
      <c r="H338" s="215">
        <f>+'9'!F337</f>
        <v>0</v>
      </c>
      <c r="I338" s="215">
        <f>+'10'!E337</f>
        <v>0</v>
      </c>
      <c r="J338" s="220">
        <f>+'11'!E337</f>
        <v>0</v>
      </c>
      <c r="K338" s="220"/>
      <c r="L338" s="220">
        <f>+'16'!E337</f>
        <v>0</v>
      </c>
      <c r="M338" s="220"/>
      <c r="N338" s="220">
        <f>+'21'!E337</f>
        <v>0</v>
      </c>
      <c r="O338" s="220" t="e">
        <f>+'mẫu thống kê báo cáo nhanh'!#REF!</f>
        <v>#REF!</v>
      </c>
      <c r="P338" s="220"/>
      <c r="Q338" s="31">
        <f>+'7'!I337</f>
        <v>0</v>
      </c>
      <c r="R338" s="31">
        <f>+'8'!I337</f>
        <v>0</v>
      </c>
      <c r="S338" s="26">
        <f>+'9'!I337</f>
        <v>0</v>
      </c>
      <c r="T338" s="26">
        <f>+'10'!I337</f>
        <v>0</v>
      </c>
      <c r="U338" s="26">
        <f>+'11'!L337</f>
        <v>0</v>
      </c>
      <c r="V338" s="26"/>
      <c r="W338" s="31">
        <f>+'16'!I337</f>
        <v>0</v>
      </c>
      <c r="X338" s="31"/>
      <c r="Y338" s="220">
        <f>+'21'!L337</f>
        <v>0</v>
      </c>
      <c r="Z338" s="220" t="e">
        <f>+'mẫu thống kê báo cáo nhanh'!#REF!</f>
        <v>#REF!</v>
      </c>
      <c r="AA338" s="31"/>
      <c r="AB338" s="192" t="e">
        <f t="shared" si="16"/>
        <v>#REF!</v>
      </c>
      <c r="AC338" s="196"/>
    </row>
    <row r="339" spans="1:29" ht="15.75" hidden="1" x14ac:dyDescent="0.25">
      <c r="A339" s="190" t="s">
        <v>1601</v>
      </c>
      <c r="B339" s="190" t="s">
        <v>794</v>
      </c>
      <c r="C339" s="191" t="s">
        <v>795</v>
      </c>
      <c r="D339" s="190" t="s">
        <v>47</v>
      </c>
      <c r="E339" s="199"/>
      <c r="F339" s="220">
        <f>+'7'!E338</f>
        <v>0</v>
      </c>
      <c r="G339" s="220">
        <f>+'8'!F338</f>
        <v>0</v>
      </c>
      <c r="H339" s="215">
        <f>+'9'!F338</f>
        <v>0</v>
      </c>
      <c r="I339" s="215">
        <f>+'10'!E338</f>
        <v>0</v>
      </c>
      <c r="J339" s="220">
        <f>+'11'!E338</f>
        <v>0</v>
      </c>
      <c r="K339" s="220"/>
      <c r="L339" s="220">
        <f>+'16'!E338</f>
        <v>0</v>
      </c>
      <c r="M339" s="220"/>
      <c r="N339" s="220">
        <f>+'21'!E338</f>
        <v>0</v>
      </c>
      <c r="O339" s="220" t="e">
        <f>+'mẫu thống kê báo cáo nhanh'!#REF!</f>
        <v>#REF!</v>
      </c>
      <c r="P339" s="220"/>
      <c r="Q339" s="31">
        <f>+'7'!I338</f>
        <v>0</v>
      </c>
      <c r="R339" s="31">
        <f>+'8'!I338</f>
        <v>0</v>
      </c>
      <c r="S339" s="26">
        <f>+'9'!I338</f>
        <v>0</v>
      </c>
      <c r="T339" s="26">
        <f>+'10'!I338</f>
        <v>0</v>
      </c>
      <c r="U339" s="26">
        <f>+'11'!L338</f>
        <v>0</v>
      </c>
      <c r="V339" s="26"/>
      <c r="W339" s="31">
        <f>+'16'!I338</f>
        <v>0</v>
      </c>
      <c r="X339" s="31"/>
      <c r="Y339" s="220">
        <f>+'21'!L338</f>
        <v>0</v>
      </c>
      <c r="Z339" s="220" t="e">
        <f>+'mẫu thống kê báo cáo nhanh'!#REF!</f>
        <v>#REF!</v>
      </c>
      <c r="AA339" s="31"/>
      <c r="AB339" s="192" t="e">
        <f t="shared" si="16"/>
        <v>#REF!</v>
      </c>
      <c r="AC339" s="196"/>
    </row>
    <row r="340" spans="1:29" ht="15.75" hidden="1" x14ac:dyDescent="0.25">
      <c r="A340" s="197" t="s">
        <v>796</v>
      </c>
      <c r="B340" s="197" t="s">
        <v>797</v>
      </c>
      <c r="C340" s="198" t="s">
        <v>126</v>
      </c>
      <c r="D340" s="197" t="s">
        <v>47</v>
      </c>
      <c r="E340" s="199"/>
      <c r="F340" s="220">
        <f>+'7'!E339</f>
        <v>0</v>
      </c>
      <c r="G340" s="220">
        <f>+'8'!F339</f>
        <v>0</v>
      </c>
      <c r="H340" s="215">
        <f>+'9'!F339</f>
        <v>0</v>
      </c>
      <c r="I340" s="215">
        <f>+'10'!E339</f>
        <v>0</v>
      </c>
      <c r="J340" s="220">
        <f>+'11'!E339</f>
        <v>0</v>
      </c>
      <c r="K340" s="220"/>
      <c r="L340" s="220">
        <f>+'16'!E339</f>
        <v>0</v>
      </c>
      <c r="M340" s="220"/>
      <c r="N340" s="220">
        <f>+'21'!E339</f>
        <v>0</v>
      </c>
      <c r="O340" s="220" t="e">
        <f>+'mẫu thống kê báo cáo nhanh'!#REF!</f>
        <v>#REF!</v>
      </c>
      <c r="P340" s="220"/>
      <c r="Q340" s="31">
        <f>+'7'!I339</f>
        <v>0</v>
      </c>
      <c r="R340" s="31">
        <f>+'8'!I339</f>
        <v>0</v>
      </c>
      <c r="S340" s="26">
        <f>+'9'!I339</f>
        <v>0</v>
      </c>
      <c r="T340" s="26">
        <f>+'10'!I339</f>
        <v>0</v>
      </c>
      <c r="U340" s="26">
        <f>+'11'!L339</f>
        <v>0</v>
      </c>
      <c r="V340" s="26"/>
      <c r="W340" s="31">
        <f>+'16'!I339</f>
        <v>0</v>
      </c>
      <c r="X340" s="31"/>
      <c r="Y340" s="220">
        <f>+'21'!L339</f>
        <v>0</v>
      </c>
      <c r="Z340" s="220" t="e">
        <f>+'mẫu thống kê báo cáo nhanh'!#REF!</f>
        <v>#REF!</v>
      </c>
      <c r="AA340" s="31"/>
      <c r="AB340" s="192" t="e">
        <f t="shared" si="16"/>
        <v>#REF!</v>
      </c>
      <c r="AC340" s="196"/>
    </row>
    <row r="341" spans="1:29" ht="15.75" hidden="1" x14ac:dyDescent="0.25">
      <c r="A341" s="197" t="s">
        <v>798</v>
      </c>
      <c r="B341" s="197" t="s">
        <v>799</v>
      </c>
      <c r="C341" s="198" t="s">
        <v>324</v>
      </c>
      <c r="D341" s="197" t="s">
        <v>47</v>
      </c>
      <c r="E341" s="199"/>
      <c r="F341" s="220">
        <f>+'7'!E340</f>
        <v>0</v>
      </c>
      <c r="G341" s="220">
        <f>+'8'!F340</f>
        <v>0</v>
      </c>
      <c r="H341" s="215">
        <f>+'9'!F340</f>
        <v>0</v>
      </c>
      <c r="I341" s="215">
        <f>+'10'!E340</f>
        <v>0</v>
      </c>
      <c r="J341" s="220">
        <f>+'11'!E340</f>
        <v>0</v>
      </c>
      <c r="K341" s="220"/>
      <c r="L341" s="220">
        <f>+'16'!E340</f>
        <v>0</v>
      </c>
      <c r="M341" s="220"/>
      <c r="N341" s="220">
        <f>+'21'!E340</f>
        <v>0</v>
      </c>
      <c r="O341" s="220" t="e">
        <f>+'mẫu thống kê báo cáo nhanh'!#REF!</f>
        <v>#REF!</v>
      </c>
      <c r="P341" s="220"/>
      <c r="Q341" s="31">
        <f>+'7'!I340</f>
        <v>0</v>
      </c>
      <c r="R341" s="31">
        <f>+'8'!I340</f>
        <v>0</v>
      </c>
      <c r="S341" s="26">
        <f>+'9'!I340</f>
        <v>0</v>
      </c>
      <c r="T341" s="26">
        <f>+'10'!I340</f>
        <v>0</v>
      </c>
      <c r="U341" s="26">
        <f>+'11'!L340</f>
        <v>0</v>
      </c>
      <c r="V341" s="26"/>
      <c r="W341" s="31">
        <f>+'16'!I340</f>
        <v>0</v>
      </c>
      <c r="X341" s="31"/>
      <c r="Y341" s="220">
        <f>+'21'!L340</f>
        <v>0</v>
      </c>
      <c r="Z341" s="220" t="e">
        <f>+'mẫu thống kê báo cáo nhanh'!#REF!</f>
        <v>#REF!</v>
      </c>
      <c r="AA341" s="31"/>
      <c r="AB341" s="192" t="e">
        <f t="shared" si="16"/>
        <v>#REF!</v>
      </c>
      <c r="AC341" s="196"/>
    </row>
    <row r="342" spans="1:29" ht="15.75" hidden="1" x14ac:dyDescent="0.25">
      <c r="A342" s="197" t="s">
        <v>800</v>
      </c>
      <c r="B342" s="197" t="s">
        <v>801</v>
      </c>
      <c r="C342" s="198" t="s">
        <v>130</v>
      </c>
      <c r="D342" s="197" t="s">
        <v>47</v>
      </c>
      <c r="E342" s="199"/>
      <c r="F342" s="220">
        <f>+'7'!E341</f>
        <v>0</v>
      </c>
      <c r="G342" s="220">
        <f>+'8'!F341</f>
        <v>0</v>
      </c>
      <c r="H342" s="215">
        <f>+'9'!F341</f>
        <v>0</v>
      </c>
      <c r="I342" s="215">
        <f>+'10'!E341</f>
        <v>0</v>
      </c>
      <c r="J342" s="220">
        <f>+'11'!E341</f>
        <v>0</v>
      </c>
      <c r="K342" s="220"/>
      <c r="L342" s="220">
        <f>+'16'!E341</f>
        <v>0</v>
      </c>
      <c r="M342" s="220"/>
      <c r="N342" s="220">
        <f>+'21'!E341</f>
        <v>0</v>
      </c>
      <c r="O342" s="220" t="e">
        <f>+'mẫu thống kê báo cáo nhanh'!#REF!</f>
        <v>#REF!</v>
      </c>
      <c r="P342" s="220"/>
      <c r="Q342" s="31">
        <f>+'7'!I341</f>
        <v>0</v>
      </c>
      <c r="R342" s="31">
        <f>+'8'!I341</f>
        <v>0</v>
      </c>
      <c r="S342" s="26">
        <f>+'9'!I341</f>
        <v>0</v>
      </c>
      <c r="T342" s="26">
        <f>+'10'!I341</f>
        <v>0</v>
      </c>
      <c r="U342" s="26">
        <f>+'11'!L341</f>
        <v>0</v>
      </c>
      <c r="V342" s="26"/>
      <c r="W342" s="31">
        <f>+'16'!I341</f>
        <v>0</v>
      </c>
      <c r="X342" s="31"/>
      <c r="Y342" s="220">
        <f>+'21'!L341</f>
        <v>0</v>
      </c>
      <c r="Z342" s="220" t="e">
        <f>+'mẫu thống kê báo cáo nhanh'!#REF!</f>
        <v>#REF!</v>
      </c>
      <c r="AA342" s="31"/>
      <c r="AB342" s="192" t="e">
        <f t="shared" si="16"/>
        <v>#REF!</v>
      </c>
      <c r="AC342" s="196"/>
    </row>
    <row r="343" spans="1:29" ht="15.75" hidden="1" x14ac:dyDescent="0.25">
      <c r="A343" s="197" t="s">
        <v>802</v>
      </c>
      <c r="B343" s="197" t="s">
        <v>803</v>
      </c>
      <c r="C343" s="198" t="s">
        <v>132</v>
      </c>
      <c r="D343" s="197" t="s">
        <v>47</v>
      </c>
      <c r="E343" s="199"/>
      <c r="F343" s="220">
        <f>+'7'!E342</f>
        <v>0</v>
      </c>
      <c r="G343" s="220">
        <f>+'8'!F342</f>
        <v>0</v>
      </c>
      <c r="H343" s="215">
        <f>+'9'!F342</f>
        <v>0</v>
      </c>
      <c r="I343" s="215">
        <f>+'10'!E342</f>
        <v>0</v>
      </c>
      <c r="J343" s="220">
        <f>+'11'!E342</f>
        <v>0</v>
      </c>
      <c r="K343" s="220"/>
      <c r="L343" s="220">
        <f>+'16'!E342</f>
        <v>0</v>
      </c>
      <c r="M343" s="220"/>
      <c r="N343" s="220">
        <f>+'21'!E342</f>
        <v>0</v>
      </c>
      <c r="O343" s="220" t="e">
        <f>+'mẫu thống kê báo cáo nhanh'!#REF!</f>
        <v>#REF!</v>
      </c>
      <c r="P343" s="220"/>
      <c r="Q343" s="31">
        <f>+'7'!I342</f>
        <v>0</v>
      </c>
      <c r="R343" s="31">
        <f>+'8'!I342</f>
        <v>0</v>
      </c>
      <c r="S343" s="26">
        <f>+'9'!I342</f>
        <v>0</v>
      </c>
      <c r="T343" s="26">
        <f>+'10'!I342</f>
        <v>0</v>
      </c>
      <c r="U343" s="26">
        <f>+'11'!L342</f>
        <v>0</v>
      </c>
      <c r="V343" s="26"/>
      <c r="W343" s="31">
        <f>+'16'!I342</f>
        <v>0</v>
      </c>
      <c r="X343" s="31"/>
      <c r="Y343" s="220">
        <f>+'21'!L342</f>
        <v>0</v>
      </c>
      <c r="Z343" s="220" t="e">
        <f>+'mẫu thống kê báo cáo nhanh'!#REF!</f>
        <v>#REF!</v>
      </c>
      <c r="AA343" s="31"/>
      <c r="AB343" s="192" t="e">
        <f t="shared" si="16"/>
        <v>#REF!</v>
      </c>
      <c r="AC343" s="196"/>
    </row>
    <row r="344" spans="1:29" ht="15.75" hidden="1" x14ac:dyDescent="0.25">
      <c r="A344" s="214" t="s">
        <v>1602</v>
      </c>
      <c r="B344" s="214" t="s">
        <v>804</v>
      </c>
      <c r="C344" s="191" t="s">
        <v>805</v>
      </c>
      <c r="D344" s="190" t="s">
        <v>212</v>
      </c>
      <c r="E344" s="195" t="s">
        <v>178</v>
      </c>
      <c r="F344" s="220" t="str">
        <f>+'7'!E343</f>
        <v>x</v>
      </c>
      <c r="G344" s="220">
        <f>+'8'!F343</f>
        <v>0</v>
      </c>
      <c r="H344" s="215">
        <f>+'9'!F343</f>
        <v>0</v>
      </c>
      <c r="I344" s="215" t="str">
        <f>+'10'!E343</f>
        <v>x</v>
      </c>
      <c r="J344" s="220" t="str">
        <f>+'11'!E343</f>
        <v>x</v>
      </c>
      <c r="K344" s="220"/>
      <c r="L344" s="220" t="str">
        <f>+'16'!E343</f>
        <v>x</v>
      </c>
      <c r="M344" s="220"/>
      <c r="N344" s="220" t="str">
        <f>+'21'!E343</f>
        <v>x</v>
      </c>
      <c r="O344" s="220" t="e">
        <f>+'mẫu thống kê báo cáo nhanh'!#REF!</f>
        <v>#REF!</v>
      </c>
      <c r="P344" s="220"/>
      <c r="Q344" s="31">
        <f>+'7'!I343</f>
        <v>0</v>
      </c>
      <c r="R344" s="31">
        <f>+'8'!I343</f>
        <v>0</v>
      </c>
      <c r="S344" s="26">
        <f>+'9'!I343</f>
        <v>0</v>
      </c>
      <c r="T344" s="26">
        <f>+'10'!I343</f>
        <v>0</v>
      </c>
      <c r="U344" s="26">
        <f>+'11'!L343</f>
        <v>0</v>
      </c>
      <c r="V344" s="26"/>
      <c r="W344" s="31">
        <f>+'16'!I343</f>
        <v>0</v>
      </c>
      <c r="X344" s="31"/>
      <c r="Y344" s="220">
        <f>+'21'!L343</f>
        <v>0</v>
      </c>
      <c r="Z344" s="220" t="e">
        <f>+'mẫu thống kê báo cáo nhanh'!#REF!</f>
        <v>#REF!</v>
      </c>
      <c r="AA344" s="31"/>
      <c r="AB344" s="192" t="e">
        <f t="shared" si="16"/>
        <v>#REF!</v>
      </c>
      <c r="AC344" s="190"/>
    </row>
    <row r="345" spans="1:29" ht="15.75" hidden="1" x14ac:dyDescent="0.25">
      <c r="A345" s="197" t="s">
        <v>806</v>
      </c>
      <c r="B345" s="197" t="s">
        <v>807</v>
      </c>
      <c r="C345" s="198" t="s">
        <v>126</v>
      </c>
      <c r="D345" s="197" t="s">
        <v>212</v>
      </c>
      <c r="E345" s="202" t="s">
        <v>178</v>
      </c>
      <c r="F345" s="220" t="str">
        <f>+'7'!E344</f>
        <v>x</v>
      </c>
      <c r="G345" s="220">
        <f>+'8'!F344</f>
        <v>0</v>
      </c>
      <c r="H345" s="215">
        <f>+'9'!F344</f>
        <v>0</v>
      </c>
      <c r="I345" s="215" t="str">
        <f>+'10'!E344</f>
        <v>x</v>
      </c>
      <c r="J345" s="220" t="str">
        <f>+'11'!E344</f>
        <v>x</v>
      </c>
      <c r="K345" s="220"/>
      <c r="L345" s="220" t="str">
        <f>+'16'!E344</f>
        <v>x</v>
      </c>
      <c r="M345" s="220"/>
      <c r="N345" s="220" t="str">
        <f>+'21'!E344</f>
        <v>x</v>
      </c>
      <c r="O345" s="220" t="e">
        <f>+'mẫu thống kê báo cáo nhanh'!#REF!</f>
        <v>#REF!</v>
      </c>
      <c r="P345" s="220"/>
      <c r="Q345" s="31">
        <f>+'7'!I344</f>
        <v>0</v>
      </c>
      <c r="R345" s="31">
        <f>+'8'!I344</f>
        <v>0</v>
      </c>
      <c r="S345" s="26">
        <f>+'9'!I344</f>
        <v>0</v>
      </c>
      <c r="T345" s="26">
        <f>+'10'!I344</f>
        <v>0</v>
      </c>
      <c r="U345" s="26">
        <f>+'11'!L344</f>
        <v>0</v>
      </c>
      <c r="V345" s="26"/>
      <c r="W345" s="31">
        <f>+'16'!I344</f>
        <v>0</v>
      </c>
      <c r="X345" s="31"/>
      <c r="Y345" s="220">
        <f>+'21'!L344</f>
        <v>0</v>
      </c>
      <c r="Z345" s="220" t="e">
        <f>+'mẫu thống kê báo cáo nhanh'!#REF!</f>
        <v>#REF!</v>
      </c>
      <c r="AA345" s="31"/>
      <c r="AB345" s="192" t="e">
        <f t="shared" si="16"/>
        <v>#REF!</v>
      </c>
      <c r="AC345" s="196"/>
    </row>
    <row r="346" spans="1:29" ht="15.75" hidden="1" x14ac:dyDescent="0.25">
      <c r="A346" s="197" t="s">
        <v>808</v>
      </c>
      <c r="B346" s="197" t="s">
        <v>809</v>
      </c>
      <c r="C346" s="198" t="s">
        <v>128</v>
      </c>
      <c r="D346" s="197" t="s">
        <v>212</v>
      </c>
      <c r="E346" s="202" t="s">
        <v>178</v>
      </c>
      <c r="F346" s="220" t="str">
        <f>+'7'!E345</f>
        <v>x</v>
      </c>
      <c r="G346" s="220">
        <f>+'8'!F345</f>
        <v>0</v>
      </c>
      <c r="H346" s="215">
        <f>+'9'!F345</f>
        <v>0</v>
      </c>
      <c r="I346" s="215" t="str">
        <f>+'10'!E345</f>
        <v>x</v>
      </c>
      <c r="J346" s="220" t="str">
        <f>+'11'!E345</f>
        <v>x</v>
      </c>
      <c r="K346" s="220"/>
      <c r="L346" s="220" t="str">
        <f>+'16'!E345</f>
        <v>x</v>
      </c>
      <c r="M346" s="220"/>
      <c r="N346" s="220" t="str">
        <f>+'21'!E345</f>
        <v>x</v>
      </c>
      <c r="O346" s="220" t="e">
        <f>+'mẫu thống kê báo cáo nhanh'!#REF!</f>
        <v>#REF!</v>
      </c>
      <c r="P346" s="220"/>
      <c r="Q346" s="31">
        <f>+'7'!I345</f>
        <v>0</v>
      </c>
      <c r="R346" s="31">
        <f>+'8'!I345</f>
        <v>0</v>
      </c>
      <c r="S346" s="26">
        <f>+'9'!I345</f>
        <v>0</v>
      </c>
      <c r="T346" s="26">
        <f>+'10'!I345</f>
        <v>0</v>
      </c>
      <c r="U346" s="26">
        <f>+'11'!L345</f>
        <v>0</v>
      </c>
      <c r="V346" s="26"/>
      <c r="W346" s="31">
        <f>+'16'!I345</f>
        <v>0</v>
      </c>
      <c r="X346" s="31"/>
      <c r="Y346" s="220">
        <f>+'21'!L345</f>
        <v>0</v>
      </c>
      <c r="Z346" s="220" t="e">
        <f>+'mẫu thống kê báo cáo nhanh'!#REF!</f>
        <v>#REF!</v>
      </c>
      <c r="AA346" s="31"/>
      <c r="AB346" s="192" t="e">
        <f t="shared" si="16"/>
        <v>#REF!</v>
      </c>
      <c r="AC346" s="196"/>
    </row>
    <row r="347" spans="1:29" ht="15.75" hidden="1" x14ac:dyDescent="0.25">
      <c r="A347" s="197" t="s">
        <v>810</v>
      </c>
      <c r="B347" s="197" t="s">
        <v>811</v>
      </c>
      <c r="C347" s="198" t="s">
        <v>130</v>
      </c>
      <c r="D347" s="197" t="s">
        <v>212</v>
      </c>
      <c r="E347" s="202" t="s">
        <v>178</v>
      </c>
      <c r="F347" s="220" t="str">
        <f>+'7'!E346</f>
        <v>x</v>
      </c>
      <c r="G347" s="220">
        <f>+'8'!F346</f>
        <v>0</v>
      </c>
      <c r="H347" s="215">
        <f>+'9'!F346</f>
        <v>0</v>
      </c>
      <c r="I347" s="215" t="str">
        <f>+'10'!E346</f>
        <v>x</v>
      </c>
      <c r="J347" s="220" t="str">
        <f>+'11'!E346</f>
        <v>x</v>
      </c>
      <c r="K347" s="220"/>
      <c r="L347" s="220" t="str">
        <f>+'16'!E346</f>
        <v>x</v>
      </c>
      <c r="M347" s="220"/>
      <c r="N347" s="220" t="str">
        <f>+'21'!E346</f>
        <v>x</v>
      </c>
      <c r="O347" s="220" t="e">
        <f>+'mẫu thống kê báo cáo nhanh'!#REF!</f>
        <v>#REF!</v>
      </c>
      <c r="P347" s="220"/>
      <c r="Q347" s="31">
        <f>+'7'!I346</f>
        <v>0</v>
      </c>
      <c r="R347" s="31">
        <f>+'8'!I346</f>
        <v>0</v>
      </c>
      <c r="S347" s="26">
        <f>+'9'!I346</f>
        <v>0</v>
      </c>
      <c r="T347" s="26">
        <f>+'10'!I346</f>
        <v>0</v>
      </c>
      <c r="U347" s="26">
        <f>+'11'!L346</f>
        <v>0</v>
      </c>
      <c r="V347" s="26"/>
      <c r="W347" s="31">
        <f>+'16'!I346</f>
        <v>0</v>
      </c>
      <c r="X347" s="31"/>
      <c r="Y347" s="220">
        <f>+'21'!L346</f>
        <v>0</v>
      </c>
      <c r="Z347" s="220" t="e">
        <f>+'mẫu thống kê báo cáo nhanh'!#REF!</f>
        <v>#REF!</v>
      </c>
      <c r="AA347" s="31"/>
      <c r="AB347" s="192" t="e">
        <f t="shared" si="16"/>
        <v>#REF!</v>
      </c>
      <c r="AC347" s="196"/>
    </row>
    <row r="348" spans="1:29" ht="15.75" hidden="1" x14ac:dyDescent="0.25">
      <c r="A348" s="197" t="s">
        <v>812</v>
      </c>
      <c r="B348" s="197" t="s">
        <v>813</v>
      </c>
      <c r="C348" s="198" t="s">
        <v>132</v>
      </c>
      <c r="D348" s="197" t="s">
        <v>212</v>
      </c>
      <c r="E348" s="202" t="s">
        <v>178</v>
      </c>
      <c r="F348" s="220" t="str">
        <f>+'7'!E347</f>
        <v>x</v>
      </c>
      <c r="G348" s="220">
        <f>+'8'!F347</f>
        <v>0</v>
      </c>
      <c r="H348" s="215">
        <f>+'9'!F347</f>
        <v>0</v>
      </c>
      <c r="I348" s="215" t="str">
        <f>+'10'!E347</f>
        <v>x</v>
      </c>
      <c r="J348" s="220" t="str">
        <f>+'11'!E347</f>
        <v>x</v>
      </c>
      <c r="K348" s="220"/>
      <c r="L348" s="220" t="str">
        <f>+'16'!E347</f>
        <v>x</v>
      </c>
      <c r="M348" s="220"/>
      <c r="N348" s="220" t="str">
        <f>+'21'!E347</f>
        <v>x</v>
      </c>
      <c r="O348" s="220" t="e">
        <f>+'mẫu thống kê báo cáo nhanh'!#REF!</f>
        <v>#REF!</v>
      </c>
      <c r="P348" s="220"/>
      <c r="Q348" s="31">
        <f>+'7'!I347</f>
        <v>0</v>
      </c>
      <c r="R348" s="31">
        <f>+'8'!I347</f>
        <v>0</v>
      </c>
      <c r="S348" s="26">
        <f>+'9'!I347</f>
        <v>0</v>
      </c>
      <c r="T348" s="26">
        <f>+'10'!I347</f>
        <v>0</v>
      </c>
      <c r="U348" s="26">
        <f>+'11'!L347</f>
        <v>0</v>
      </c>
      <c r="V348" s="26"/>
      <c r="W348" s="31">
        <f>+'16'!I347</f>
        <v>0</v>
      </c>
      <c r="X348" s="31"/>
      <c r="Y348" s="220">
        <f>+'21'!L347</f>
        <v>0</v>
      </c>
      <c r="Z348" s="220" t="e">
        <f>+'mẫu thống kê báo cáo nhanh'!#REF!</f>
        <v>#REF!</v>
      </c>
      <c r="AA348" s="31"/>
      <c r="AB348" s="192" t="e">
        <f t="shared" si="16"/>
        <v>#REF!</v>
      </c>
      <c r="AC348" s="196"/>
    </row>
    <row r="349" spans="1:29" ht="15.75" hidden="1" x14ac:dyDescent="0.25">
      <c r="A349" s="190" t="s">
        <v>1603</v>
      </c>
      <c r="B349" s="190" t="s">
        <v>814</v>
      </c>
      <c r="C349" s="191" t="s">
        <v>815</v>
      </c>
      <c r="D349" s="190" t="s">
        <v>212</v>
      </c>
      <c r="E349" s="195" t="s">
        <v>178</v>
      </c>
      <c r="F349" s="220" t="str">
        <f>+'7'!E348</f>
        <v>x</v>
      </c>
      <c r="G349" s="220">
        <f>+'8'!F348</f>
        <v>0</v>
      </c>
      <c r="H349" s="215">
        <f>+'9'!F348</f>
        <v>0</v>
      </c>
      <c r="I349" s="215" t="str">
        <f>+'10'!E348</f>
        <v>x</v>
      </c>
      <c r="J349" s="220" t="str">
        <f>+'11'!E348</f>
        <v>x</v>
      </c>
      <c r="K349" s="220"/>
      <c r="L349" s="220" t="str">
        <f>+'16'!E348</f>
        <v>x</v>
      </c>
      <c r="M349" s="220"/>
      <c r="N349" s="220" t="str">
        <f>+'21'!E348</f>
        <v>x</v>
      </c>
      <c r="O349" s="220" t="e">
        <f>+'mẫu thống kê báo cáo nhanh'!#REF!</f>
        <v>#REF!</v>
      </c>
      <c r="P349" s="220"/>
      <c r="Q349" s="31">
        <f>+'7'!I348</f>
        <v>0</v>
      </c>
      <c r="R349" s="31">
        <f>+'8'!I348</f>
        <v>0</v>
      </c>
      <c r="S349" s="26">
        <f>+'9'!I348</f>
        <v>0</v>
      </c>
      <c r="T349" s="26">
        <f>+'10'!I348</f>
        <v>0</v>
      </c>
      <c r="U349" s="26">
        <f>+'11'!L348</f>
        <v>0</v>
      </c>
      <c r="V349" s="26"/>
      <c r="W349" s="31">
        <f>+'16'!I348</f>
        <v>0</v>
      </c>
      <c r="X349" s="31"/>
      <c r="Y349" s="220">
        <f>+'21'!L348</f>
        <v>0</v>
      </c>
      <c r="Z349" s="220" t="e">
        <f>+'mẫu thống kê báo cáo nhanh'!#REF!</f>
        <v>#REF!</v>
      </c>
      <c r="AA349" s="31"/>
      <c r="AB349" s="192" t="e">
        <f t="shared" si="16"/>
        <v>#REF!</v>
      </c>
      <c r="AC349" s="196"/>
    </row>
    <row r="350" spans="1:29" ht="15.75" x14ac:dyDescent="0.25">
      <c r="A350" s="190" t="s">
        <v>1604</v>
      </c>
      <c r="B350" s="190" t="s">
        <v>816</v>
      </c>
      <c r="C350" s="191" t="s">
        <v>817</v>
      </c>
      <c r="D350" s="190" t="s">
        <v>212</v>
      </c>
      <c r="E350" s="195" t="s">
        <v>178</v>
      </c>
      <c r="F350" s="220" t="str">
        <f>+'7'!E349</f>
        <v>x</v>
      </c>
      <c r="G350" s="220">
        <f>+'8'!F349</f>
        <v>0</v>
      </c>
      <c r="H350" s="215">
        <f>+'9'!F349</f>
        <v>0</v>
      </c>
      <c r="I350" s="215" t="str">
        <f>+'10'!E349</f>
        <v>x</v>
      </c>
      <c r="J350" s="220" t="str">
        <f>+'11'!E349</f>
        <v>x</v>
      </c>
      <c r="K350" s="220"/>
      <c r="L350" s="220" t="str">
        <f>+'16'!E349</f>
        <v>x</v>
      </c>
      <c r="M350" s="220"/>
      <c r="N350" s="220" t="str">
        <f>+'21'!E349</f>
        <v>x</v>
      </c>
      <c r="O350" s="220" t="e">
        <f>+'mẫu thống kê báo cáo nhanh'!#REF!</f>
        <v>#REF!</v>
      </c>
      <c r="P350" s="220"/>
      <c r="Q350" s="31">
        <f>+'7'!I349</f>
        <v>0</v>
      </c>
      <c r="R350" s="31">
        <f>+'8'!I349</f>
        <v>0</v>
      </c>
      <c r="S350" s="26">
        <f>+'9'!I349</f>
        <v>0</v>
      </c>
      <c r="T350" s="26">
        <f>+'10'!I349</f>
        <v>0</v>
      </c>
      <c r="U350" s="26">
        <f>+'11'!L349</f>
        <v>0</v>
      </c>
      <c r="V350" s="26"/>
      <c r="W350" s="31">
        <f>+'16'!I349</f>
        <v>0</v>
      </c>
      <c r="X350" s="31"/>
      <c r="Y350" s="220">
        <f>+'21'!L349</f>
        <v>0</v>
      </c>
      <c r="Z350" s="220" t="e">
        <f>+'mẫu thống kê báo cáo nhanh'!#REF!</f>
        <v>#REF!</v>
      </c>
      <c r="AA350" s="31"/>
      <c r="AB350" s="192" t="e">
        <f t="shared" si="16"/>
        <v>#REF!</v>
      </c>
      <c r="AC350" s="196"/>
    </row>
    <row r="351" spans="1:29" ht="15.75" x14ac:dyDescent="0.25">
      <c r="A351" s="186">
        <v>12</v>
      </c>
      <c r="B351" s="186" t="s">
        <v>149</v>
      </c>
      <c r="C351" s="187" t="s">
        <v>150</v>
      </c>
      <c r="D351" s="186" t="s">
        <v>212</v>
      </c>
      <c r="E351" s="203" t="s">
        <v>178</v>
      </c>
      <c r="F351" s="243" t="str">
        <f>+'7'!E350</f>
        <v>x</v>
      </c>
      <c r="G351" s="243">
        <f>+'8'!F350</f>
        <v>0</v>
      </c>
      <c r="H351" s="242">
        <f>+'9'!F350</f>
        <v>0</v>
      </c>
      <c r="I351" s="242" t="str">
        <f>+'10'!E350</f>
        <v>x</v>
      </c>
      <c r="J351" s="243" t="str">
        <f>+'11'!E350</f>
        <v>x</v>
      </c>
      <c r="K351" s="243"/>
      <c r="L351" s="243" t="str">
        <f>+'16'!E350</f>
        <v>x</v>
      </c>
      <c r="M351" s="243"/>
      <c r="N351" s="220" t="str">
        <f>+'21'!E350</f>
        <v>x</v>
      </c>
      <c r="O351" s="220">
        <f>+'mẫu thống kê báo cáo nhanh'!E61</f>
        <v>0</v>
      </c>
      <c r="P351" s="243"/>
      <c r="Q351" s="253">
        <f>+'7'!I350</f>
        <v>0</v>
      </c>
      <c r="R351" s="253">
        <f>+'8'!I350</f>
        <v>0</v>
      </c>
      <c r="S351" s="244">
        <f>+'9'!I350</f>
        <v>0</v>
      </c>
      <c r="T351" s="244">
        <f>+'10'!I350</f>
        <v>0</v>
      </c>
      <c r="U351" s="244">
        <f>+'11'!L350</f>
        <v>0</v>
      </c>
      <c r="V351" s="244"/>
      <c r="W351" s="244">
        <f>+'16'!I350</f>
        <v>0</v>
      </c>
      <c r="X351" s="244"/>
      <c r="Y351" s="244">
        <f>+'21'!L350</f>
        <v>0</v>
      </c>
      <c r="Z351" s="244">
        <f>+'mẫu thống kê báo cáo nhanh'!W61</f>
        <v>0</v>
      </c>
      <c r="AA351" s="253"/>
      <c r="AB351" s="204">
        <f t="shared" si="16"/>
        <v>0</v>
      </c>
      <c r="AC351" s="218"/>
    </row>
    <row r="352" spans="1:29" ht="15.75" x14ac:dyDescent="0.25">
      <c r="A352" s="190" t="s">
        <v>1605</v>
      </c>
      <c r="B352" s="190" t="s">
        <v>151</v>
      </c>
      <c r="C352" s="191" t="s">
        <v>152</v>
      </c>
      <c r="D352" s="190" t="s">
        <v>47</v>
      </c>
      <c r="E352" s="258">
        <f t="shared" ref="E352:E360" si="17">+SUM(F352:P352)</f>
        <v>0</v>
      </c>
      <c r="F352" s="220">
        <f>+'7'!E351</f>
        <v>0</v>
      </c>
      <c r="G352" s="220">
        <f>+'8'!F351</f>
        <v>0</v>
      </c>
      <c r="H352" s="215">
        <f>+'9'!F351</f>
        <v>0</v>
      </c>
      <c r="I352" s="215">
        <f>+'10'!E351</f>
        <v>0</v>
      </c>
      <c r="J352" s="220">
        <f>+'11'!E351</f>
        <v>0</v>
      </c>
      <c r="K352" s="220"/>
      <c r="L352" s="220">
        <f>+'16'!E351</f>
        <v>0</v>
      </c>
      <c r="M352" s="220"/>
      <c r="N352" s="220">
        <f>+'21'!E351</f>
        <v>0</v>
      </c>
      <c r="O352" s="220">
        <f>+'mẫu thống kê báo cáo nhanh'!E62</f>
        <v>0</v>
      </c>
      <c r="P352" s="220"/>
      <c r="Q352" s="31">
        <f>+'7'!I351</f>
        <v>0</v>
      </c>
      <c r="R352" s="31">
        <f>+'8'!I351</f>
        <v>0</v>
      </c>
      <c r="S352" s="26">
        <f>+'9'!I351</f>
        <v>0</v>
      </c>
      <c r="T352" s="26">
        <f>+'10'!I351</f>
        <v>0</v>
      </c>
      <c r="U352" s="26">
        <f>+'11'!L351</f>
        <v>0</v>
      </c>
      <c r="V352" s="26"/>
      <c r="W352" s="31">
        <f>+'16'!I351</f>
        <v>0</v>
      </c>
      <c r="X352" s="31"/>
      <c r="Y352" s="220">
        <f>+'21'!L351</f>
        <v>0</v>
      </c>
      <c r="Z352" s="220">
        <f>+'mẫu thống kê báo cáo nhanh'!W62</f>
        <v>0</v>
      </c>
      <c r="AA352" s="31"/>
      <c r="AB352" s="192">
        <f t="shared" si="16"/>
        <v>0</v>
      </c>
      <c r="AC352" s="196"/>
    </row>
    <row r="353" spans="1:29" ht="15.75" x14ac:dyDescent="0.25">
      <c r="A353" s="197" t="s">
        <v>818</v>
      </c>
      <c r="B353" s="197" t="s">
        <v>819</v>
      </c>
      <c r="C353" s="198" t="s">
        <v>820</v>
      </c>
      <c r="D353" s="197" t="s">
        <v>47</v>
      </c>
      <c r="E353" s="258" t="e">
        <f t="shared" si="17"/>
        <v>#REF!</v>
      </c>
      <c r="F353" s="220">
        <f>+'7'!E352</f>
        <v>0</v>
      </c>
      <c r="G353" s="220">
        <f>+'8'!F352</f>
        <v>0</v>
      </c>
      <c r="H353" s="215">
        <f>+'9'!F352</f>
        <v>0</v>
      </c>
      <c r="I353" s="215">
        <f>+'10'!E352</f>
        <v>0</v>
      </c>
      <c r="J353" s="220">
        <f>+'11'!E352</f>
        <v>0</v>
      </c>
      <c r="K353" s="220"/>
      <c r="L353" s="220">
        <f>+'16'!E352</f>
        <v>0</v>
      </c>
      <c r="M353" s="220"/>
      <c r="N353" s="220">
        <f>+'21'!E352</f>
        <v>0</v>
      </c>
      <c r="O353" s="220" t="e">
        <f>+'mẫu thống kê báo cáo nhanh'!#REF!</f>
        <v>#REF!</v>
      </c>
      <c r="P353" s="220"/>
      <c r="Q353" s="31">
        <f>+'7'!I352</f>
        <v>0</v>
      </c>
      <c r="R353" s="31">
        <f>+'8'!I352</f>
        <v>0</v>
      </c>
      <c r="S353" s="26">
        <f>+'9'!I352</f>
        <v>0</v>
      </c>
      <c r="T353" s="26">
        <f>+'10'!I352</f>
        <v>0</v>
      </c>
      <c r="U353" s="26">
        <f>+'11'!L352</f>
        <v>0</v>
      </c>
      <c r="V353" s="26"/>
      <c r="W353" s="31">
        <f>+'16'!I352</f>
        <v>0</v>
      </c>
      <c r="X353" s="31"/>
      <c r="Y353" s="220">
        <f>+'21'!L352</f>
        <v>0</v>
      </c>
      <c r="Z353" s="220" t="e">
        <f>+'mẫu thống kê báo cáo nhanh'!#REF!</f>
        <v>#REF!</v>
      </c>
      <c r="AA353" s="31"/>
      <c r="AB353" s="192" t="e">
        <f t="shared" si="16"/>
        <v>#REF!</v>
      </c>
      <c r="AC353" s="196"/>
    </row>
    <row r="354" spans="1:29" ht="15.75" x14ac:dyDescent="0.25">
      <c r="A354" s="197" t="s">
        <v>821</v>
      </c>
      <c r="B354" s="197" t="s">
        <v>822</v>
      </c>
      <c r="C354" s="198" t="s">
        <v>823</v>
      </c>
      <c r="D354" s="197" t="s">
        <v>47</v>
      </c>
      <c r="E354" s="258" t="e">
        <f t="shared" si="17"/>
        <v>#REF!</v>
      </c>
      <c r="F354" s="220">
        <f>+'7'!E353</f>
        <v>0</v>
      </c>
      <c r="G354" s="220">
        <f>+'8'!F353</f>
        <v>0</v>
      </c>
      <c r="H354" s="215">
        <f>+'9'!F353</f>
        <v>0</v>
      </c>
      <c r="I354" s="215">
        <f>+'10'!E353</f>
        <v>0</v>
      </c>
      <c r="J354" s="220">
        <f>+'11'!E353</f>
        <v>0</v>
      </c>
      <c r="K354" s="220"/>
      <c r="L354" s="220">
        <f>+'16'!E353</f>
        <v>0</v>
      </c>
      <c r="M354" s="220"/>
      <c r="N354" s="220">
        <f>+'21'!E353</f>
        <v>0</v>
      </c>
      <c r="O354" s="220" t="e">
        <f>+'mẫu thống kê báo cáo nhanh'!#REF!</f>
        <v>#REF!</v>
      </c>
      <c r="P354" s="220"/>
      <c r="Q354" s="31">
        <f>+'7'!I353</f>
        <v>0</v>
      </c>
      <c r="R354" s="31">
        <f>+'8'!I353</f>
        <v>0</v>
      </c>
      <c r="S354" s="26">
        <f>+'9'!I353</f>
        <v>0</v>
      </c>
      <c r="T354" s="26">
        <f>+'10'!I353</f>
        <v>0</v>
      </c>
      <c r="U354" s="26">
        <f>+'11'!L353</f>
        <v>0</v>
      </c>
      <c r="V354" s="26"/>
      <c r="W354" s="31">
        <f>+'16'!I353</f>
        <v>0</v>
      </c>
      <c r="X354" s="31"/>
      <c r="Y354" s="220">
        <f>+'21'!L353</f>
        <v>0</v>
      </c>
      <c r="Z354" s="220" t="e">
        <f>+'mẫu thống kê báo cáo nhanh'!#REF!</f>
        <v>#REF!</v>
      </c>
      <c r="AA354" s="246"/>
      <c r="AB354" s="192" t="e">
        <f t="shared" si="16"/>
        <v>#REF!</v>
      </c>
      <c r="AC354" s="196"/>
    </row>
    <row r="355" spans="1:29" ht="15.75" x14ac:dyDescent="0.25">
      <c r="A355" s="190" t="s">
        <v>1606</v>
      </c>
      <c r="B355" s="190" t="s">
        <v>153</v>
      </c>
      <c r="C355" s="191" t="s">
        <v>154</v>
      </c>
      <c r="D355" s="196" t="s">
        <v>97</v>
      </c>
      <c r="E355" s="258">
        <f t="shared" si="17"/>
        <v>0</v>
      </c>
      <c r="F355" s="220">
        <f>+'7'!E354</f>
        <v>0</v>
      </c>
      <c r="G355" s="220">
        <f>+'8'!F354</f>
        <v>0</v>
      </c>
      <c r="H355" s="215">
        <f>+'9'!F354</f>
        <v>0</v>
      </c>
      <c r="I355" s="215">
        <f>+'10'!E354</f>
        <v>0</v>
      </c>
      <c r="J355" s="220">
        <f>+'11'!E354</f>
        <v>0</v>
      </c>
      <c r="K355" s="220"/>
      <c r="L355" s="220">
        <f>+'16'!E354</f>
        <v>0</v>
      </c>
      <c r="M355" s="220"/>
      <c r="N355" s="220">
        <f>+'21'!E354</f>
        <v>0</v>
      </c>
      <c r="O355" s="220">
        <f>+'mẫu thống kê báo cáo nhanh'!E63</f>
        <v>0</v>
      </c>
      <c r="P355" s="220"/>
      <c r="Q355" s="31">
        <f>+'7'!I354</f>
        <v>0</v>
      </c>
      <c r="R355" s="31">
        <f>+'8'!I354</f>
        <v>0</v>
      </c>
      <c r="S355" s="26">
        <f>+'9'!I354</f>
        <v>0</v>
      </c>
      <c r="T355" s="26">
        <f>+'10'!I354</f>
        <v>0</v>
      </c>
      <c r="U355" s="26">
        <f>+'11'!L354</f>
        <v>0</v>
      </c>
      <c r="V355" s="26"/>
      <c r="W355" s="31">
        <f>+'16'!I354</f>
        <v>0</v>
      </c>
      <c r="X355" s="31"/>
      <c r="Y355" s="220">
        <f>+'21'!L354</f>
        <v>0</v>
      </c>
      <c r="Z355" s="220">
        <f>+'mẫu thống kê báo cáo nhanh'!W63</f>
        <v>0</v>
      </c>
      <c r="AA355" s="31"/>
      <c r="AB355" s="192">
        <f t="shared" si="16"/>
        <v>0</v>
      </c>
      <c r="AC355" s="196"/>
    </row>
    <row r="356" spans="1:29" ht="15.75" x14ac:dyDescent="0.25">
      <c r="A356" s="197" t="s">
        <v>824</v>
      </c>
      <c r="B356" s="197" t="s">
        <v>825</v>
      </c>
      <c r="C356" s="198" t="s">
        <v>820</v>
      </c>
      <c r="D356" s="197" t="s">
        <v>97</v>
      </c>
      <c r="E356" s="258" t="e">
        <f t="shared" si="17"/>
        <v>#REF!</v>
      </c>
      <c r="F356" s="220">
        <f>+'7'!E355</f>
        <v>0</v>
      </c>
      <c r="G356" s="220">
        <f>+'8'!F355</f>
        <v>0</v>
      </c>
      <c r="H356" s="215">
        <f>+'9'!F355</f>
        <v>0</v>
      </c>
      <c r="I356" s="215">
        <f>+'10'!E355</f>
        <v>0</v>
      </c>
      <c r="J356" s="220">
        <f>+'11'!E355</f>
        <v>0</v>
      </c>
      <c r="K356" s="220"/>
      <c r="L356" s="220">
        <f>+'16'!E355</f>
        <v>0</v>
      </c>
      <c r="M356" s="220"/>
      <c r="N356" s="220">
        <f>+'21'!E355</f>
        <v>0</v>
      </c>
      <c r="O356" s="220" t="e">
        <f>+'mẫu thống kê báo cáo nhanh'!#REF!</f>
        <v>#REF!</v>
      </c>
      <c r="P356" s="220"/>
      <c r="Q356" s="31">
        <f>+'7'!I355</f>
        <v>0</v>
      </c>
      <c r="R356" s="31">
        <f>+'8'!I355</f>
        <v>0</v>
      </c>
      <c r="S356" s="26">
        <f>+'9'!I355</f>
        <v>0</v>
      </c>
      <c r="T356" s="26">
        <f>+'10'!I355</f>
        <v>0</v>
      </c>
      <c r="U356" s="26">
        <f>+'11'!L355</f>
        <v>0</v>
      </c>
      <c r="V356" s="26"/>
      <c r="W356" s="31">
        <f>+'16'!I355</f>
        <v>0</v>
      </c>
      <c r="X356" s="31"/>
      <c r="Y356" s="220">
        <f>+'21'!L355</f>
        <v>0</v>
      </c>
      <c r="Z356" s="220" t="e">
        <f>+'mẫu thống kê báo cáo nhanh'!#REF!</f>
        <v>#REF!</v>
      </c>
      <c r="AA356" s="31"/>
      <c r="AB356" s="192" t="e">
        <f t="shared" si="16"/>
        <v>#REF!</v>
      </c>
      <c r="AC356" s="196"/>
    </row>
    <row r="357" spans="1:29" ht="15.75" x14ac:dyDescent="0.25">
      <c r="A357" s="197" t="s">
        <v>826</v>
      </c>
      <c r="B357" s="197" t="s">
        <v>827</v>
      </c>
      <c r="C357" s="198" t="s">
        <v>823</v>
      </c>
      <c r="D357" s="197" t="s">
        <v>97</v>
      </c>
      <c r="E357" s="258" t="e">
        <f t="shared" si="17"/>
        <v>#REF!</v>
      </c>
      <c r="F357" s="220">
        <f>+'7'!E356</f>
        <v>0</v>
      </c>
      <c r="G357" s="220">
        <f>+'8'!F356</f>
        <v>0</v>
      </c>
      <c r="H357" s="215">
        <f>+'9'!F356</f>
        <v>0</v>
      </c>
      <c r="I357" s="215">
        <f>+'10'!E356</f>
        <v>0</v>
      </c>
      <c r="J357" s="220">
        <f>+'11'!E356</f>
        <v>0</v>
      </c>
      <c r="K357" s="220"/>
      <c r="L357" s="220">
        <f>+'16'!E356</f>
        <v>0</v>
      </c>
      <c r="M357" s="220"/>
      <c r="N357" s="220">
        <f>+'21'!E356</f>
        <v>0</v>
      </c>
      <c r="O357" s="220" t="e">
        <f>+'mẫu thống kê báo cáo nhanh'!#REF!</f>
        <v>#REF!</v>
      </c>
      <c r="P357" s="220"/>
      <c r="Q357" s="31">
        <f>+'7'!I356</f>
        <v>0</v>
      </c>
      <c r="R357" s="31">
        <f>+'8'!I356</f>
        <v>0</v>
      </c>
      <c r="S357" s="26">
        <f>+'9'!I356</f>
        <v>0</v>
      </c>
      <c r="T357" s="26">
        <f>+'10'!I356</f>
        <v>0</v>
      </c>
      <c r="U357" s="26">
        <f>+'11'!L356</f>
        <v>0</v>
      </c>
      <c r="V357" s="26"/>
      <c r="W357" s="31">
        <f>+'16'!I356</f>
        <v>0</v>
      </c>
      <c r="X357" s="31"/>
      <c r="Y357" s="220">
        <f>+'21'!L356</f>
        <v>0</v>
      </c>
      <c r="Z357" s="220" t="e">
        <f>+'mẫu thống kê báo cáo nhanh'!#REF!</f>
        <v>#REF!</v>
      </c>
      <c r="AA357" s="246"/>
      <c r="AB357" s="192" t="e">
        <f t="shared" si="16"/>
        <v>#REF!</v>
      </c>
      <c r="AC357" s="196"/>
    </row>
    <row r="358" spans="1:29" ht="15.75" x14ac:dyDescent="0.25">
      <c r="A358" s="190" t="s">
        <v>1607</v>
      </c>
      <c r="B358" s="190" t="s">
        <v>155</v>
      </c>
      <c r="C358" s="191" t="s">
        <v>156</v>
      </c>
      <c r="D358" s="190" t="s">
        <v>47</v>
      </c>
      <c r="E358" s="258">
        <f t="shared" si="17"/>
        <v>0</v>
      </c>
      <c r="F358" s="220">
        <f>+'7'!E357</f>
        <v>0</v>
      </c>
      <c r="G358" s="220">
        <f>+'8'!F357</f>
        <v>0</v>
      </c>
      <c r="H358" s="215">
        <f>+'9'!F357</f>
        <v>0</v>
      </c>
      <c r="I358" s="215">
        <f>+'10'!E357</f>
        <v>0</v>
      </c>
      <c r="J358" s="220">
        <f>+'11'!E357</f>
        <v>0</v>
      </c>
      <c r="K358" s="220"/>
      <c r="L358" s="220">
        <f>+'16'!E357</f>
        <v>0</v>
      </c>
      <c r="M358" s="220"/>
      <c r="N358" s="220">
        <f>+'21'!E357</f>
        <v>0</v>
      </c>
      <c r="O358" s="220">
        <f>+'mẫu thống kê báo cáo nhanh'!E64</f>
        <v>0</v>
      </c>
      <c r="P358" s="220"/>
      <c r="Q358" s="31">
        <f>+'7'!I357</f>
        <v>0</v>
      </c>
      <c r="R358" s="31">
        <f>+'8'!I357</f>
        <v>0</v>
      </c>
      <c r="S358" s="26">
        <f>+'9'!I357</f>
        <v>0</v>
      </c>
      <c r="T358" s="26">
        <f>+'10'!I357</f>
        <v>0</v>
      </c>
      <c r="U358" s="26">
        <f>+'11'!L357</f>
        <v>0</v>
      </c>
      <c r="V358" s="26"/>
      <c r="W358" s="31">
        <f>+'16'!I357</f>
        <v>0</v>
      </c>
      <c r="X358" s="31"/>
      <c r="Y358" s="220">
        <f>+'21'!L357</f>
        <v>0</v>
      </c>
      <c r="Z358" s="220">
        <f>+'mẫu thống kê báo cáo nhanh'!W64</f>
        <v>0</v>
      </c>
      <c r="AA358" s="31"/>
      <c r="AB358" s="192">
        <f t="shared" si="16"/>
        <v>0</v>
      </c>
      <c r="AC358" s="196"/>
    </row>
    <row r="359" spans="1:29" ht="15.75" x14ac:dyDescent="0.25">
      <c r="A359" s="197" t="s">
        <v>828</v>
      </c>
      <c r="B359" s="197" t="s">
        <v>829</v>
      </c>
      <c r="C359" s="198" t="s">
        <v>820</v>
      </c>
      <c r="D359" s="197" t="s">
        <v>47</v>
      </c>
      <c r="E359" s="258" t="e">
        <f t="shared" si="17"/>
        <v>#REF!</v>
      </c>
      <c r="F359" s="220">
        <f>+'7'!E358</f>
        <v>0</v>
      </c>
      <c r="G359" s="220">
        <f>+'8'!F358</f>
        <v>0</v>
      </c>
      <c r="H359" s="215">
        <f>+'9'!F358</f>
        <v>0</v>
      </c>
      <c r="I359" s="215">
        <f>+'10'!E358</f>
        <v>0</v>
      </c>
      <c r="J359" s="220">
        <f>+'11'!E358</f>
        <v>0</v>
      </c>
      <c r="K359" s="220"/>
      <c r="L359" s="220">
        <f>+'16'!E358</f>
        <v>0</v>
      </c>
      <c r="M359" s="220"/>
      <c r="N359" s="220">
        <f>+'21'!E358</f>
        <v>0</v>
      </c>
      <c r="O359" s="220" t="e">
        <f>+'mẫu thống kê báo cáo nhanh'!#REF!</f>
        <v>#REF!</v>
      </c>
      <c r="P359" s="220"/>
      <c r="Q359" s="31">
        <f>+'7'!I358</f>
        <v>0</v>
      </c>
      <c r="R359" s="31">
        <f>+'8'!I358</f>
        <v>0</v>
      </c>
      <c r="S359" s="26">
        <f>+'9'!I358</f>
        <v>0</v>
      </c>
      <c r="T359" s="26">
        <f>+'10'!I358</f>
        <v>0</v>
      </c>
      <c r="U359" s="26">
        <f>+'11'!L358</f>
        <v>0</v>
      </c>
      <c r="V359" s="26"/>
      <c r="W359" s="31">
        <f>+'16'!I358</f>
        <v>0</v>
      </c>
      <c r="X359" s="31"/>
      <c r="Y359" s="220">
        <f>+'21'!L358</f>
        <v>0</v>
      </c>
      <c r="Z359" s="220" t="e">
        <f>+'mẫu thống kê báo cáo nhanh'!#REF!</f>
        <v>#REF!</v>
      </c>
      <c r="AA359" s="31"/>
      <c r="AB359" s="192" t="e">
        <f t="shared" si="16"/>
        <v>#REF!</v>
      </c>
      <c r="AC359" s="196"/>
    </row>
    <row r="360" spans="1:29" ht="15.75" x14ac:dyDescent="0.25">
      <c r="A360" s="197" t="s">
        <v>830</v>
      </c>
      <c r="B360" s="197" t="s">
        <v>831</v>
      </c>
      <c r="C360" s="198" t="s">
        <v>823</v>
      </c>
      <c r="D360" s="197" t="s">
        <v>47</v>
      </c>
      <c r="E360" s="258" t="e">
        <f t="shared" si="17"/>
        <v>#REF!</v>
      </c>
      <c r="F360" s="220">
        <f>+'7'!E359</f>
        <v>0</v>
      </c>
      <c r="G360" s="220">
        <f>+'8'!F359</f>
        <v>0</v>
      </c>
      <c r="H360" s="215">
        <f>+'9'!F359</f>
        <v>0</v>
      </c>
      <c r="I360" s="215">
        <f>+'10'!E359</f>
        <v>0</v>
      </c>
      <c r="J360" s="220">
        <f>+'11'!E359</f>
        <v>0</v>
      </c>
      <c r="K360" s="220"/>
      <c r="L360" s="220">
        <f>+'16'!E359</f>
        <v>0</v>
      </c>
      <c r="M360" s="220"/>
      <c r="N360" s="220">
        <f>+'21'!E359</f>
        <v>0</v>
      </c>
      <c r="O360" s="220" t="e">
        <f>+'mẫu thống kê báo cáo nhanh'!#REF!</f>
        <v>#REF!</v>
      </c>
      <c r="P360" s="220"/>
      <c r="Q360" s="31">
        <f>+'7'!I359</f>
        <v>0</v>
      </c>
      <c r="R360" s="31">
        <f>+'8'!I359</f>
        <v>0</v>
      </c>
      <c r="S360" s="26">
        <f>+'9'!I359</f>
        <v>0</v>
      </c>
      <c r="T360" s="26">
        <f>+'10'!I359</f>
        <v>0</v>
      </c>
      <c r="U360" s="26">
        <f>+'11'!L359</f>
        <v>0</v>
      </c>
      <c r="V360" s="26"/>
      <c r="W360" s="31">
        <f>+'16'!I359</f>
        <v>0</v>
      </c>
      <c r="X360" s="31"/>
      <c r="Y360" s="220">
        <f>+'21'!L359</f>
        <v>0</v>
      </c>
      <c r="Z360" s="220" t="e">
        <f>+'mẫu thống kê báo cáo nhanh'!#REF!</f>
        <v>#REF!</v>
      </c>
      <c r="AA360" s="246"/>
      <c r="AB360" s="192" t="e">
        <f t="shared" si="16"/>
        <v>#REF!</v>
      </c>
      <c r="AC360" s="196"/>
    </row>
    <row r="361" spans="1:29" ht="15.75" hidden="1" x14ac:dyDescent="0.25">
      <c r="A361" s="190" t="s">
        <v>1608</v>
      </c>
      <c r="B361" s="190" t="s">
        <v>832</v>
      </c>
      <c r="C361" s="191" t="s">
        <v>833</v>
      </c>
      <c r="D361" s="190" t="s">
        <v>97</v>
      </c>
      <c r="E361" s="199"/>
      <c r="F361" s="220">
        <f>+'7'!E360</f>
        <v>0</v>
      </c>
      <c r="G361" s="220">
        <f>+'8'!F360</f>
        <v>0</v>
      </c>
      <c r="H361" s="215">
        <f>+'9'!F360</f>
        <v>0</v>
      </c>
      <c r="I361" s="215">
        <f>+'10'!E360</f>
        <v>0</v>
      </c>
      <c r="J361" s="220">
        <f>+'11'!E360</f>
        <v>0</v>
      </c>
      <c r="K361" s="220"/>
      <c r="L361" s="220">
        <f>+'16'!E360</f>
        <v>0</v>
      </c>
      <c r="M361" s="220"/>
      <c r="N361" s="220">
        <f>+'21'!E360</f>
        <v>0</v>
      </c>
      <c r="O361" s="220" t="e">
        <f>+'mẫu thống kê báo cáo nhanh'!#REF!</f>
        <v>#REF!</v>
      </c>
      <c r="P361" s="220"/>
      <c r="Q361" s="31">
        <f>+'7'!I360</f>
        <v>0</v>
      </c>
      <c r="R361" s="31">
        <f>+'8'!I360</f>
        <v>0</v>
      </c>
      <c r="S361" s="26">
        <f>+'9'!I360</f>
        <v>0</v>
      </c>
      <c r="T361" s="26">
        <f>+'10'!I360</f>
        <v>0</v>
      </c>
      <c r="U361" s="26">
        <f>+'11'!L360</f>
        <v>0</v>
      </c>
      <c r="V361" s="26"/>
      <c r="W361" s="31">
        <f>+'16'!I360</f>
        <v>0</v>
      </c>
      <c r="X361" s="31"/>
      <c r="Y361" s="220">
        <f>+'21'!L360</f>
        <v>0</v>
      </c>
      <c r="Z361" s="220" t="e">
        <f>+'mẫu thống kê báo cáo nhanh'!#REF!</f>
        <v>#REF!</v>
      </c>
      <c r="AA361" s="31"/>
      <c r="AB361" s="192" t="e">
        <f t="shared" si="16"/>
        <v>#REF!</v>
      </c>
      <c r="AC361" s="196"/>
    </row>
    <row r="362" spans="1:29" ht="15.75" hidden="1" x14ac:dyDescent="0.25">
      <c r="A362" s="197" t="s">
        <v>834</v>
      </c>
      <c r="B362" s="197" t="s">
        <v>835</v>
      </c>
      <c r="C362" s="198" t="s">
        <v>836</v>
      </c>
      <c r="D362" s="197" t="s">
        <v>97</v>
      </c>
      <c r="E362" s="199"/>
      <c r="F362" s="220">
        <f>+'7'!E361</f>
        <v>0</v>
      </c>
      <c r="G362" s="220">
        <f>+'8'!F361</f>
        <v>0</v>
      </c>
      <c r="H362" s="215">
        <f>+'9'!F361</f>
        <v>0</v>
      </c>
      <c r="I362" s="215">
        <f>+'10'!E361</f>
        <v>0</v>
      </c>
      <c r="J362" s="220">
        <f>+'11'!E361</f>
        <v>0</v>
      </c>
      <c r="K362" s="220"/>
      <c r="L362" s="220">
        <f>+'16'!E361</f>
        <v>0</v>
      </c>
      <c r="M362" s="220"/>
      <c r="N362" s="220">
        <f>+'21'!E361</f>
        <v>0</v>
      </c>
      <c r="O362" s="220" t="e">
        <f>+'mẫu thống kê báo cáo nhanh'!#REF!</f>
        <v>#REF!</v>
      </c>
      <c r="P362" s="220"/>
      <c r="Q362" s="31">
        <f>+'7'!I361</f>
        <v>0</v>
      </c>
      <c r="R362" s="31">
        <f>+'8'!I361</f>
        <v>0</v>
      </c>
      <c r="S362" s="26">
        <f>+'9'!I361</f>
        <v>0</v>
      </c>
      <c r="T362" s="26">
        <f>+'10'!I361</f>
        <v>0</v>
      </c>
      <c r="U362" s="26">
        <f>+'11'!L361</f>
        <v>0</v>
      </c>
      <c r="V362" s="26"/>
      <c r="W362" s="31">
        <f>+'16'!I361</f>
        <v>0</v>
      </c>
      <c r="X362" s="31"/>
      <c r="Y362" s="220">
        <f>+'21'!L361</f>
        <v>0</v>
      </c>
      <c r="Z362" s="220" t="e">
        <f>+'mẫu thống kê báo cáo nhanh'!#REF!</f>
        <v>#REF!</v>
      </c>
      <c r="AA362" s="31"/>
      <c r="AB362" s="192" t="e">
        <f t="shared" si="16"/>
        <v>#REF!</v>
      </c>
      <c r="AC362" s="196"/>
    </row>
    <row r="363" spans="1:29" ht="15.75" hidden="1" x14ac:dyDescent="0.25">
      <c r="A363" s="197" t="s">
        <v>837</v>
      </c>
      <c r="B363" s="197" t="s">
        <v>838</v>
      </c>
      <c r="C363" s="198" t="s">
        <v>839</v>
      </c>
      <c r="D363" s="197" t="s">
        <v>534</v>
      </c>
      <c r="E363" s="199"/>
      <c r="F363" s="220">
        <f>+'7'!E362</f>
        <v>0</v>
      </c>
      <c r="G363" s="220">
        <f>+'8'!F362</f>
        <v>0</v>
      </c>
      <c r="H363" s="215">
        <f>+'9'!F362</f>
        <v>0</v>
      </c>
      <c r="I363" s="215">
        <f>+'10'!E362</f>
        <v>0</v>
      </c>
      <c r="J363" s="220">
        <f>+'11'!E362</f>
        <v>0</v>
      </c>
      <c r="K363" s="220"/>
      <c r="L363" s="220">
        <f>+'16'!E362</f>
        <v>0</v>
      </c>
      <c r="M363" s="220"/>
      <c r="N363" s="220">
        <f>+'21'!E362</f>
        <v>0</v>
      </c>
      <c r="O363" s="220" t="e">
        <f>+'mẫu thống kê báo cáo nhanh'!#REF!</f>
        <v>#REF!</v>
      </c>
      <c r="P363" s="220"/>
      <c r="Q363" s="31">
        <f>+'7'!I362</f>
        <v>0</v>
      </c>
      <c r="R363" s="31">
        <f>+'8'!I362</f>
        <v>0</v>
      </c>
      <c r="S363" s="26">
        <f>+'9'!I362</f>
        <v>0</v>
      </c>
      <c r="T363" s="26">
        <f>+'10'!I362</f>
        <v>0</v>
      </c>
      <c r="U363" s="26">
        <f>+'11'!L362</f>
        <v>0</v>
      </c>
      <c r="V363" s="26"/>
      <c r="W363" s="31">
        <f>+'16'!I362</f>
        <v>0</v>
      </c>
      <c r="X363" s="31"/>
      <c r="Y363" s="220">
        <f>+'21'!L362</f>
        <v>0</v>
      </c>
      <c r="Z363" s="220" t="e">
        <f>+'mẫu thống kê báo cáo nhanh'!#REF!</f>
        <v>#REF!</v>
      </c>
      <c r="AA363" s="31"/>
      <c r="AB363" s="192" t="e">
        <f t="shared" si="16"/>
        <v>#REF!</v>
      </c>
      <c r="AC363" s="196"/>
    </row>
    <row r="364" spans="1:29" ht="15.75" hidden="1" x14ac:dyDescent="0.25">
      <c r="A364" s="190" t="s">
        <v>1609</v>
      </c>
      <c r="B364" s="190" t="s">
        <v>840</v>
      </c>
      <c r="C364" s="191" t="s">
        <v>841</v>
      </c>
      <c r="D364" s="190" t="s">
        <v>97</v>
      </c>
      <c r="E364" s="199"/>
      <c r="F364" s="220">
        <f>+'7'!E363</f>
        <v>0</v>
      </c>
      <c r="G364" s="220">
        <f>+'8'!F363</f>
        <v>0</v>
      </c>
      <c r="H364" s="215">
        <f>+'9'!F363</f>
        <v>0</v>
      </c>
      <c r="I364" s="215">
        <f>+'10'!E363</f>
        <v>0</v>
      </c>
      <c r="J364" s="220">
        <f>+'11'!E363</f>
        <v>0</v>
      </c>
      <c r="K364" s="220"/>
      <c r="L364" s="220">
        <f>+'16'!E363</f>
        <v>0</v>
      </c>
      <c r="M364" s="220"/>
      <c r="N364" s="220">
        <f>+'21'!E363</f>
        <v>0</v>
      </c>
      <c r="O364" s="220" t="e">
        <f>+'mẫu thống kê báo cáo nhanh'!#REF!</f>
        <v>#REF!</v>
      </c>
      <c r="P364" s="220"/>
      <c r="Q364" s="31">
        <f>+'7'!I363</f>
        <v>0</v>
      </c>
      <c r="R364" s="31">
        <f>+'8'!I363</f>
        <v>0</v>
      </c>
      <c r="S364" s="26">
        <f>+'9'!I363</f>
        <v>0</v>
      </c>
      <c r="T364" s="26">
        <f>+'10'!I363</f>
        <v>0</v>
      </c>
      <c r="U364" s="26">
        <f>+'11'!L363</f>
        <v>0</v>
      </c>
      <c r="V364" s="26"/>
      <c r="W364" s="31">
        <f>+'16'!I363</f>
        <v>0</v>
      </c>
      <c r="X364" s="31"/>
      <c r="Y364" s="220">
        <f>+'21'!L363</f>
        <v>0</v>
      </c>
      <c r="Z364" s="220" t="e">
        <f>+'mẫu thống kê báo cáo nhanh'!#REF!</f>
        <v>#REF!</v>
      </c>
      <c r="AA364" s="31"/>
      <c r="AB364" s="192" t="e">
        <f t="shared" si="16"/>
        <v>#REF!</v>
      </c>
      <c r="AC364" s="196"/>
    </row>
    <row r="365" spans="1:29" ht="15.75" hidden="1" x14ac:dyDescent="0.25">
      <c r="A365" s="190" t="s">
        <v>1610</v>
      </c>
      <c r="B365" s="190" t="s">
        <v>842</v>
      </c>
      <c r="C365" s="191" t="s">
        <v>843</v>
      </c>
      <c r="D365" s="190" t="s">
        <v>47</v>
      </c>
      <c r="E365" s="199"/>
      <c r="F365" s="220">
        <f>+'7'!E364</f>
        <v>0</v>
      </c>
      <c r="G365" s="220">
        <f>+'8'!F364</f>
        <v>0</v>
      </c>
      <c r="H365" s="215">
        <f>+'9'!F364</f>
        <v>0</v>
      </c>
      <c r="I365" s="215">
        <f>+'10'!E364</f>
        <v>0</v>
      </c>
      <c r="J365" s="220">
        <f>+'11'!E364</f>
        <v>0</v>
      </c>
      <c r="K365" s="220"/>
      <c r="L365" s="220">
        <f>+'16'!E364</f>
        <v>0</v>
      </c>
      <c r="M365" s="220"/>
      <c r="N365" s="220">
        <f>+'21'!E364</f>
        <v>0</v>
      </c>
      <c r="O365" s="220" t="e">
        <f>+'mẫu thống kê báo cáo nhanh'!#REF!</f>
        <v>#REF!</v>
      </c>
      <c r="P365" s="220"/>
      <c r="Q365" s="31">
        <f>+'7'!I364</f>
        <v>0</v>
      </c>
      <c r="R365" s="31">
        <f>+'8'!I364</f>
        <v>0</v>
      </c>
      <c r="S365" s="26">
        <f>+'9'!I364</f>
        <v>0</v>
      </c>
      <c r="T365" s="26">
        <f>+'10'!I364</f>
        <v>0</v>
      </c>
      <c r="U365" s="26">
        <f>+'11'!L364</f>
        <v>0</v>
      </c>
      <c r="V365" s="26"/>
      <c r="W365" s="31">
        <f>+'16'!I364</f>
        <v>0</v>
      </c>
      <c r="X365" s="31"/>
      <c r="Y365" s="220">
        <f>+'21'!L364</f>
        <v>0</v>
      </c>
      <c r="Z365" s="220" t="e">
        <f>+'mẫu thống kê báo cáo nhanh'!#REF!</f>
        <v>#REF!</v>
      </c>
      <c r="AA365" s="31"/>
      <c r="AB365" s="192" t="e">
        <f t="shared" si="16"/>
        <v>#REF!</v>
      </c>
      <c r="AC365" s="196"/>
    </row>
    <row r="366" spans="1:29" ht="15.75" hidden="1" x14ac:dyDescent="0.25">
      <c r="A366" s="197" t="s">
        <v>844</v>
      </c>
      <c r="B366" s="197" t="s">
        <v>845</v>
      </c>
      <c r="C366" s="198" t="s">
        <v>126</v>
      </c>
      <c r="D366" s="197" t="s">
        <v>47</v>
      </c>
      <c r="E366" s="199"/>
      <c r="F366" s="220">
        <f>+'7'!E365</f>
        <v>0</v>
      </c>
      <c r="G366" s="220">
        <f>+'8'!F365</f>
        <v>0</v>
      </c>
      <c r="H366" s="215">
        <f>+'9'!F365</f>
        <v>0</v>
      </c>
      <c r="I366" s="215">
        <f>+'10'!E365</f>
        <v>0</v>
      </c>
      <c r="J366" s="220">
        <f>+'11'!E365</f>
        <v>0</v>
      </c>
      <c r="K366" s="220"/>
      <c r="L366" s="220">
        <f>+'16'!E365</f>
        <v>0</v>
      </c>
      <c r="M366" s="220"/>
      <c r="N366" s="220">
        <f>+'21'!E365</f>
        <v>0</v>
      </c>
      <c r="O366" s="220" t="e">
        <f>+'mẫu thống kê báo cáo nhanh'!#REF!</f>
        <v>#REF!</v>
      </c>
      <c r="P366" s="220"/>
      <c r="Q366" s="31">
        <f>+'7'!I365</f>
        <v>0</v>
      </c>
      <c r="R366" s="31">
        <f>+'8'!I365</f>
        <v>0</v>
      </c>
      <c r="S366" s="26">
        <f>+'9'!I365</f>
        <v>0</v>
      </c>
      <c r="T366" s="26">
        <f>+'10'!I365</f>
        <v>0</v>
      </c>
      <c r="U366" s="26">
        <f>+'11'!L365</f>
        <v>0</v>
      </c>
      <c r="V366" s="26"/>
      <c r="W366" s="31">
        <f>+'16'!I365</f>
        <v>0</v>
      </c>
      <c r="X366" s="31"/>
      <c r="Y366" s="220">
        <f>+'21'!L365</f>
        <v>0</v>
      </c>
      <c r="Z366" s="220" t="e">
        <f>+'mẫu thống kê báo cáo nhanh'!#REF!</f>
        <v>#REF!</v>
      </c>
      <c r="AA366" s="246"/>
      <c r="AB366" s="192" t="e">
        <f t="shared" si="16"/>
        <v>#REF!</v>
      </c>
      <c r="AC366" s="196"/>
    </row>
    <row r="367" spans="1:29" ht="15.75" hidden="1" x14ac:dyDescent="0.25">
      <c r="A367" s="197" t="s">
        <v>846</v>
      </c>
      <c r="B367" s="197" t="s">
        <v>847</v>
      </c>
      <c r="C367" s="198" t="s">
        <v>128</v>
      </c>
      <c r="D367" s="197" t="s">
        <v>47</v>
      </c>
      <c r="E367" s="199"/>
      <c r="F367" s="220">
        <f>+'7'!E366</f>
        <v>0</v>
      </c>
      <c r="G367" s="220">
        <f>+'8'!F366</f>
        <v>0</v>
      </c>
      <c r="H367" s="215">
        <f>+'9'!F366</f>
        <v>0</v>
      </c>
      <c r="I367" s="215">
        <f>+'10'!E366</f>
        <v>0</v>
      </c>
      <c r="J367" s="220">
        <f>+'11'!E366</f>
        <v>0</v>
      </c>
      <c r="K367" s="220"/>
      <c r="L367" s="220">
        <f>+'16'!E366</f>
        <v>0</v>
      </c>
      <c r="M367" s="220"/>
      <c r="N367" s="220">
        <f>+'21'!E366</f>
        <v>0</v>
      </c>
      <c r="O367" s="220" t="e">
        <f>+'mẫu thống kê báo cáo nhanh'!#REF!</f>
        <v>#REF!</v>
      </c>
      <c r="P367" s="220"/>
      <c r="Q367" s="31">
        <f>+'7'!I366</f>
        <v>0</v>
      </c>
      <c r="R367" s="31">
        <f>+'8'!I366</f>
        <v>0</v>
      </c>
      <c r="S367" s="26">
        <f>+'9'!I366</f>
        <v>0</v>
      </c>
      <c r="T367" s="26">
        <f>+'10'!I366</f>
        <v>0</v>
      </c>
      <c r="U367" s="26">
        <f>+'11'!L366</f>
        <v>0</v>
      </c>
      <c r="V367" s="26"/>
      <c r="W367" s="31">
        <f>+'16'!I366</f>
        <v>0</v>
      </c>
      <c r="X367" s="31"/>
      <c r="Y367" s="220">
        <f>+'21'!L366</f>
        <v>0</v>
      </c>
      <c r="Z367" s="220" t="e">
        <f>+'mẫu thống kê báo cáo nhanh'!#REF!</f>
        <v>#REF!</v>
      </c>
      <c r="AA367" s="31"/>
      <c r="AB367" s="192" t="e">
        <f t="shared" si="16"/>
        <v>#REF!</v>
      </c>
      <c r="AC367" s="196"/>
    </row>
    <row r="368" spans="1:29" ht="15.75" hidden="1" x14ac:dyDescent="0.25">
      <c r="A368" s="197" t="s">
        <v>848</v>
      </c>
      <c r="B368" s="197" t="s">
        <v>849</v>
      </c>
      <c r="C368" s="198" t="s">
        <v>130</v>
      </c>
      <c r="D368" s="197" t="s">
        <v>47</v>
      </c>
      <c r="E368" s="199"/>
      <c r="F368" s="220">
        <f>+'7'!E367</f>
        <v>0</v>
      </c>
      <c r="G368" s="220">
        <f>+'8'!F367</f>
        <v>0</v>
      </c>
      <c r="H368" s="215">
        <f>+'9'!F367</f>
        <v>0</v>
      </c>
      <c r="I368" s="215">
        <f>+'10'!E367</f>
        <v>0</v>
      </c>
      <c r="J368" s="220">
        <f>+'11'!E367</f>
        <v>0</v>
      </c>
      <c r="K368" s="220"/>
      <c r="L368" s="220">
        <f>+'16'!E367</f>
        <v>0</v>
      </c>
      <c r="M368" s="220"/>
      <c r="N368" s="220">
        <f>+'21'!E367</f>
        <v>0</v>
      </c>
      <c r="O368" s="220" t="e">
        <f>+'mẫu thống kê báo cáo nhanh'!#REF!</f>
        <v>#REF!</v>
      </c>
      <c r="P368" s="220"/>
      <c r="Q368" s="31">
        <f>+'7'!I367</f>
        <v>0</v>
      </c>
      <c r="R368" s="31">
        <f>+'8'!I367</f>
        <v>0</v>
      </c>
      <c r="S368" s="26">
        <f>+'9'!I367</f>
        <v>0</v>
      </c>
      <c r="T368" s="26">
        <f>+'10'!I367</f>
        <v>0</v>
      </c>
      <c r="U368" s="26">
        <f>+'11'!L367</f>
        <v>0</v>
      </c>
      <c r="V368" s="26"/>
      <c r="W368" s="31">
        <f>+'16'!I367</f>
        <v>0</v>
      </c>
      <c r="X368" s="31"/>
      <c r="Y368" s="220">
        <f>+'21'!L367</f>
        <v>0</v>
      </c>
      <c r="Z368" s="220" t="e">
        <f>+'mẫu thống kê báo cáo nhanh'!#REF!</f>
        <v>#REF!</v>
      </c>
      <c r="AA368" s="31"/>
      <c r="AB368" s="192" t="e">
        <f t="shared" si="16"/>
        <v>#REF!</v>
      </c>
      <c r="AC368" s="196"/>
    </row>
    <row r="369" spans="1:29" ht="15.75" hidden="1" x14ac:dyDescent="0.25">
      <c r="A369" s="197" t="s">
        <v>850</v>
      </c>
      <c r="B369" s="197" t="s">
        <v>851</v>
      </c>
      <c r="C369" s="198" t="s">
        <v>132</v>
      </c>
      <c r="D369" s="197" t="s">
        <v>47</v>
      </c>
      <c r="E369" s="199"/>
      <c r="F369" s="220">
        <f>+'7'!E368</f>
        <v>0</v>
      </c>
      <c r="G369" s="220">
        <f>+'8'!F368</f>
        <v>0</v>
      </c>
      <c r="H369" s="215">
        <f>+'9'!F368</f>
        <v>0</v>
      </c>
      <c r="I369" s="215">
        <f>+'10'!E368</f>
        <v>0</v>
      </c>
      <c r="J369" s="220">
        <f>+'11'!E368</f>
        <v>0</v>
      </c>
      <c r="K369" s="220"/>
      <c r="L369" s="220">
        <f>+'16'!E368</f>
        <v>0</v>
      </c>
      <c r="M369" s="220"/>
      <c r="N369" s="220">
        <f>+'21'!E368</f>
        <v>0</v>
      </c>
      <c r="O369" s="220" t="e">
        <f>+'mẫu thống kê báo cáo nhanh'!#REF!</f>
        <v>#REF!</v>
      </c>
      <c r="P369" s="220"/>
      <c r="Q369" s="31">
        <f>+'7'!I368</f>
        <v>0</v>
      </c>
      <c r="R369" s="31">
        <f>+'8'!I368</f>
        <v>0</v>
      </c>
      <c r="S369" s="26">
        <f>+'9'!I368</f>
        <v>0</v>
      </c>
      <c r="T369" s="26">
        <f>+'10'!I368</f>
        <v>0</v>
      </c>
      <c r="U369" s="26">
        <f>+'11'!L368</f>
        <v>0</v>
      </c>
      <c r="V369" s="26"/>
      <c r="W369" s="31">
        <f>+'16'!I368</f>
        <v>0</v>
      </c>
      <c r="X369" s="31"/>
      <c r="Y369" s="220">
        <f>+'21'!L368</f>
        <v>0</v>
      </c>
      <c r="Z369" s="220" t="e">
        <f>+'mẫu thống kê báo cáo nhanh'!#REF!</f>
        <v>#REF!</v>
      </c>
      <c r="AA369" s="31"/>
      <c r="AB369" s="192" t="e">
        <f t="shared" si="16"/>
        <v>#REF!</v>
      </c>
      <c r="AC369" s="196"/>
    </row>
    <row r="370" spans="1:29" ht="15.75" hidden="1" x14ac:dyDescent="0.25">
      <c r="A370" s="190" t="s">
        <v>1611</v>
      </c>
      <c r="B370" s="190" t="s">
        <v>852</v>
      </c>
      <c r="C370" s="191" t="s">
        <v>853</v>
      </c>
      <c r="D370" s="190" t="s">
        <v>47</v>
      </c>
      <c r="E370" s="199"/>
      <c r="F370" s="220">
        <f>+'7'!E369</f>
        <v>0</v>
      </c>
      <c r="G370" s="220">
        <f>+'8'!F369</f>
        <v>0</v>
      </c>
      <c r="H370" s="215">
        <f>+'9'!F369</f>
        <v>0</v>
      </c>
      <c r="I370" s="215">
        <f>+'10'!E369</f>
        <v>0</v>
      </c>
      <c r="J370" s="220">
        <f>+'11'!E369</f>
        <v>0</v>
      </c>
      <c r="K370" s="220"/>
      <c r="L370" s="220">
        <f>+'16'!E369</f>
        <v>0</v>
      </c>
      <c r="M370" s="220"/>
      <c r="N370" s="220">
        <f>+'21'!E369</f>
        <v>0</v>
      </c>
      <c r="O370" s="220" t="e">
        <f>+'mẫu thống kê báo cáo nhanh'!#REF!</f>
        <v>#REF!</v>
      </c>
      <c r="P370" s="220"/>
      <c r="Q370" s="31">
        <f>+'7'!I369</f>
        <v>0</v>
      </c>
      <c r="R370" s="31">
        <f>+'8'!I369</f>
        <v>0</v>
      </c>
      <c r="S370" s="26">
        <f>+'9'!I369</f>
        <v>0</v>
      </c>
      <c r="T370" s="26">
        <f>+'10'!I369</f>
        <v>0</v>
      </c>
      <c r="U370" s="26">
        <f>+'11'!L369</f>
        <v>0</v>
      </c>
      <c r="V370" s="26"/>
      <c r="W370" s="31">
        <f>+'16'!I369</f>
        <v>0</v>
      </c>
      <c r="X370" s="31"/>
      <c r="Y370" s="220">
        <f>+'21'!L369</f>
        <v>0</v>
      </c>
      <c r="Z370" s="220" t="e">
        <f>+'mẫu thống kê báo cáo nhanh'!#REF!</f>
        <v>#REF!</v>
      </c>
      <c r="AA370" s="31"/>
      <c r="AB370" s="192" t="e">
        <f t="shared" si="16"/>
        <v>#REF!</v>
      </c>
      <c r="AC370" s="196"/>
    </row>
    <row r="371" spans="1:29" ht="15.75" hidden="1" x14ac:dyDescent="0.25">
      <c r="A371" s="190" t="s">
        <v>1612</v>
      </c>
      <c r="B371" s="190" t="s">
        <v>854</v>
      </c>
      <c r="C371" s="191" t="s">
        <v>1613</v>
      </c>
      <c r="D371" s="190" t="s">
        <v>73</v>
      </c>
      <c r="E371" s="199"/>
      <c r="F371" s="220">
        <f>+'7'!E370</f>
        <v>0</v>
      </c>
      <c r="G371" s="220">
        <f>+'8'!F370</f>
        <v>0</v>
      </c>
      <c r="H371" s="215">
        <f>+'9'!F370</f>
        <v>0</v>
      </c>
      <c r="I371" s="215">
        <f>+'10'!E370</f>
        <v>0</v>
      </c>
      <c r="J371" s="220">
        <f>+'11'!E370</f>
        <v>0</v>
      </c>
      <c r="K371" s="220"/>
      <c r="L371" s="220">
        <f>+'16'!E370</f>
        <v>0</v>
      </c>
      <c r="M371" s="220"/>
      <c r="N371" s="220">
        <f>+'21'!E370</f>
        <v>0</v>
      </c>
      <c r="O371" s="220" t="e">
        <f>+'mẫu thống kê báo cáo nhanh'!#REF!</f>
        <v>#REF!</v>
      </c>
      <c r="P371" s="220"/>
      <c r="Q371" s="31">
        <f>+'7'!I370</f>
        <v>0</v>
      </c>
      <c r="R371" s="31">
        <f>+'8'!I370</f>
        <v>0</v>
      </c>
      <c r="S371" s="26">
        <f>+'9'!I370</f>
        <v>0</v>
      </c>
      <c r="T371" s="26">
        <f>+'10'!I370</f>
        <v>0</v>
      </c>
      <c r="U371" s="26">
        <f>+'11'!L370</f>
        <v>0</v>
      </c>
      <c r="V371" s="26"/>
      <c r="W371" s="31">
        <f>+'16'!I370</f>
        <v>0</v>
      </c>
      <c r="X371" s="31"/>
      <c r="Y371" s="220">
        <f>+'21'!L370</f>
        <v>0</v>
      </c>
      <c r="Z371" s="220" t="e">
        <f>+'mẫu thống kê báo cáo nhanh'!#REF!</f>
        <v>#REF!</v>
      </c>
      <c r="AA371" s="31"/>
      <c r="AB371" s="192" t="e">
        <f t="shared" si="16"/>
        <v>#REF!</v>
      </c>
      <c r="AC371" s="196"/>
    </row>
    <row r="372" spans="1:29" ht="15.75" hidden="1" x14ac:dyDescent="0.25">
      <c r="A372" s="190" t="s">
        <v>1614</v>
      </c>
      <c r="B372" s="190" t="s">
        <v>856</v>
      </c>
      <c r="C372" s="191" t="s">
        <v>857</v>
      </c>
      <c r="D372" s="190" t="s">
        <v>212</v>
      </c>
      <c r="E372" s="195" t="s">
        <v>178</v>
      </c>
      <c r="F372" s="220" t="str">
        <f>+'7'!E371</f>
        <v>x</v>
      </c>
      <c r="G372" s="220">
        <f>+'8'!F371</f>
        <v>0</v>
      </c>
      <c r="H372" s="215">
        <f>+'9'!F371</f>
        <v>0</v>
      </c>
      <c r="I372" s="215" t="str">
        <f>+'10'!E371</f>
        <v>x</v>
      </c>
      <c r="J372" s="220" t="str">
        <f>+'11'!E371</f>
        <v>x</v>
      </c>
      <c r="K372" s="220"/>
      <c r="L372" s="220" t="str">
        <f>+'16'!E371</f>
        <v>x</v>
      </c>
      <c r="M372" s="220"/>
      <c r="N372" s="220" t="str">
        <f>+'21'!E371</f>
        <v>x</v>
      </c>
      <c r="O372" s="220" t="e">
        <f>+'mẫu thống kê báo cáo nhanh'!#REF!</f>
        <v>#REF!</v>
      </c>
      <c r="P372" s="220"/>
      <c r="Q372" s="31">
        <f>+'7'!I371</f>
        <v>0</v>
      </c>
      <c r="R372" s="31">
        <f>+'8'!I371</f>
        <v>0</v>
      </c>
      <c r="S372" s="26">
        <f>+'9'!I371</f>
        <v>0</v>
      </c>
      <c r="T372" s="26">
        <f>+'10'!I371</f>
        <v>0</v>
      </c>
      <c r="U372" s="26">
        <f>+'11'!L371</f>
        <v>0</v>
      </c>
      <c r="V372" s="26"/>
      <c r="W372" s="31">
        <f>+'16'!I371</f>
        <v>0</v>
      </c>
      <c r="X372" s="31"/>
      <c r="Y372" s="220">
        <f>+'21'!L371</f>
        <v>0</v>
      </c>
      <c r="Z372" s="220" t="e">
        <f>+'mẫu thống kê báo cáo nhanh'!#REF!</f>
        <v>#REF!</v>
      </c>
      <c r="AA372" s="31"/>
      <c r="AB372" s="192" t="e">
        <f t="shared" si="16"/>
        <v>#REF!</v>
      </c>
      <c r="AC372" s="196"/>
    </row>
    <row r="373" spans="1:29" ht="15.75" hidden="1" x14ac:dyDescent="0.25">
      <c r="A373" s="190" t="s">
        <v>1615</v>
      </c>
      <c r="B373" s="190" t="s">
        <v>858</v>
      </c>
      <c r="C373" s="191" t="s">
        <v>859</v>
      </c>
      <c r="D373" s="190" t="s">
        <v>212</v>
      </c>
      <c r="E373" s="195" t="s">
        <v>178</v>
      </c>
      <c r="F373" s="220" t="str">
        <f>+'7'!E372</f>
        <v>x</v>
      </c>
      <c r="G373" s="220">
        <f>+'8'!F372</f>
        <v>0</v>
      </c>
      <c r="H373" s="215">
        <f>+'9'!F372</f>
        <v>0</v>
      </c>
      <c r="I373" s="215" t="str">
        <f>+'10'!E372</f>
        <v>x</v>
      </c>
      <c r="J373" s="220" t="str">
        <f>+'11'!E372</f>
        <v>x</v>
      </c>
      <c r="K373" s="220"/>
      <c r="L373" s="220" t="str">
        <f>+'16'!E372</f>
        <v>x</v>
      </c>
      <c r="M373" s="220"/>
      <c r="N373" s="220" t="str">
        <f>+'21'!E372</f>
        <v>x</v>
      </c>
      <c r="O373" s="220" t="e">
        <f>+'mẫu thống kê báo cáo nhanh'!#REF!</f>
        <v>#REF!</v>
      </c>
      <c r="P373" s="220"/>
      <c r="Q373" s="31">
        <f>+'7'!I372</f>
        <v>0</v>
      </c>
      <c r="R373" s="31">
        <f>+'8'!I372</f>
        <v>0</v>
      </c>
      <c r="S373" s="26">
        <f>+'9'!I372</f>
        <v>0</v>
      </c>
      <c r="T373" s="26">
        <f>+'10'!I372</f>
        <v>0</v>
      </c>
      <c r="U373" s="26">
        <f>+'11'!L372</f>
        <v>0</v>
      </c>
      <c r="V373" s="26"/>
      <c r="W373" s="31">
        <f>+'16'!I372</f>
        <v>0</v>
      </c>
      <c r="X373" s="31"/>
      <c r="Y373" s="220">
        <f>+'21'!L372</f>
        <v>0</v>
      </c>
      <c r="Z373" s="220" t="e">
        <f>+'mẫu thống kê báo cáo nhanh'!#REF!</f>
        <v>#REF!</v>
      </c>
      <c r="AA373" s="31"/>
      <c r="AB373" s="192" t="e">
        <f t="shared" si="16"/>
        <v>#REF!</v>
      </c>
      <c r="AC373" s="196"/>
    </row>
    <row r="374" spans="1:29" ht="15.75" hidden="1" x14ac:dyDescent="0.25">
      <c r="A374" s="190" t="s">
        <v>1616</v>
      </c>
      <c r="B374" s="190" t="s">
        <v>860</v>
      </c>
      <c r="C374" s="191" t="s">
        <v>861</v>
      </c>
      <c r="D374" s="190" t="s">
        <v>212</v>
      </c>
      <c r="E374" s="195" t="s">
        <v>178</v>
      </c>
      <c r="F374" s="220" t="str">
        <f>+'7'!E373</f>
        <v>x</v>
      </c>
      <c r="G374" s="220">
        <f>+'8'!F373</f>
        <v>0</v>
      </c>
      <c r="H374" s="215">
        <f>+'9'!F373</f>
        <v>0</v>
      </c>
      <c r="I374" s="215" t="str">
        <f>+'10'!E373</f>
        <v>x</v>
      </c>
      <c r="J374" s="220" t="str">
        <f>+'11'!E373</f>
        <v>x</v>
      </c>
      <c r="K374" s="220"/>
      <c r="L374" s="220" t="str">
        <f>+'16'!E373</f>
        <v>x</v>
      </c>
      <c r="M374" s="220"/>
      <c r="N374" s="220" t="str">
        <f>+'21'!E373</f>
        <v>x</v>
      </c>
      <c r="O374" s="220" t="e">
        <f>+'mẫu thống kê báo cáo nhanh'!#REF!</f>
        <v>#REF!</v>
      </c>
      <c r="P374" s="220"/>
      <c r="Q374" s="31">
        <f>+'7'!I373</f>
        <v>0</v>
      </c>
      <c r="R374" s="31">
        <f>+'8'!I373</f>
        <v>0</v>
      </c>
      <c r="S374" s="26">
        <f>+'9'!I373</f>
        <v>0</v>
      </c>
      <c r="T374" s="26">
        <f>+'10'!I373</f>
        <v>0</v>
      </c>
      <c r="U374" s="26">
        <f>+'11'!L373</f>
        <v>0</v>
      </c>
      <c r="V374" s="26"/>
      <c r="W374" s="31">
        <f>+'16'!I373</f>
        <v>0</v>
      </c>
      <c r="X374" s="31"/>
      <c r="Y374" s="220">
        <f>+'21'!L373</f>
        <v>0</v>
      </c>
      <c r="Z374" s="220" t="e">
        <f>+'mẫu thống kê báo cáo nhanh'!#REF!</f>
        <v>#REF!</v>
      </c>
      <c r="AA374" s="31"/>
      <c r="AB374" s="192" t="e">
        <f t="shared" si="16"/>
        <v>#REF!</v>
      </c>
      <c r="AC374" s="196"/>
    </row>
    <row r="375" spans="1:29" ht="15.75" hidden="1" x14ac:dyDescent="0.25">
      <c r="A375" s="190" t="s">
        <v>1617</v>
      </c>
      <c r="B375" s="190" t="s">
        <v>862</v>
      </c>
      <c r="C375" s="191" t="s">
        <v>863</v>
      </c>
      <c r="D375" s="190" t="s">
        <v>212</v>
      </c>
      <c r="E375" s="195" t="s">
        <v>178</v>
      </c>
      <c r="F375" s="220" t="str">
        <f>+'7'!E374</f>
        <v>x</v>
      </c>
      <c r="G375" s="220">
        <f>+'8'!F374</f>
        <v>0</v>
      </c>
      <c r="H375" s="215">
        <f>+'9'!F374</f>
        <v>0</v>
      </c>
      <c r="I375" s="215" t="str">
        <f>+'10'!E374</f>
        <v>x</v>
      </c>
      <c r="J375" s="220" t="str">
        <f>+'11'!E374</f>
        <v>x</v>
      </c>
      <c r="K375" s="220"/>
      <c r="L375" s="220" t="str">
        <f>+'16'!E374</f>
        <v>x</v>
      </c>
      <c r="M375" s="220"/>
      <c r="N375" s="220" t="str">
        <f>+'21'!E374</f>
        <v>x</v>
      </c>
      <c r="O375" s="220" t="e">
        <f>+'mẫu thống kê báo cáo nhanh'!#REF!</f>
        <v>#REF!</v>
      </c>
      <c r="P375" s="220"/>
      <c r="Q375" s="31">
        <f>+'7'!I374</f>
        <v>0</v>
      </c>
      <c r="R375" s="31">
        <f>+'8'!I374</f>
        <v>0</v>
      </c>
      <c r="S375" s="26">
        <f>+'9'!I374</f>
        <v>0</v>
      </c>
      <c r="T375" s="26">
        <f>+'10'!I374</f>
        <v>0</v>
      </c>
      <c r="U375" s="26">
        <f>+'11'!L374</f>
        <v>0</v>
      </c>
      <c r="V375" s="26"/>
      <c r="W375" s="31">
        <f>+'16'!I374</f>
        <v>0</v>
      </c>
      <c r="X375" s="31"/>
      <c r="Y375" s="220">
        <f>+'21'!L374</f>
        <v>0</v>
      </c>
      <c r="Z375" s="220" t="e">
        <f>+'mẫu thống kê báo cáo nhanh'!#REF!</f>
        <v>#REF!</v>
      </c>
      <c r="AA375" s="31"/>
      <c r="AB375" s="192" t="e">
        <f t="shared" si="16"/>
        <v>#REF!</v>
      </c>
      <c r="AC375" s="196"/>
    </row>
    <row r="376" spans="1:29" ht="15.75" hidden="1" x14ac:dyDescent="0.25">
      <c r="A376" s="190" t="s">
        <v>1618</v>
      </c>
      <c r="B376" s="190" t="s">
        <v>864</v>
      </c>
      <c r="C376" s="191" t="s">
        <v>865</v>
      </c>
      <c r="D376" s="190" t="s">
        <v>47</v>
      </c>
      <c r="E376" s="199"/>
      <c r="F376" s="220">
        <f>+'7'!E375</f>
        <v>0</v>
      </c>
      <c r="G376" s="220">
        <f>+'8'!F375</f>
        <v>0</v>
      </c>
      <c r="H376" s="215">
        <f>+'9'!F375</f>
        <v>0</v>
      </c>
      <c r="I376" s="215">
        <f>+'10'!E375</f>
        <v>0</v>
      </c>
      <c r="J376" s="220">
        <f>+'11'!E375</f>
        <v>0</v>
      </c>
      <c r="K376" s="220"/>
      <c r="L376" s="220">
        <f>+'16'!E375</f>
        <v>0</v>
      </c>
      <c r="M376" s="220"/>
      <c r="N376" s="220">
        <f>+'21'!E375</f>
        <v>0</v>
      </c>
      <c r="O376" s="220" t="e">
        <f>+'mẫu thống kê báo cáo nhanh'!#REF!</f>
        <v>#REF!</v>
      </c>
      <c r="P376" s="220"/>
      <c r="Q376" s="31">
        <f>+'7'!I375</f>
        <v>0</v>
      </c>
      <c r="R376" s="31">
        <f>+'8'!I375</f>
        <v>0</v>
      </c>
      <c r="S376" s="26">
        <f>+'9'!I375</f>
        <v>0</v>
      </c>
      <c r="T376" s="26">
        <f>+'10'!I375</f>
        <v>0</v>
      </c>
      <c r="U376" s="26">
        <f>+'11'!L375</f>
        <v>0</v>
      </c>
      <c r="V376" s="26"/>
      <c r="W376" s="31">
        <f>+'16'!I375</f>
        <v>0</v>
      </c>
      <c r="X376" s="31"/>
      <c r="Y376" s="220">
        <f>+'21'!L375</f>
        <v>0</v>
      </c>
      <c r="Z376" s="220" t="e">
        <f>+'mẫu thống kê báo cáo nhanh'!#REF!</f>
        <v>#REF!</v>
      </c>
      <c r="AA376" s="31"/>
      <c r="AB376" s="192" t="e">
        <f t="shared" si="16"/>
        <v>#REF!</v>
      </c>
      <c r="AC376" s="196"/>
    </row>
    <row r="377" spans="1:29" ht="15.75" hidden="1" x14ac:dyDescent="0.25">
      <c r="A377" s="196" t="s">
        <v>866</v>
      </c>
      <c r="B377" s="196" t="s">
        <v>867</v>
      </c>
      <c r="C377" s="198" t="s">
        <v>868</v>
      </c>
      <c r="D377" s="196" t="s">
        <v>47</v>
      </c>
      <c r="E377" s="199"/>
      <c r="F377" s="220">
        <f>+'7'!E376</f>
        <v>0</v>
      </c>
      <c r="G377" s="220">
        <f>+'8'!F376</f>
        <v>0</v>
      </c>
      <c r="H377" s="215">
        <f>+'9'!F376</f>
        <v>0</v>
      </c>
      <c r="I377" s="215">
        <f>+'10'!E376</f>
        <v>0</v>
      </c>
      <c r="J377" s="220">
        <f>+'11'!E376</f>
        <v>0</v>
      </c>
      <c r="K377" s="220"/>
      <c r="L377" s="220">
        <f>+'16'!E376</f>
        <v>0</v>
      </c>
      <c r="M377" s="220"/>
      <c r="N377" s="220">
        <f>+'21'!E376</f>
        <v>0</v>
      </c>
      <c r="O377" s="220" t="e">
        <f>+'mẫu thống kê báo cáo nhanh'!#REF!</f>
        <v>#REF!</v>
      </c>
      <c r="P377" s="220"/>
      <c r="Q377" s="31">
        <f>+'7'!I376</f>
        <v>0</v>
      </c>
      <c r="R377" s="31">
        <f>+'8'!I376</f>
        <v>0</v>
      </c>
      <c r="S377" s="26">
        <f>+'9'!I376</f>
        <v>0</v>
      </c>
      <c r="T377" s="26">
        <f>+'10'!I376</f>
        <v>0</v>
      </c>
      <c r="U377" s="26">
        <f>+'11'!L376</f>
        <v>0</v>
      </c>
      <c r="V377" s="26"/>
      <c r="W377" s="31">
        <f>+'16'!I376</f>
        <v>0</v>
      </c>
      <c r="X377" s="31"/>
      <c r="Y377" s="220">
        <f>+'21'!L376</f>
        <v>0</v>
      </c>
      <c r="Z377" s="220" t="e">
        <f>+'mẫu thống kê báo cáo nhanh'!#REF!</f>
        <v>#REF!</v>
      </c>
      <c r="AA377" s="31"/>
      <c r="AB377" s="192" t="e">
        <f t="shared" si="16"/>
        <v>#REF!</v>
      </c>
      <c r="AC377" s="196"/>
    </row>
    <row r="378" spans="1:29" ht="15.75" hidden="1" x14ac:dyDescent="0.25">
      <c r="A378" s="196" t="s">
        <v>869</v>
      </c>
      <c r="B378" s="196" t="s">
        <v>870</v>
      </c>
      <c r="C378" s="198" t="s">
        <v>871</v>
      </c>
      <c r="D378" s="196" t="s">
        <v>47</v>
      </c>
      <c r="E378" s="199"/>
      <c r="F378" s="220">
        <f>+'7'!E377</f>
        <v>0</v>
      </c>
      <c r="G378" s="220">
        <f>+'8'!F377</f>
        <v>0</v>
      </c>
      <c r="H378" s="215">
        <f>+'9'!F377</f>
        <v>0</v>
      </c>
      <c r="I378" s="215">
        <f>+'10'!E377</f>
        <v>0</v>
      </c>
      <c r="J378" s="220">
        <f>+'11'!E377</f>
        <v>0</v>
      </c>
      <c r="K378" s="220"/>
      <c r="L378" s="220">
        <f>+'16'!E377</f>
        <v>0</v>
      </c>
      <c r="M378" s="220"/>
      <c r="N378" s="220">
        <f>+'21'!E377</f>
        <v>0</v>
      </c>
      <c r="O378" s="220" t="e">
        <f>+'mẫu thống kê báo cáo nhanh'!#REF!</f>
        <v>#REF!</v>
      </c>
      <c r="P378" s="220"/>
      <c r="Q378" s="31">
        <f>+'7'!I377</f>
        <v>0</v>
      </c>
      <c r="R378" s="31">
        <f>+'8'!I377</f>
        <v>0</v>
      </c>
      <c r="S378" s="26">
        <f>+'9'!I377</f>
        <v>0</v>
      </c>
      <c r="T378" s="26">
        <f>+'10'!I377</f>
        <v>0</v>
      </c>
      <c r="U378" s="26">
        <f>+'11'!L377</f>
        <v>0</v>
      </c>
      <c r="V378" s="26"/>
      <c r="W378" s="31">
        <f>+'16'!I377</f>
        <v>0</v>
      </c>
      <c r="X378" s="31"/>
      <c r="Y378" s="220">
        <f>+'21'!L377</f>
        <v>0</v>
      </c>
      <c r="Z378" s="220" t="e">
        <f>+'mẫu thống kê báo cáo nhanh'!#REF!</f>
        <v>#REF!</v>
      </c>
      <c r="AA378" s="31"/>
      <c r="AB378" s="192" t="e">
        <f t="shared" si="16"/>
        <v>#REF!</v>
      </c>
      <c r="AC378" s="196"/>
    </row>
    <row r="379" spans="1:29" ht="15.75" hidden="1" x14ac:dyDescent="0.25">
      <c r="A379" s="190" t="s">
        <v>1619</v>
      </c>
      <c r="B379" s="190" t="s">
        <v>872</v>
      </c>
      <c r="C379" s="191" t="s">
        <v>873</v>
      </c>
      <c r="D379" s="190" t="s">
        <v>97</v>
      </c>
      <c r="E379" s="199"/>
      <c r="F379" s="220">
        <f>+'7'!E378</f>
        <v>0</v>
      </c>
      <c r="G379" s="220">
        <f>+'8'!F378</f>
        <v>0</v>
      </c>
      <c r="H379" s="215">
        <f>+'9'!F378</f>
        <v>0</v>
      </c>
      <c r="I379" s="215">
        <f>+'10'!E378</f>
        <v>0</v>
      </c>
      <c r="J379" s="220">
        <f>+'11'!E378</f>
        <v>0</v>
      </c>
      <c r="K379" s="220"/>
      <c r="L379" s="220">
        <f>+'16'!E378</f>
        <v>0</v>
      </c>
      <c r="M379" s="220"/>
      <c r="N379" s="220">
        <f>+'21'!E378</f>
        <v>0</v>
      </c>
      <c r="O379" s="220" t="e">
        <f>+'mẫu thống kê báo cáo nhanh'!#REF!</f>
        <v>#REF!</v>
      </c>
      <c r="P379" s="220"/>
      <c r="Q379" s="31">
        <f>+'7'!I378</f>
        <v>0</v>
      </c>
      <c r="R379" s="31">
        <f>+'8'!I378</f>
        <v>0</v>
      </c>
      <c r="S379" s="26">
        <f>+'9'!I378</f>
        <v>0</v>
      </c>
      <c r="T379" s="26">
        <f>+'10'!I378</f>
        <v>0</v>
      </c>
      <c r="U379" s="26">
        <f>+'11'!L378</f>
        <v>0</v>
      </c>
      <c r="V379" s="26"/>
      <c r="W379" s="31">
        <f>+'16'!I378</f>
        <v>0</v>
      </c>
      <c r="X379" s="31"/>
      <c r="Y379" s="220">
        <f>+'21'!L378</f>
        <v>0</v>
      </c>
      <c r="Z379" s="220" t="e">
        <f>+'mẫu thống kê báo cáo nhanh'!#REF!</f>
        <v>#REF!</v>
      </c>
      <c r="AA379" s="31"/>
      <c r="AB379" s="192" t="e">
        <f t="shared" ref="AB379:AB429" si="18">+SUM(Q379:AA379)</f>
        <v>#REF!</v>
      </c>
      <c r="AC379" s="196"/>
    </row>
    <row r="380" spans="1:29" ht="15.75" hidden="1" x14ac:dyDescent="0.25">
      <c r="A380" s="196" t="s">
        <v>874</v>
      </c>
      <c r="B380" s="197" t="s">
        <v>867</v>
      </c>
      <c r="C380" s="198" t="s">
        <v>875</v>
      </c>
      <c r="D380" s="196" t="s">
        <v>97</v>
      </c>
      <c r="E380" s="199"/>
      <c r="F380" s="220">
        <f>+'7'!E379</f>
        <v>0</v>
      </c>
      <c r="G380" s="220">
        <f>+'8'!F379</f>
        <v>0</v>
      </c>
      <c r="H380" s="215">
        <f>+'9'!F379</f>
        <v>0</v>
      </c>
      <c r="I380" s="215">
        <f>+'10'!E379</f>
        <v>0</v>
      </c>
      <c r="J380" s="220">
        <f>+'11'!E379</f>
        <v>0</v>
      </c>
      <c r="K380" s="220"/>
      <c r="L380" s="220">
        <f>+'16'!E379</f>
        <v>0</v>
      </c>
      <c r="M380" s="220"/>
      <c r="N380" s="220">
        <f>+'21'!E379</f>
        <v>0</v>
      </c>
      <c r="O380" s="220" t="e">
        <f>+'mẫu thống kê báo cáo nhanh'!#REF!</f>
        <v>#REF!</v>
      </c>
      <c r="P380" s="220"/>
      <c r="Q380" s="31">
        <f>+'7'!I379</f>
        <v>0</v>
      </c>
      <c r="R380" s="31">
        <f>+'8'!I379</f>
        <v>0</v>
      </c>
      <c r="S380" s="26">
        <f>+'9'!I379</f>
        <v>0</v>
      </c>
      <c r="T380" s="26">
        <f>+'10'!I379</f>
        <v>0</v>
      </c>
      <c r="U380" s="26">
        <f>+'11'!L379</f>
        <v>0</v>
      </c>
      <c r="V380" s="26"/>
      <c r="W380" s="31">
        <f>+'16'!I379</f>
        <v>0</v>
      </c>
      <c r="X380" s="31"/>
      <c r="Y380" s="220">
        <f>+'21'!L379</f>
        <v>0</v>
      </c>
      <c r="Z380" s="220" t="e">
        <f>+'mẫu thống kê báo cáo nhanh'!#REF!</f>
        <v>#REF!</v>
      </c>
      <c r="AA380" s="31"/>
      <c r="AB380" s="192" t="e">
        <f t="shared" si="18"/>
        <v>#REF!</v>
      </c>
      <c r="AC380" s="196"/>
    </row>
    <row r="381" spans="1:29" ht="15.75" hidden="1" x14ac:dyDescent="0.25">
      <c r="A381" s="196" t="s">
        <v>876</v>
      </c>
      <c r="B381" s="197" t="s">
        <v>870</v>
      </c>
      <c r="C381" s="198" t="s">
        <v>877</v>
      </c>
      <c r="D381" s="196" t="s">
        <v>97</v>
      </c>
      <c r="E381" s="199"/>
      <c r="F381" s="220">
        <f>+'7'!E380</f>
        <v>0</v>
      </c>
      <c r="G381" s="220">
        <f>+'8'!F380</f>
        <v>0</v>
      </c>
      <c r="H381" s="215">
        <f>+'9'!F380</f>
        <v>0</v>
      </c>
      <c r="I381" s="215">
        <f>+'10'!E380</f>
        <v>0</v>
      </c>
      <c r="J381" s="220">
        <f>+'11'!E380</f>
        <v>0</v>
      </c>
      <c r="K381" s="220"/>
      <c r="L381" s="220">
        <f>+'16'!E380</f>
        <v>0</v>
      </c>
      <c r="M381" s="220"/>
      <c r="N381" s="220">
        <f>+'21'!E380</f>
        <v>0</v>
      </c>
      <c r="O381" s="220" t="e">
        <f>+'mẫu thống kê báo cáo nhanh'!#REF!</f>
        <v>#REF!</v>
      </c>
      <c r="P381" s="220"/>
      <c r="Q381" s="31">
        <f>+'7'!I380</f>
        <v>0</v>
      </c>
      <c r="R381" s="31">
        <f>+'8'!I380</f>
        <v>0</v>
      </c>
      <c r="S381" s="26">
        <f>+'9'!I380</f>
        <v>0</v>
      </c>
      <c r="T381" s="26">
        <f>+'10'!I380</f>
        <v>0</v>
      </c>
      <c r="U381" s="26">
        <f>+'11'!L380</f>
        <v>0</v>
      </c>
      <c r="V381" s="26"/>
      <c r="W381" s="31">
        <f>+'16'!I380</f>
        <v>0</v>
      </c>
      <c r="X381" s="31"/>
      <c r="Y381" s="220">
        <f>+'21'!L380</f>
        <v>0</v>
      </c>
      <c r="Z381" s="220" t="e">
        <f>+'mẫu thống kê báo cáo nhanh'!#REF!</f>
        <v>#REF!</v>
      </c>
      <c r="AA381" s="31"/>
      <c r="AB381" s="192" t="e">
        <f t="shared" si="18"/>
        <v>#REF!</v>
      </c>
      <c r="AC381" s="196"/>
    </row>
    <row r="382" spans="1:29" ht="15.75" hidden="1" x14ac:dyDescent="0.25">
      <c r="A382" s="83" t="s">
        <v>1620</v>
      </c>
      <c r="B382" s="83" t="s">
        <v>878</v>
      </c>
      <c r="C382" s="84" t="s">
        <v>879</v>
      </c>
      <c r="D382" s="83" t="s">
        <v>47</v>
      </c>
      <c r="E382" s="199"/>
      <c r="F382" s="220">
        <f>+'7'!E381</f>
        <v>0</v>
      </c>
      <c r="G382" s="220">
        <f>+'8'!F381</f>
        <v>0</v>
      </c>
      <c r="H382" s="215">
        <f>+'9'!F381</f>
        <v>0</v>
      </c>
      <c r="I382" s="215">
        <f>+'10'!E381</f>
        <v>0</v>
      </c>
      <c r="J382" s="220">
        <f>+'11'!E381</f>
        <v>0</v>
      </c>
      <c r="K382" s="220"/>
      <c r="L382" s="220">
        <f>+'16'!E381</f>
        <v>0</v>
      </c>
      <c r="M382" s="220"/>
      <c r="N382" s="220">
        <f>+'21'!E381</f>
        <v>0</v>
      </c>
      <c r="O382" s="220" t="e">
        <f>+'mẫu thống kê báo cáo nhanh'!#REF!</f>
        <v>#REF!</v>
      </c>
      <c r="P382" s="220"/>
      <c r="Q382" s="31">
        <f>+'7'!I381</f>
        <v>0</v>
      </c>
      <c r="R382" s="31">
        <f>+'8'!I381</f>
        <v>0</v>
      </c>
      <c r="S382" s="26">
        <f>+'9'!I381</f>
        <v>0</v>
      </c>
      <c r="T382" s="26">
        <f>+'10'!I381</f>
        <v>0</v>
      </c>
      <c r="U382" s="26">
        <f>+'11'!L381</f>
        <v>0</v>
      </c>
      <c r="V382" s="26"/>
      <c r="W382" s="31">
        <f>+'16'!I381</f>
        <v>0</v>
      </c>
      <c r="X382" s="31"/>
      <c r="Y382" s="220">
        <f>+'21'!L381</f>
        <v>0</v>
      </c>
      <c r="Z382" s="220" t="e">
        <f>+'mẫu thống kê báo cáo nhanh'!#REF!</f>
        <v>#REF!</v>
      </c>
      <c r="AA382" s="31"/>
      <c r="AB382" s="192" t="e">
        <f t="shared" si="18"/>
        <v>#REF!</v>
      </c>
      <c r="AC382" s="196"/>
    </row>
    <row r="383" spans="1:29" ht="15.75" hidden="1" x14ac:dyDescent="0.25">
      <c r="A383" s="44" t="s">
        <v>880</v>
      </c>
      <c r="B383" s="13" t="s">
        <v>881</v>
      </c>
      <c r="C383" s="23" t="s">
        <v>1621</v>
      </c>
      <c r="D383" s="44" t="s">
        <v>47</v>
      </c>
      <c r="E383" s="199"/>
      <c r="F383" s="220">
        <f>+'7'!E382</f>
        <v>0</v>
      </c>
      <c r="G383" s="220">
        <f>+'8'!F382</f>
        <v>0</v>
      </c>
      <c r="H383" s="215">
        <f>+'9'!F382</f>
        <v>0</v>
      </c>
      <c r="I383" s="215">
        <f>+'10'!E382</f>
        <v>0</v>
      </c>
      <c r="J383" s="220">
        <f>+'11'!E382</f>
        <v>0</v>
      </c>
      <c r="K383" s="220"/>
      <c r="L383" s="220">
        <f>+'16'!E382</f>
        <v>0</v>
      </c>
      <c r="M383" s="220"/>
      <c r="N383" s="220">
        <f>+'21'!E382</f>
        <v>0</v>
      </c>
      <c r="O383" s="220" t="e">
        <f>+'mẫu thống kê báo cáo nhanh'!#REF!</f>
        <v>#REF!</v>
      </c>
      <c r="P383" s="220"/>
      <c r="Q383" s="31">
        <f>+'7'!I382</f>
        <v>0</v>
      </c>
      <c r="R383" s="31">
        <f>+'8'!I382</f>
        <v>0</v>
      </c>
      <c r="S383" s="26">
        <f>+'9'!I382</f>
        <v>0</v>
      </c>
      <c r="T383" s="26">
        <f>+'10'!I382</f>
        <v>0</v>
      </c>
      <c r="U383" s="26">
        <f>+'11'!L382</f>
        <v>0</v>
      </c>
      <c r="V383" s="26"/>
      <c r="W383" s="31">
        <f>+'16'!I382</f>
        <v>0</v>
      </c>
      <c r="X383" s="31"/>
      <c r="Y383" s="220">
        <f>+'21'!L382</f>
        <v>0</v>
      </c>
      <c r="Z383" s="220" t="e">
        <f>+'mẫu thống kê báo cáo nhanh'!#REF!</f>
        <v>#REF!</v>
      </c>
      <c r="AA383" s="31"/>
      <c r="AB383" s="192" t="e">
        <f t="shared" si="18"/>
        <v>#REF!</v>
      </c>
      <c r="AC383" s="196"/>
    </row>
    <row r="384" spans="1:29" ht="15.75" hidden="1" x14ac:dyDescent="0.25">
      <c r="A384" s="44" t="s">
        <v>883</v>
      </c>
      <c r="B384" s="13" t="s">
        <v>884</v>
      </c>
      <c r="C384" s="23" t="s">
        <v>885</v>
      </c>
      <c r="D384" s="44" t="s">
        <v>47</v>
      </c>
      <c r="E384" s="199"/>
      <c r="F384" s="220">
        <f>+'7'!E383</f>
        <v>0</v>
      </c>
      <c r="G384" s="220">
        <f>+'8'!F383</f>
        <v>0</v>
      </c>
      <c r="H384" s="215">
        <f>+'9'!F383</f>
        <v>0</v>
      </c>
      <c r="I384" s="215">
        <f>+'10'!E383</f>
        <v>0</v>
      </c>
      <c r="J384" s="220">
        <f>+'11'!E383</f>
        <v>0</v>
      </c>
      <c r="K384" s="220"/>
      <c r="L384" s="220">
        <f>+'16'!E383</f>
        <v>0</v>
      </c>
      <c r="M384" s="220"/>
      <c r="N384" s="220">
        <f>+'21'!E383</f>
        <v>0</v>
      </c>
      <c r="O384" s="220" t="e">
        <f>+'mẫu thống kê báo cáo nhanh'!#REF!</f>
        <v>#REF!</v>
      </c>
      <c r="P384" s="220"/>
      <c r="Q384" s="31">
        <f>+'7'!I383</f>
        <v>0</v>
      </c>
      <c r="R384" s="31">
        <f>+'8'!I383</f>
        <v>0</v>
      </c>
      <c r="S384" s="26">
        <f>+'9'!I383</f>
        <v>0</v>
      </c>
      <c r="T384" s="26">
        <f>+'10'!I383</f>
        <v>0</v>
      </c>
      <c r="U384" s="26">
        <f>+'11'!L383</f>
        <v>0</v>
      </c>
      <c r="V384" s="26"/>
      <c r="W384" s="31">
        <f>+'16'!I383</f>
        <v>0</v>
      </c>
      <c r="X384" s="31"/>
      <c r="Y384" s="220">
        <f>+'21'!L383</f>
        <v>0</v>
      </c>
      <c r="Z384" s="220" t="e">
        <f>+'mẫu thống kê báo cáo nhanh'!#REF!</f>
        <v>#REF!</v>
      </c>
      <c r="AA384" s="31"/>
      <c r="AB384" s="192" t="e">
        <f t="shared" si="18"/>
        <v>#REF!</v>
      </c>
      <c r="AC384" s="196"/>
    </row>
    <row r="385" spans="1:29" ht="15.75" hidden="1" x14ac:dyDescent="0.25">
      <c r="A385" s="44" t="s">
        <v>1622</v>
      </c>
      <c r="B385" s="13" t="s">
        <v>157</v>
      </c>
      <c r="C385" s="84" t="s">
        <v>158</v>
      </c>
      <c r="D385" s="44" t="s">
        <v>212</v>
      </c>
      <c r="E385" s="202" t="s">
        <v>178</v>
      </c>
      <c r="F385" s="220" t="str">
        <f>+'7'!E384</f>
        <v>x</v>
      </c>
      <c r="G385" s="220">
        <f>+'8'!F384</f>
        <v>0</v>
      </c>
      <c r="H385" s="215">
        <f>+'9'!F384</f>
        <v>0</v>
      </c>
      <c r="I385" s="215" t="str">
        <f>+'10'!E384</f>
        <v>x</v>
      </c>
      <c r="J385" s="220" t="str">
        <f>+'11'!E384</f>
        <v>x</v>
      </c>
      <c r="K385" s="220"/>
      <c r="L385" s="220" t="str">
        <f>+'16'!E384</f>
        <v>x</v>
      </c>
      <c r="M385" s="220"/>
      <c r="N385" s="220" t="str">
        <f>+'21'!E384</f>
        <v>x</v>
      </c>
      <c r="O385" s="220">
        <f>+'mẫu thống kê báo cáo nhanh'!E65</f>
        <v>0</v>
      </c>
      <c r="P385" s="220"/>
      <c r="Q385" s="31">
        <f>+'7'!I384</f>
        <v>0</v>
      </c>
      <c r="R385" s="31">
        <f>+'8'!I384</f>
        <v>0</v>
      </c>
      <c r="S385" s="26">
        <f>+'9'!I384</f>
        <v>0</v>
      </c>
      <c r="T385" s="26">
        <f>+'10'!I384</f>
        <v>0</v>
      </c>
      <c r="U385" s="26">
        <f>+'11'!L384</f>
        <v>0</v>
      </c>
      <c r="V385" s="26"/>
      <c r="W385" s="31">
        <f>+'16'!I384</f>
        <v>0</v>
      </c>
      <c r="X385" s="31"/>
      <c r="Y385" s="220">
        <f>+'21'!L384</f>
        <v>0</v>
      </c>
      <c r="Z385" s="220">
        <f>+'mẫu thống kê báo cáo nhanh'!W65</f>
        <v>0</v>
      </c>
      <c r="AA385" s="31"/>
      <c r="AB385" s="192">
        <f t="shared" si="18"/>
        <v>0</v>
      </c>
      <c r="AC385" s="196"/>
    </row>
    <row r="386" spans="1:29" ht="15.75" x14ac:dyDescent="0.25">
      <c r="A386" s="186">
        <v>13</v>
      </c>
      <c r="B386" s="186" t="s">
        <v>886</v>
      </c>
      <c r="C386" s="187" t="s">
        <v>887</v>
      </c>
      <c r="D386" s="218" t="s">
        <v>212</v>
      </c>
      <c r="E386" s="203" t="s">
        <v>178</v>
      </c>
      <c r="F386" s="243" t="str">
        <f>+'7'!E385</f>
        <v>x</v>
      </c>
      <c r="G386" s="243">
        <f>+'8'!F385</f>
        <v>0</v>
      </c>
      <c r="H386" s="242">
        <f>+'9'!F385</f>
        <v>0</v>
      </c>
      <c r="I386" s="242" t="str">
        <f>+'10'!E385</f>
        <v>x</v>
      </c>
      <c r="J386" s="243" t="str">
        <f>+'11'!E385</f>
        <v>x</v>
      </c>
      <c r="K386" s="243"/>
      <c r="L386" s="243" t="str">
        <f>+'16'!E385</f>
        <v>x</v>
      </c>
      <c r="M386" s="243"/>
      <c r="N386" s="220" t="str">
        <f>+'21'!E385</f>
        <v>x</v>
      </c>
      <c r="O386" s="220" t="e">
        <f>+'mẫu thống kê báo cáo nhanh'!#REF!</f>
        <v>#REF!</v>
      </c>
      <c r="P386" s="243"/>
      <c r="Q386" s="253">
        <f>+'7'!I385</f>
        <v>0</v>
      </c>
      <c r="R386" s="253">
        <f>+'8'!I385</f>
        <v>0</v>
      </c>
      <c r="S386" s="244">
        <f>+'9'!I385</f>
        <v>0</v>
      </c>
      <c r="T386" s="244">
        <f>+'10'!I385</f>
        <v>0</v>
      </c>
      <c r="U386" s="244">
        <f>+'11'!L385</f>
        <v>0</v>
      </c>
      <c r="V386" s="244"/>
      <c r="W386" s="244">
        <f>+'16'!I385</f>
        <v>0</v>
      </c>
      <c r="X386" s="244"/>
      <c r="Y386" s="244">
        <f>+'21'!L385</f>
        <v>0</v>
      </c>
      <c r="Z386" s="244" t="e">
        <f>+'mẫu thống kê báo cáo nhanh'!#REF!</f>
        <v>#REF!</v>
      </c>
      <c r="AA386" s="253"/>
      <c r="AB386" s="204" t="e">
        <f t="shared" si="18"/>
        <v>#REF!</v>
      </c>
      <c r="AC386" s="218"/>
    </row>
    <row r="387" spans="1:29" ht="15.75" x14ac:dyDescent="0.25">
      <c r="A387" s="190" t="s">
        <v>1623</v>
      </c>
      <c r="B387" s="190" t="s">
        <v>888</v>
      </c>
      <c r="C387" s="191" t="s">
        <v>889</v>
      </c>
      <c r="D387" s="196" t="s">
        <v>212</v>
      </c>
      <c r="E387" s="195" t="s">
        <v>178</v>
      </c>
      <c r="F387" s="220" t="str">
        <f>+'7'!E386</f>
        <v>x</v>
      </c>
      <c r="G387" s="220">
        <f>+'8'!F386</f>
        <v>0</v>
      </c>
      <c r="H387" s="215">
        <f>+'9'!F386</f>
        <v>0</v>
      </c>
      <c r="I387" s="220" t="str">
        <f>+'10'!E386</f>
        <v>x</v>
      </c>
      <c r="J387" s="220" t="str">
        <f>+'11'!E386</f>
        <v>x</v>
      </c>
      <c r="K387" s="220"/>
      <c r="L387" s="220" t="str">
        <f>+'16'!E386</f>
        <v>x</v>
      </c>
      <c r="M387" s="220"/>
      <c r="N387" s="220" t="str">
        <f>+'21'!E386</f>
        <v>x</v>
      </c>
      <c r="O387" s="220" t="e">
        <f>+'mẫu thống kê báo cáo nhanh'!#REF!</f>
        <v>#REF!</v>
      </c>
      <c r="P387" s="220"/>
      <c r="Q387" s="31">
        <f>+'7'!I386</f>
        <v>0</v>
      </c>
      <c r="R387" s="31">
        <f>+'8'!I386</f>
        <v>0</v>
      </c>
      <c r="S387" s="26">
        <f>+'9'!I386</f>
        <v>0</v>
      </c>
      <c r="T387" s="26">
        <f>+'10'!I386</f>
        <v>0</v>
      </c>
      <c r="U387" s="26">
        <f>+'11'!L386</f>
        <v>0</v>
      </c>
      <c r="V387" s="26"/>
      <c r="W387" s="31">
        <f>+'16'!I386</f>
        <v>0</v>
      </c>
      <c r="X387" s="31"/>
      <c r="Y387" s="220">
        <f>+'21'!L386</f>
        <v>0</v>
      </c>
      <c r="Z387" s="220" t="e">
        <f>+'mẫu thống kê báo cáo nhanh'!#REF!</f>
        <v>#REF!</v>
      </c>
      <c r="AA387" s="31"/>
      <c r="AB387" s="192" t="e">
        <f t="shared" si="18"/>
        <v>#REF!</v>
      </c>
      <c r="AC387" s="196"/>
    </row>
    <row r="388" spans="1:29" ht="15.75" x14ac:dyDescent="0.25">
      <c r="A388" s="197" t="s">
        <v>890</v>
      </c>
      <c r="B388" s="197" t="s">
        <v>891</v>
      </c>
      <c r="C388" s="198" t="s">
        <v>126</v>
      </c>
      <c r="D388" s="196" t="s">
        <v>212</v>
      </c>
      <c r="E388" s="202" t="s">
        <v>178</v>
      </c>
      <c r="F388" s="220" t="str">
        <f>+'7'!E387</f>
        <v>x</v>
      </c>
      <c r="G388" s="220">
        <f>+'8'!F387</f>
        <v>0</v>
      </c>
      <c r="H388" s="215">
        <f>+'9'!F387</f>
        <v>0</v>
      </c>
      <c r="I388" s="220" t="str">
        <f>+'10'!E387</f>
        <v>x</v>
      </c>
      <c r="J388" s="220" t="str">
        <f>+'11'!E387</f>
        <v>x</v>
      </c>
      <c r="K388" s="220"/>
      <c r="L388" s="220" t="str">
        <f>+'16'!E387</f>
        <v>x</v>
      </c>
      <c r="M388" s="220"/>
      <c r="N388" s="220" t="str">
        <f>+'21'!E387</f>
        <v>x</v>
      </c>
      <c r="O388" s="220" t="e">
        <f>+'mẫu thống kê báo cáo nhanh'!#REF!</f>
        <v>#REF!</v>
      </c>
      <c r="P388" s="220"/>
      <c r="Q388" s="31">
        <f>+'7'!I387</f>
        <v>0</v>
      </c>
      <c r="R388" s="31">
        <f>+'8'!I387</f>
        <v>0</v>
      </c>
      <c r="S388" s="26">
        <f>+'9'!I387</f>
        <v>0</v>
      </c>
      <c r="T388" s="26">
        <f>+'10'!I387</f>
        <v>0</v>
      </c>
      <c r="U388" s="26">
        <f>+'11'!L387</f>
        <v>0</v>
      </c>
      <c r="V388" s="26"/>
      <c r="W388" s="31">
        <f>+'16'!I387</f>
        <v>0</v>
      </c>
      <c r="X388" s="31"/>
      <c r="Y388" s="220">
        <f>+'21'!L387</f>
        <v>0</v>
      </c>
      <c r="Z388" s="220" t="e">
        <f>+'mẫu thống kê báo cáo nhanh'!#REF!</f>
        <v>#REF!</v>
      </c>
      <c r="AA388" s="31"/>
      <c r="AB388" s="192" t="e">
        <f t="shared" si="18"/>
        <v>#REF!</v>
      </c>
      <c r="AC388" s="196"/>
    </row>
    <row r="389" spans="1:29" ht="15.75" x14ac:dyDescent="0.25">
      <c r="A389" s="197" t="s">
        <v>892</v>
      </c>
      <c r="B389" s="197" t="s">
        <v>893</v>
      </c>
      <c r="C389" s="198" t="s">
        <v>128</v>
      </c>
      <c r="D389" s="196" t="s">
        <v>212</v>
      </c>
      <c r="E389" s="202" t="s">
        <v>178</v>
      </c>
      <c r="F389" s="220" t="str">
        <f>+'7'!E388</f>
        <v>x</v>
      </c>
      <c r="G389" s="220">
        <f>+'8'!F388</f>
        <v>0</v>
      </c>
      <c r="H389" s="215">
        <f>+'9'!F388</f>
        <v>0</v>
      </c>
      <c r="I389" s="220" t="str">
        <f>+'10'!E388</f>
        <v>x</v>
      </c>
      <c r="J389" s="220" t="str">
        <f>+'11'!E388</f>
        <v>x</v>
      </c>
      <c r="K389" s="220"/>
      <c r="L389" s="220" t="str">
        <f>+'16'!E388</f>
        <v>x</v>
      </c>
      <c r="M389" s="220"/>
      <c r="N389" s="220" t="str">
        <f>+'21'!E388</f>
        <v>x</v>
      </c>
      <c r="O389" s="220" t="e">
        <f>+'mẫu thống kê báo cáo nhanh'!#REF!</f>
        <v>#REF!</v>
      </c>
      <c r="P389" s="220"/>
      <c r="Q389" s="31">
        <f>+'7'!I388</f>
        <v>0</v>
      </c>
      <c r="R389" s="31">
        <f>+'8'!I388</f>
        <v>0</v>
      </c>
      <c r="S389" s="26">
        <f>+'9'!I388</f>
        <v>0</v>
      </c>
      <c r="T389" s="26">
        <f>+'10'!I388</f>
        <v>0</v>
      </c>
      <c r="U389" s="26">
        <f>+'11'!L388</f>
        <v>0</v>
      </c>
      <c r="V389" s="26"/>
      <c r="W389" s="31">
        <f>+'16'!I388</f>
        <v>0</v>
      </c>
      <c r="X389" s="31"/>
      <c r="Y389" s="220">
        <f>+'21'!L388</f>
        <v>0</v>
      </c>
      <c r="Z389" s="220" t="e">
        <f>+'mẫu thống kê báo cáo nhanh'!#REF!</f>
        <v>#REF!</v>
      </c>
      <c r="AA389" s="31"/>
      <c r="AB389" s="192" t="e">
        <f t="shared" si="18"/>
        <v>#REF!</v>
      </c>
      <c r="AC389" s="196"/>
    </row>
    <row r="390" spans="1:29" ht="15.75" x14ac:dyDescent="0.25">
      <c r="A390" s="197" t="s">
        <v>894</v>
      </c>
      <c r="B390" s="197" t="s">
        <v>895</v>
      </c>
      <c r="C390" s="198" t="s">
        <v>130</v>
      </c>
      <c r="D390" s="196" t="s">
        <v>212</v>
      </c>
      <c r="E390" s="202" t="s">
        <v>178</v>
      </c>
      <c r="F390" s="220" t="str">
        <f>+'7'!E389</f>
        <v>x</v>
      </c>
      <c r="G390" s="220">
        <f>+'8'!F389</f>
        <v>0</v>
      </c>
      <c r="H390" s="215">
        <f>+'9'!F389</f>
        <v>0</v>
      </c>
      <c r="I390" s="220" t="str">
        <f>+'10'!E389</f>
        <v>x</v>
      </c>
      <c r="J390" s="220" t="str">
        <f>+'11'!E389</f>
        <v>x</v>
      </c>
      <c r="K390" s="220"/>
      <c r="L390" s="220" t="str">
        <f>+'16'!E389</f>
        <v>x</v>
      </c>
      <c r="M390" s="220"/>
      <c r="N390" s="220" t="str">
        <f>+'21'!E389</f>
        <v>x</v>
      </c>
      <c r="O390" s="220" t="e">
        <f>+'mẫu thống kê báo cáo nhanh'!#REF!</f>
        <v>#REF!</v>
      </c>
      <c r="P390" s="220"/>
      <c r="Q390" s="31">
        <f>+'7'!I389</f>
        <v>0</v>
      </c>
      <c r="R390" s="31">
        <f>+'8'!I389</f>
        <v>0</v>
      </c>
      <c r="S390" s="26">
        <f>+'9'!I389</f>
        <v>0</v>
      </c>
      <c r="T390" s="26">
        <f>+'10'!I389</f>
        <v>0</v>
      </c>
      <c r="U390" s="26">
        <f>+'11'!L389</f>
        <v>0</v>
      </c>
      <c r="V390" s="26"/>
      <c r="W390" s="31">
        <f>+'16'!I389</f>
        <v>0</v>
      </c>
      <c r="X390" s="31"/>
      <c r="Y390" s="220">
        <f>+'21'!L389</f>
        <v>0</v>
      </c>
      <c r="Z390" s="220" t="e">
        <f>+'mẫu thống kê báo cáo nhanh'!#REF!</f>
        <v>#REF!</v>
      </c>
      <c r="AA390" s="31"/>
      <c r="AB390" s="192" t="e">
        <f t="shared" si="18"/>
        <v>#REF!</v>
      </c>
      <c r="AC390" s="196"/>
    </row>
    <row r="391" spans="1:29" ht="15.75" x14ac:dyDescent="0.25">
      <c r="A391" s="197" t="s">
        <v>896</v>
      </c>
      <c r="B391" s="197" t="s">
        <v>897</v>
      </c>
      <c r="C391" s="198" t="s">
        <v>132</v>
      </c>
      <c r="D391" s="196" t="s">
        <v>212</v>
      </c>
      <c r="E391" s="202" t="s">
        <v>178</v>
      </c>
      <c r="F391" s="220" t="str">
        <f>+'7'!E390</f>
        <v>x</v>
      </c>
      <c r="G391" s="220">
        <f>+'8'!F390</f>
        <v>0</v>
      </c>
      <c r="H391" s="215">
        <f>+'9'!F390</f>
        <v>0</v>
      </c>
      <c r="I391" s="220" t="str">
        <f>+'10'!E390</f>
        <v>x</v>
      </c>
      <c r="J391" s="220" t="str">
        <f>+'11'!E390</f>
        <v>x</v>
      </c>
      <c r="K391" s="220"/>
      <c r="L391" s="220" t="str">
        <f>+'16'!E390</f>
        <v>x</v>
      </c>
      <c r="M391" s="220"/>
      <c r="N391" s="220" t="str">
        <f>+'21'!E390</f>
        <v>x</v>
      </c>
      <c r="O391" s="220" t="e">
        <f>+'mẫu thống kê báo cáo nhanh'!#REF!</f>
        <v>#REF!</v>
      </c>
      <c r="P391" s="220"/>
      <c r="Q391" s="31">
        <f>+'7'!I390</f>
        <v>0</v>
      </c>
      <c r="R391" s="31">
        <f>+'8'!I390</f>
        <v>0</v>
      </c>
      <c r="S391" s="26">
        <f>+'9'!I390</f>
        <v>0</v>
      </c>
      <c r="T391" s="26">
        <f>+'10'!I390</f>
        <v>0</v>
      </c>
      <c r="U391" s="26">
        <f>+'11'!L390</f>
        <v>0</v>
      </c>
      <c r="V391" s="26"/>
      <c r="W391" s="31">
        <f>+'16'!I390</f>
        <v>0</v>
      </c>
      <c r="X391" s="31"/>
      <c r="Y391" s="220">
        <f>+'21'!L390</f>
        <v>0</v>
      </c>
      <c r="Z391" s="220" t="e">
        <f>+'mẫu thống kê báo cáo nhanh'!#REF!</f>
        <v>#REF!</v>
      </c>
      <c r="AA391" s="31"/>
      <c r="AB391" s="192" t="e">
        <f t="shared" si="18"/>
        <v>#REF!</v>
      </c>
      <c r="AC391" s="196"/>
    </row>
    <row r="392" spans="1:29" ht="15.75" hidden="1" x14ac:dyDescent="0.25">
      <c r="A392" s="190" t="s">
        <v>1624</v>
      </c>
      <c r="B392" s="190" t="s">
        <v>898</v>
      </c>
      <c r="C392" s="191" t="s">
        <v>899</v>
      </c>
      <c r="D392" s="196" t="s">
        <v>212</v>
      </c>
      <c r="E392" s="195" t="s">
        <v>178</v>
      </c>
      <c r="F392" s="220" t="str">
        <f>+'7'!E391</f>
        <v>x</v>
      </c>
      <c r="G392" s="220">
        <f>+'8'!F391</f>
        <v>0</v>
      </c>
      <c r="H392" s="215">
        <f>+'9'!F391</f>
        <v>0</v>
      </c>
      <c r="I392" s="220" t="str">
        <f>+'10'!E391</f>
        <v>x</v>
      </c>
      <c r="J392" s="220" t="str">
        <f>+'11'!E391</f>
        <v>x</v>
      </c>
      <c r="K392" s="220"/>
      <c r="L392" s="220" t="str">
        <f>+'16'!E391</f>
        <v>x</v>
      </c>
      <c r="M392" s="220"/>
      <c r="N392" s="220" t="str">
        <f>+'21'!E391</f>
        <v>x</v>
      </c>
      <c r="O392" s="220" t="e">
        <f>+'mẫu thống kê báo cáo nhanh'!#REF!</f>
        <v>#REF!</v>
      </c>
      <c r="P392" s="220"/>
      <c r="Q392" s="31">
        <f>+'7'!I391</f>
        <v>0</v>
      </c>
      <c r="R392" s="31">
        <f>+'8'!I391</f>
        <v>0</v>
      </c>
      <c r="S392" s="26">
        <f>+'9'!I391</f>
        <v>0</v>
      </c>
      <c r="T392" s="26">
        <f>+'10'!I391</f>
        <v>0</v>
      </c>
      <c r="U392" s="26">
        <f>+'11'!L391</f>
        <v>0</v>
      </c>
      <c r="V392" s="26"/>
      <c r="W392" s="31">
        <f>+'16'!I391</f>
        <v>0</v>
      </c>
      <c r="X392" s="31"/>
      <c r="Y392" s="220">
        <f>+'21'!L391</f>
        <v>0</v>
      </c>
      <c r="Z392" s="220" t="e">
        <f>+'mẫu thống kê báo cáo nhanh'!#REF!</f>
        <v>#REF!</v>
      </c>
      <c r="AA392" s="31"/>
      <c r="AB392" s="192" t="e">
        <f t="shared" si="18"/>
        <v>#REF!</v>
      </c>
      <c r="AC392" s="196"/>
    </row>
    <row r="393" spans="1:29" ht="15.75" hidden="1" x14ac:dyDescent="0.25">
      <c r="A393" s="196" t="s">
        <v>900</v>
      </c>
      <c r="B393" s="197" t="s">
        <v>901</v>
      </c>
      <c r="C393" s="198" t="s">
        <v>126</v>
      </c>
      <c r="D393" s="196" t="s">
        <v>212</v>
      </c>
      <c r="E393" s="202" t="s">
        <v>178</v>
      </c>
      <c r="F393" s="220" t="str">
        <f>+'7'!E392</f>
        <v>x</v>
      </c>
      <c r="G393" s="220">
        <f>+'8'!F392</f>
        <v>0</v>
      </c>
      <c r="H393" s="215">
        <f>+'9'!F392</f>
        <v>0</v>
      </c>
      <c r="I393" s="220" t="str">
        <f>+'10'!E392</f>
        <v>x</v>
      </c>
      <c r="J393" s="220" t="str">
        <f>+'11'!E392</f>
        <v>x</v>
      </c>
      <c r="K393" s="220"/>
      <c r="L393" s="220" t="str">
        <f>+'16'!E392</f>
        <v>x</v>
      </c>
      <c r="M393" s="220"/>
      <c r="N393" s="220" t="str">
        <f>+'21'!E392</f>
        <v>x</v>
      </c>
      <c r="O393" s="220" t="e">
        <f>+'mẫu thống kê báo cáo nhanh'!#REF!</f>
        <v>#REF!</v>
      </c>
      <c r="P393" s="220"/>
      <c r="Q393" s="31">
        <f>+'7'!I392</f>
        <v>0</v>
      </c>
      <c r="R393" s="31">
        <f>+'8'!I392</f>
        <v>0</v>
      </c>
      <c r="S393" s="26">
        <f>+'9'!I392</f>
        <v>0</v>
      </c>
      <c r="T393" s="26">
        <f>+'10'!I392</f>
        <v>0</v>
      </c>
      <c r="U393" s="26">
        <f>+'11'!L392</f>
        <v>0</v>
      </c>
      <c r="V393" s="26"/>
      <c r="W393" s="31">
        <f>+'16'!I392</f>
        <v>0</v>
      </c>
      <c r="X393" s="31"/>
      <c r="Y393" s="220">
        <f>+'21'!L392</f>
        <v>0</v>
      </c>
      <c r="Z393" s="220" t="e">
        <f>+'mẫu thống kê báo cáo nhanh'!#REF!</f>
        <v>#REF!</v>
      </c>
      <c r="AA393" s="31"/>
      <c r="AB393" s="192" t="e">
        <f t="shared" si="18"/>
        <v>#REF!</v>
      </c>
      <c r="AC393" s="196"/>
    </row>
    <row r="394" spans="1:29" ht="15.75" hidden="1" x14ac:dyDescent="0.25">
      <c r="A394" s="196" t="s">
        <v>902</v>
      </c>
      <c r="B394" s="197" t="s">
        <v>903</v>
      </c>
      <c r="C394" s="198" t="s">
        <v>128</v>
      </c>
      <c r="D394" s="196" t="s">
        <v>212</v>
      </c>
      <c r="E394" s="202" t="s">
        <v>178</v>
      </c>
      <c r="F394" s="220" t="str">
        <f>+'7'!E393</f>
        <v>x</v>
      </c>
      <c r="G394" s="220">
        <f>+'8'!F393</f>
        <v>0</v>
      </c>
      <c r="H394" s="215">
        <f>+'9'!F393</f>
        <v>0</v>
      </c>
      <c r="I394" s="220" t="str">
        <f>+'10'!E393</f>
        <v>x</v>
      </c>
      <c r="J394" s="220" t="str">
        <f>+'11'!E393</f>
        <v>x</v>
      </c>
      <c r="K394" s="220"/>
      <c r="L394" s="220" t="str">
        <f>+'16'!E393</f>
        <v>x</v>
      </c>
      <c r="M394" s="220"/>
      <c r="N394" s="220" t="str">
        <f>+'21'!E393</f>
        <v>x</v>
      </c>
      <c r="O394" s="220" t="e">
        <f>+'mẫu thống kê báo cáo nhanh'!#REF!</f>
        <v>#REF!</v>
      </c>
      <c r="P394" s="220"/>
      <c r="Q394" s="31">
        <f>+'7'!I393</f>
        <v>0</v>
      </c>
      <c r="R394" s="31">
        <f>+'8'!I393</f>
        <v>0</v>
      </c>
      <c r="S394" s="26">
        <f>+'9'!I393</f>
        <v>0</v>
      </c>
      <c r="T394" s="26">
        <f>+'10'!I393</f>
        <v>0</v>
      </c>
      <c r="U394" s="26">
        <f>+'11'!L393</f>
        <v>0</v>
      </c>
      <c r="V394" s="26"/>
      <c r="W394" s="31">
        <f>+'16'!I393</f>
        <v>0</v>
      </c>
      <c r="X394" s="31"/>
      <c r="Y394" s="220">
        <f>+'21'!L393</f>
        <v>0</v>
      </c>
      <c r="Z394" s="220" t="e">
        <f>+'mẫu thống kê báo cáo nhanh'!#REF!</f>
        <v>#REF!</v>
      </c>
      <c r="AA394" s="31"/>
      <c r="AB394" s="192" t="e">
        <f t="shared" si="18"/>
        <v>#REF!</v>
      </c>
      <c r="AC394" s="196"/>
    </row>
    <row r="395" spans="1:29" ht="15.75" hidden="1" x14ac:dyDescent="0.25">
      <c r="A395" s="196" t="s">
        <v>904</v>
      </c>
      <c r="B395" s="197" t="s">
        <v>905</v>
      </c>
      <c r="C395" s="198" t="s">
        <v>130</v>
      </c>
      <c r="D395" s="196" t="s">
        <v>212</v>
      </c>
      <c r="E395" s="202" t="s">
        <v>178</v>
      </c>
      <c r="F395" s="220" t="str">
        <f>+'7'!E394</f>
        <v>x</v>
      </c>
      <c r="G395" s="220">
        <f>+'8'!F394</f>
        <v>0</v>
      </c>
      <c r="H395" s="215">
        <f>+'9'!F394</f>
        <v>0</v>
      </c>
      <c r="I395" s="220" t="str">
        <f>+'10'!E394</f>
        <v>x</v>
      </c>
      <c r="J395" s="220" t="str">
        <f>+'11'!E394</f>
        <v>x</v>
      </c>
      <c r="K395" s="220"/>
      <c r="L395" s="220" t="str">
        <f>+'16'!E394</f>
        <v>x</v>
      </c>
      <c r="M395" s="220"/>
      <c r="N395" s="220" t="str">
        <f>+'21'!E394</f>
        <v>x</v>
      </c>
      <c r="O395" s="220" t="e">
        <f>+'mẫu thống kê báo cáo nhanh'!#REF!</f>
        <v>#REF!</v>
      </c>
      <c r="P395" s="220"/>
      <c r="Q395" s="31">
        <f>+'7'!I394</f>
        <v>0</v>
      </c>
      <c r="R395" s="31">
        <f>+'8'!I394</f>
        <v>0</v>
      </c>
      <c r="S395" s="26">
        <f>+'9'!I394</f>
        <v>0</v>
      </c>
      <c r="T395" s="26">
        <f>+'10'!I394</f>
        <v>0</v>
      </c>
      <c r="U395" s="26">
        <f>+'11'!L394</f>
        <v>0</v>
      </c>
      <c r="V395" s="26"/>
      <c r="W395" s="31">
        <f>+'16'!I394</f>
        <v>0</v>
      </c>
      <c r="X395" s="31"/>
      <c r="Y395" s="220">
        <f>+'21'!L394</f>
        <v>0</v>
      </c>
      <c r="Z395" s="220" t="e">
        <f>+'mẫu thống kê báo cáo nhanh'!#REF!</f>
        <v>#REF!</v>
      </c>
      <c r="AA395" s="31"/>
      <c r="AB395" s="192" t="e">
        <f t="shared" si="18"/>
        <v>#REF!</v>
      </c>
      <c r="AC395" s="196"/>
    </row>
    <row r="396" spans="1:29" ht="15.75" hidden="1" x14ac:dyDescent="0.25">
      <c r="A396" s="196" t="s">
        <v>906</v>
      </c>
      <c r="B396" s="197" t="s">
        <v>907</v>
      </c>
      <c r="C396" s="198" t="s">
        <v>132</v>
      </c>
      <c r="D396" s="196" t="s">
        <v>212</v>
      </c>
      <c r="E396" s="202" t="s">
        <v>178</v>
      </c>
      <c r="F396" s="220" t="str">
        <f>+'7'!E395</f>
        <v>x</v>
      </c>
      <c r="G396" s="220">
        <f>+'8'!F395</f>
        <v>0</v>
      </c>
      <c r="H396" s="215">
        <f>+'9'!F395</f>
        <v>0</v>
      </c>
      <c r="I396" s="220" t="str">
        <f>+'10'!E395</f>
        <v>x</v>
      </c>
      <c r="J396" s="220" t="str">
        <f>+'11'!E395</f>
        <v>x</v>
      </c>
      <c r="K396" s="220"/>
      <c r="L396" s="220" t="str">
        <f>+'16'!E395</f>
        <v>x</v>
      </c>
      <c r="M396" s="220"/>
      <c r="N396" s="220" t="str">
        <f>+'21'!E395</f>
        <v>x</v>
      </c>
      <c r="O396" s="220" t="e">
        <f>+'mẫu thống kê báo cáo nhanh'!#REF!</f>
        <v>#REF!</v>
      </c>
      <c r="P396" s="220"/>
      <c r="Q396" s="31">
        <f>+'7'!I395</f>
        <v>0</v>
      </c>
      <c r="R396" s="31">
        <f>+'8'!I395</f>
        <v>0</v>
      </c>
      <c r="S396" s="26">
        <f>+'9'!I395</f>
        <v>0</v>
      </c>
      <c r="T396" s="26">
        <f>+'10'!I395</f>
        <v>0</v>
      </c>
      <c r="U396" s="26">
        <f>+'11'!L395</f>
        <v>0</v>
      </c>
      <c r="V396" s="26"/>
      <c r="W396" s="31">
        <f>+'16'!I395</f>
        <v>0</v>
      </c>
      <c r="X396" s="31"/>
      <c r="Y396" s="220">
        <f>+'21'!L395</f>
        <v>0</v>
      </c>
      <c r="Z396" s="220" t="e">
        <f>+'mẫu thống kê báo cáo nhanh'!#REF!</f>
        <v>#REF!</v>
      </c>
      <c r="AA396" s="31"/>
      <c r="AB396" s="192" t="e">
        <f t="shared" si="18"/>
        <v>#REF!</v>
      </c>
      <c r="AC396" s="196"/>
    </row>
    <row r="397" spans="1:29" ht="15.75" x14ac:dyDescent="0.25">
      <c r="A397" s="190">
        <v>133</v>
      </c>
      <c r="B397" s="190" t="s">
        <v>908</v>
      </c>
      <c r="C397" s="191" t="s">
        <v>909</v>
      </c>
      <c r="D397" s="196" t="s">
        <v>212</v>
      </c>
      <c r="E397" s="195" t="s">
        <v>178</v>
      </c>
      <c r="F397" s="220" t="str">
        <f>+'7'!E396</f>
        <v>x</v>
      </c>
      <c r="G397" s="220">
        <f>+'8'!F396</f>
        <v>0</v>
      </c>
      <c r="H397" s="215">
        <f>+'9'!F396</f>
        <v>0</v>
      </c>
      <c r="I397" s="220" t="str">
        <f>+'10'!E396</f>
        <v>x</v>
      </c>
      <c r="J397" s="220" t="str">
        <f>+'11'!E396</f>
        <v>x</v>
      </c>
      <c r="K397" s="220"/>
      <c r="L397" s="220" t="str">
        <f>+'16'!E396</f>
        <v>x</v>
      </c>
      <c r="M397" s="220"/>
      <c r="N397" s="220" t="str">
        <f>+'21'!E396</f>
        <v>x</v>
      </c>
      <c r="O397" s="220" t="e">
        <f>+'mẫu thống kê báo cáo nhanh'!#REF!</f>
        <v>#REF!</v>
      </c>
      <c r="P397" s="220"/>
      <c r="Q397" s="31">
        <f>+'7'!I396</f>
        <v>0</v>
      </c>
      <c r="R397" s="31">
        <f>+'8'!I396</f>
        <v>0</v>
      </c>
      <c r="S397" s="26">
        <f>+'9'!I396</f>
        <v>0</v>
      </c>
      <c r="T397" s="26">
        <f>+'10'!I396</f>
        <v>0</v>
      </c>
      <c r="U397" s="26">
        <f>+'11'!L396</f>
        <v>0</v>
      </c>
      <c r="V397" s="26"/>
      <c r="W397" s="31">
        <f>+'16'!I396</f>
        <v>0</v>
      </c>
      <c r="X397" s="31"/>
      <c r="Y397" s="220">
        <f>+'21'!L396</f>
        <v>0</v>
      </c>
      <c r="Z397" s="220" t="e">
        <f>+'mẫu thống kê báo cáo nhanh'!#REF!</f>
        <v>#REF!</v>
      </c>
      <c r="AA397" s="31"/>
      <c r="AB397" s="192" t="e">
        <f t="shared" si="18"/>
        <v>#REF!</v>
      </c>
      <c r="AC397" s="196"/>
    </row>
    <row r="398" spans="1:29" ht="15.75" x14ac:dyDescent="0.25">
      <c r="A398" s="197" t="s">
        <v>910</v>
      </c>
      <c r="B398" s="197" t="s">
        <v>911</v>
      </c>
      <c r="C398" s="198" t="s">
        <v>126</v>
      </c>
      <c r="D398" s="196" t="s">
        <v>212</v>
      </c>
      <c r="E398" s="202" t="s">
        <v>178</v>
      </c>
      <c r="F398" s="220" t="str">
        <f>+'7'!E397</f>
        <v>x</v>
      </c>
      <c r="G398" s="220">
        <f>+'8'!F397</f>
        <v>0</v>
      </c>
      <c r="H398" s="215">
        <f>+'9'!F397</f>
        <v>0</v>
      </c>
      <c r="I398" s="220" t="str">
        <f>+'10'!E397</f>
        <v>x</v>
      </c>
      <c r="J398" s="220" t="str">
        <f>+'11'!E397</f>
        <v>x</v>
      </c>
      <c r="K398" s="220"/>
      <c r="L398" s="220" t="str">
        <f>+'16'!E397</f>
        <v>x</v>
      </c>
      <c r="M398" s="220"/>
      <c r="N398" s="220" t="str">
        <f>+'21'!E397</f>
        <v>x</v>
      </c>
      <c r="O398" s="220" t="e">
        <f>+'mẫu thống kê báo cáo nhanh'!#REF!</f>
        <v>#REF!</v>
      </c>
      <c r="P398" s="220"/>
      <c r="Q398" s="31">
        <f>+'7'!I397</f>
        <v>0</v>
      </c>
      <c r="R398" s="31">
        <f>+'8'!I397</f>
        <v>0</v>
      </c>
      <c r="S398" s="26">
        <f>+'9'!I397</f>
        <v>0</v>
      </c>
      <c r="T398" s="26">
        <f>+'10'!I397</f>
        <v>0</v>
      </c>
      <c r="U398" s="26">
        <f>+'11'!L397</f>
        <v>0</v>
      </c>
      <c r="V398" s="26"/>
      <c r="W398" s="31">
        <f>+'16'!I397</f>
        <v>0</v>
      </c>
      <c r="X398" s="31"/>
      <c r="Y398" s="220">
        <f>+'21'!L397</f>
        <v>0</v>
      </c>
      <c r="Z398" s="220" t="e">
        <f>+'mẫu thống kê báo cáo nhanh'!#REF!</f>
        <v>#REF!</v>
      </c>
      <c r="AA398" s="31"/>
      <c r="AB398" s="192" t="e">
        <f t="shared" si="18"/>
        <v>#REF!</v>
      </c>
      <c r="AC398" s="196"/>
    </row>
    <row r="399" spans="1:29" ht="15.75" x14ac:dyDescent="0.25">
      <c r="A399" s="197" t="s">
        <v>912</v>
      </c>
      <c r="B399" s="197" t="s">
        <v>913</v>
      </c>
      <c r="C399" s="198" t="s">
        <v>128</v>
      </c>
      <c r="D399" s="196" t="s">
        <v>212</v>
      </c>
      <c r="E399" s="202" t="s">
        <v>178</v>
      </c>
      <c r="F399" s="220" t="str">
        <f>+'7'!E398</f>
        <v>x</v>
      </c>
      <c r="G399" s="220">
        <f>+'8'!F398</f>
        <v>0</v>
      </c>
      <c r="H399" s="215">
        <f>+'9'!F398</f>
        <v>0</v>
      </c>
      <c r="I399" s="220" t="str">
        <f>+'10'!E398</f>
        <v>x</v>
      </c>
      <c r="J399" s="220" t="str">
        <f>+'11'!E398</f>
        <v>x</v>
      </c>
      <c r="K399" s="220"/>
      <c r="L399" s="220" t="str">
        <f>+'16'!E398</f>
        <v>x</v>
      </c>
      <c r="M399" s="220"/>
      <c r="N399" s="220" t="str">
        <f>+'21'!E398</f>
        <v>x</v>
      </c>
      <c r="O399" s="220" t="e">
        <f>+'mẫu thống kê báo cáo nhanh'!#REF!</f>
        <v>#REF!</v>
      </c>
      <c r="P399" s="220"/>
      <c r="Q399" s="31">
        <f>+'7'!I398</f>
        <v>0</v>
      </c>
      <c r="R399" s="31">
        <f>+'8'!I398</f>
        <v>0</v>
      </c>
      <c r="S399" s="26">
        <f>+'9'!I398</f>
        <v>0</v>
      </c>
      <c r="T399" s="26">
        <f>+'10'!I398</f>
        <v>0</v>
      </c>
      <c r="U399" s="26">
        <f>+'11'!L398</f>
        <v>0</v>
      </c>
      <c r="V399" s="26"/>
      <c r="W399" s="31">
        <f>+'16'!I398</f>
        <v>0</v>
      </c>
      <c r="X399" s="31"/>
      <c r="Y399" s="220">
        <f>+'21'!L398</f>
        <v>0</v>
      </c>
      <c r="Z399" s="220" t="e">
        <f>+'mẫu thống kê báo cáo nhanh'!#REF!</f>
        <v>#REF!</v>
      </c>
      <c r="AA399" s="31"/>
      <c r="AB399" s="192" t="e">
        <f t="shared" si="18"/>
        <v>#REF!</v>
      </c>
      <c r="AC399" s="196"/>
    </row>
    <row r="400" spans="1:29" ht="15.75" x14ac:dyDescent="0.25">
      <c r="A400" s="197" t="s">
        <v>914</v>
      </c>
      <c r="B400" s="197" t="s">
        <v>915</v>
      </c>
      <c r="C400" s="198" t="s">
        <v>130</v>
      </c>
      <c r="D400" s="196" t="s">
        <v>212</v>
      </c>
      <c r="E400" s="202" t="s">
        <v>178</v>
      </c>
      <c r="F400" s="220" t="str">
        <f>+'7'!E399</f>
        <v>x</v>
      </c>
      <c r="G400" s="220">
        <f>+'8'!F399</f>
        <v>0</v>
      </c>
      <c r="H400" s="215">
        <f>+'9'!F399</f>
        <v>0</v>
      </c>
      <c r="I400" s="220" t="str">
        <f>+'10'!E399</f>
        <v>x</v>
      </c>
      <c r="J400" s="220" t="str">
        <f>+'11'!E399</f>
        <v>x</v>
      </c>
      <c r="K400" s="220"/>
      <c r="L400" s="220" t="str">
        <f>+'16'!E399</f>
        <v>x</v>
      </c>
      <c r="M400" s="220"/>
      <c r="N400" s="220" t="str">
        <f>+'21'!E399</f>
        <v>x</v>
      </c>
      <c r="O400" s="220" t="e">
        <f>+'mẫu thống kê báo cáo nhanh'!#REF!</f>
        <v>#REF!</v>
      </c>
      <c r="P400" s="220"/>
      <c r="Q400" s="31">
        <f>+'7'!I399</f>
        <v>0</v>
      </c>
      <c r="R400" s="31">
        <f>+'8'!I399</f>
        <v>0</v>
      </c>
      <c r="S400" s="26">
        <f>+'9'!I399</f>
        <v>0</v>
      </c>
      <c r="T400" s="26">
        <f>+'10'!I399</f>
        <v>0</v>
      </c>
      <c r="U400" s="26">
        <f>+'11'!L399</f>
        <v>0</v>
      </c>
      <c r="V400" s="26"/>
      <c r="W400" s="31">
        <f>+'16'!I399</f>
        <v>0</v>
      </c>
      <c r="X400" s="31"/>
      <c r="Y400" s="220">
        <f>+'21'!L399</f>
        <v>0</v>
      </c>
      <c r="Z400" s="220" t="e">
        <f>+'mẫu thống kê báo cáo nhanh'!#REF!</f>
        <v>#REF!</v>
      </c>
      <c r="AA400" s="31"/>
      <c r="AB400" s="192" t="e">
        <f t="shared" si="18"/>
        <v>#REF!</v>
      </c>
      <c r="AC400" s="196"/>
    </row>
    <row r="401" spans="1:29" ht="15.75" x14ac:dyDescent="0.25">
      <c r="A401" s="197" t="s">
        <v>916</v>
      </c>
      <c r="B401" s="197" t="s">
        <v>917</v>
      </c>
      <c r="C401" s="198" t="s">
        <v>132</v>
      </c>
      <c r="D401" s="196" t="s">
        <v>212</v>
      </c>
      <c r="E401" s="202" t="s">
        <v>178</v>
      </c>
      <c r="F401" s="220" t="str">
        <f>+'7'!E400</f>
        <v>x</v>
      </c>
      <c r="G401" s="220">
        <f>+'8'!F400</f>
        <v>0</v>
      </c>
      <c r="H401" s="215">
        <f>+'9'!F400</f>
        <v>0</v>
      </c>
      <c r="I401" s="220" t="str">
        <f>+'10'!E400</f>
        <v>x</v>
      </c>
      <c r="J401" s="220" t="str">
        <f>+'11'!E400</f>
        <v>x</v>
      </c>
      <c r="K401" s="220"/>
      <c r="L401" s="220" t="str">
        <f>+'16'!E400</f>
        <v>x</v>
      </c>
      <c r="M401" s="220"/>
      <c r="N401" s="220" t="str">
        <f>+'21'!E400</f>
        <v>x</v>
      </c>
      <c r="O401" s="220" t="e">
        <f>+'mẫu thống kê báo cáo nhanh'!#REF!</f>
        <v>#REF!</v>
      </c>
      <c r="P401" s="220"/>
      <c r="Q401" s="31">
        <f>+'7'!I400</f>
        <v>0</v>
      </c>
      <c r="R401" s="31">
        <f>+'8'!I400</f>
        <v>0</v>
      </c>
      <c r="S401" s="26">
        <f>+'9'!I400</f>
        <v>0</v>
      </c>
      <c r="T401" s="26">
        <f>+'10'!I400</f>
        <v>0</v>
      </c>
      <c r="U401" s="26">
        <f>+'11'!L400</f>
        <v>0</v>
      </c>
      <c r="V401" s="26"/>
      <c r="W401" s="31">
        <f>+'16'!I400</f>
        <v>0</v>
      </c>
      <c r="X401" s="31"/>
      <c r="Y401" s="220">
        <f>+'21'!L400</f>
        <v>0</v>
      </c>
      <c r="Z401" s="220" t="e">
        <f>+'mẫu thống kê báo cáo nhanh'!#REF!</f>
        <v>#REF!</v>
      </c>
      <c r="AA401" s="31"/>
      <c r="AB401" s="192" t="e">
        <f t="shared" si="18"/>
        <v>#REF!</v>
      </c>
      <c r="AC401" s="196"/>
    </row>
    <row r="402" spans="1:29" ht="15.75" x14ac:dyDescent="0.25">
      <c r="A402" s="190" t="s">
        <v>1625</v>
      </c>
      <c r="B402" s="190" t="s">
        <v>918</v>
      </c>
      <c r="C402" s="191" t="s">
        <v>919</v>
      </c>
      <c r="D402" s="190" t="s">
        <v>212</v>
      </c>
      <c r="E402" s="195" t="s">
        <v>178</v>
      </c>
      <c r="F402" s="220" t="str">
        <f>+'7'!E401</f>
        <v>x</v>
      </c>
      <c r="G402" s="220">
        <f>+'8'!F401</f>
        <v>0</v>
      </c>
      <c r="H402" s="215">
        <f>+'9'!F401</f>
        <v>0</v>
      </c>
      <c r="I402" s="220" t="str">
        <f>+'10'!E401</f>
        <v>x</v>
      </c>
      <c r="J402" s="220" t="str">
        <f>+'11'!E401</f>
        <v>x</v>
      </c>
      <c r="K402" s="220"/>
      <c r="L402" s="220" t="str">
        <f>+'16'!E401</f>
        <v>x</v>
      </c>
      <c r="M402" s="220"/>
      <c r="N402" s="220" t="str">
        <f>+'21'!E401</f>
        <v>x</v>
      </c>
      <c r="O402" s="220" t="e">
        <f>+'mẫu thống kê báo cáo nhanh'!#REF!</f>
        <v>#REF!</v>
      </c>
      <c r="P402" s="220"/>
      <c r="Q402" s="31">
        <f>+'7'!I401</f>
        <v>0</v>
      </c>
      <c r="R402" s="31">
        <f>+'8'!I401</f>
        <v>0</v>
      </c>
      <c r="S402" s="26">
        <f>+'9'!I401</f>
        <v>0</v>
      </c>
      <c r="T402" s="26">
        <f>+'10'!I401</f>
        <v>0</v>
      </c>
      <c r="U402" s="26">
        <f>+'11'!L401</f>
        <v>0</v>
      </c>
      <c r="V402" s="26"/>
      <c r="W402" s="31">
        <f>+'16'!I401</f>
        <v>0</v>
      </c>
      <c r="X402" s="31"/>
      <c r="Y402" s="220">
        <f>+'21'!L401</f>
        <v>0</v>
      </c>
      <c r="Z402" s="220" t="e">
        <f>+'mẫu thống kê báo cáo nhanh'!#REF!</f>
        <v>#REF!</v>
      </c>
      <c r="AA402" s="31"/>
      <c r="AB402" s="192" t="e">
        <f t="shared" si="18"/>
        <v>#REF!</v>
      </c>
      <c r="AC402" s="196"/>
    </row>
    <row r="403" spans="1:29" ht="31.5" x14ac:dyDescent="0.25">
      <c r="A403" s="186">
        <v>14</v>
      </c>
      <c r="B403" s="186" t="s">
        <v>160</v>
      </c>
      <c r="C403" s="187" t="s">
        <v>161</v>
      </c>
      <c r="D403" s="186" t="s">
        <v>212</v>
      </c>
      <c r="E403" s="203" t="s">
        <v>178</v>
      </c>
      <c r="F403" s="243" t="str">
        <f>+'7'!E402</f>
        <v>x</v>
      </c>
      <c r="G403" s="243">
        <f>+'8'!F402</f>
        <v>0</v>
      </c>
      <c r="H403" s="242">
        <f>+'9'!F402</f>
        <v>0</v>
      </c>
      <c r="I403" s="242" t="str">
        <f>+'10'!E402</f>
        <v>x</v>
      </c>
      <c r="J403" s="243" t="str">
        <f>+'11'!E402</f>
        <v>x</v>
      </c>
      <c r="K403" s="243"/>
      <c r="L403" s="243" t="str">
        <f>+'16'!E402</f>
        <v>x</v>
      </c>
      <c r="M403" s="243"/>
      <c r="N403" s="220" t="str">
        <f>+'21'!E402</f>
        <v>x</v>
      </c>
      <c r="O403" s="220">
        <f>+'mẫu thống kê báo cáo nhanh'!E66</f>
        <v>0</v>
      </c>
      <c r="P403" s="243"/>
      <c r="Q403" s="253">
        <f>+'7'!I402</f>
        <v>0</v>
      </c>
      <c r="R403" s="253">
        <f>+'8'!I402</f>
        <v>0</v>
      </c>
      <c r="S403" s="244">
        <f>+'9'!I402</f>
        <v>0</v>
      </c>
      <c r="T403" s="244">
        <f>+'10'!I402</f>
        <v>0</v>
      </c>
      <c r="U403" s="244">
        <f>+'11'!L402</f>
        <v>0</v>
      </c>
      <c r="V403" s="244"/>
      <c r="W403" s="244">
        <f>+'16'!I402</f>
        <v>0</v>
      </c>
      <c r="X403" s="244"/>
      <c r="Y403" s="244">
        <f>+'21'!L402</f>
        <v>0</v>
      </c>
      <c r="Z403" s="244">
        <f>+'mẫu thống kê báo cáo nhanh'!W66</f>
        <v>0</v>
      </c>
      <c r="AA403" s="253"/>
      <c r="AB403" s="204">
        <f t="shared" si="18"/>
        <v>0</v>
      </c>
      <c r="AC403" s="218"/>
    </row>
    <row r="404" spans="1:29" ht="15.75" hidden="1" x14ac:dyDescent="0.25">
      <c r="A404" s="190" t="s">
        <v>1626</v>
      </c>
      <c r="B404" s="190" t="s">
        <v>920</v>
      </c>
      <c r="C404" s="191" t="s">
        <v>921</v>
      </c>
      <c r="D404" s="214" t="s">
        <v>55</v>
      </c>
      <c r="E404" s="199"/>
      <c r="F404" s="220">
        <f>+'7'!E403</f>
        <v>0</v>
      </c>
      <c r="G404" s="220">
        <f>+'8'!F403</f>
        <v>0</v>
      </c>
      <c r="H404" s="215">
        <f>+'9'!F403</f>
        <v>0</v>
      </c>
      <c r="I404" s="215">
        <f>+'10'!E403</f>
        <v>0</v>
      </c>
      <c r="J404" s="220">
        <f>+'11'!E403</f>
        <v>0</v>
      </c>
      <c r="K404" s="220"/>
      <c r="L404" s="220">
        <f>+'16'!E403</f>
        <v>0</v>
      </c>
      <c r="M404" s="220"/>
      <c r="N404" s="220">
        <f>+'21'!E403</f>
        <v>0</v>
      </c>
      <c r="O404" s="220" t="e">
        <f>+'mẫu thống kê báo cáo nhanh'!#REF!</f>
        <v>#REF!</v>
      </c>
      <c r="P404" s="220"/>
      <c r="Q404" s="31">
        <f>+'7'!I403</f>
        <v>0</v>
      </c>
      <c r="R404" s="31">
        <f>+'8'!I403</f>
        <v>0</v>
      </c>
      <c r="S404" s="26">
        <f>+'9'!I403</f>
        <v>0</v>
      </c>
      <c r="T404" s="26">
        <f>+'10'!I403</f>
        <v>0</v>
      </c>
      <c r="U404" s="26">
        <f>+'11'!L403</f>
        <v>0</v>
      </c>
      <c r="V404" s="26"/>
      <c r="W404" s="31">
        <f>+'16'!I403</f>
        <v>0</v>
      </c>
      <c r="X404" s="31"/>
      <c r="Y404" s="220">
        <f>+'21'!L403</f>
        <v>0</v>
      </c>
      <c r="Z404" s="220" t="e">
        <f>+'mẫu thống kê báo cáo nhanh'!#REF!</f>
        <v>#REF!</v>
      </c>
      <c r="AA404" s="31"/>
      <c r="AB404" s="192" t="e">
        <f t="shared" si="18"/>
        <v>#REF!</v>
      </c>
      <c r="AC404" s="196"/>
    </row>
    <row r="405" spans="1:29" ht="15.75" hidden="1" x14ac:dyDescent="0.25">
      <c r="A405" s="190" t="s">
        <v>1627</v>
      </c>
      <c r="B405" s="190" t="s">
        <v>922</v>
      </c>
      <c r="C405" s="191" t="s">
        <v>923</v>
      </c>
      <c r="D405" s="214" t="s">
        <v>55</v>
      </c>
      <c r="E405" s="199"/>
      <c r="F405" s="220">
        <f>+'7'!E404</f>
        <v>0</v>
      </c>
      <c r="G405" s="220">
        <f>+'8'!F404</f>
        <v>0</v>
      </c>
      <c r="H405" s="215">
        <f>+'9'!F404</f>
        <v>0</v>
      </c>
      <c r="I405" s="215">
        <f>+'10'!E404</f>
        <v>0</v>
      </c>
      <c r="J405" s="220">
        <f>+'11'!E404</f>
        <v>0</v>
      </c>
      <c r="K405" s="220"/>
      <c r="L405" s="220">
        <f>+'16'!E404</f>
        <v>0</v>
      </c>
      <c r="M405" s="220"/>
      <c r="N405" s="220">
        <f>+'21'!E404</f>
        <v>0</v>
      </c>
      <c r="O405" s="220" t="e">
        <f>+'mẫu thống kê báo cáo nhanh'!#REF!</f>
        <v>#REF!</v>
      </c>
      <c r="P405" s="220"/>
      <c r="Q405" s="31">
        <f>+'7'!I404</f>
        <v>0</v>
      </c>
      <c r="R405" s="31">
        <f>+'8'!I404</f>
        <v>0</v>
      </c>
      <c r="S405" s="26">
        <f>+'9'!I404</f>
        <v>0</v>
      </c>
      <c r="T405" s="26">
        <f>+'10'!I404</f>
        <v>0</v>
      </c>
      <c r="U405" s="26">
        <f>+'11'!L404</f>
        <v>0</v>
      </c>
      <c r="V405" s="26"/>
      <c r="W405" s="31">
        <f>+'16'!I404</f>
        <v>0</v>
      </c>
      <c r="X405" s="31"/>
      <c r="Y405" s="220">
        <f>+'21'!L404</f>
        <v>0</v>
      </c>
      <c r="Z405" s="220" t="e">
        <f>+'mẫu thống kê báo cáo nhanh'!#REF!</f>
        <v>#REF!</v>
      </c>
      <c r="AA405" s="31"/>
      <c r="AB405" s="192" t="e">
        <f t="shared" si="18"/>
        <v>#REF!</v>
      </c>
      <c r="AC405" s="196"/>
    </row>
    <row r="406" spans="1:29" ht="15.75" hidden="1" x14ac:dyDescent="0.25">
      <c r="A406" s="190" t="s">
        <v>1628</v>
      </c>
      <c r="B406" s="190" t="s">
        <v>924</v>
      </c>
      <c r="C406" s="191" t="s">
        <v>925</v>
      </c>
      <c r="D406" s="214" t="s">
        <v>209</v>
      </c>
      <c r="E406" s="199"/>
      <c r="F406" s="220">
        <f>+'7'!E405</f>
        <v>0</v>
      </c>
      <c r="G406" s="220">
        <f>+'8'!F405</f>
        <v>0</v>
      </c>
      <c r="H406" s="215">
        <f>+'9'!F405</f>
        <v>0</v>
      </c>
      <c r="I406" s="215">
        <f>+'10'!E405</f>
        <v>0</v>
      </c>
      <c r="J406" s="220">
        <f>+'11'!E405</f>
        <v>0</v>
      </c>
      <c r="K406" s="220"/>
      <c r="L406" s="220">
        <f>+'16'!E405</f>
        <v>0</v>
      </c>
      <c r="M406" s="220"/>
      <c r="N406" s="220">
        <f>+'21'!E405</f>
        <v>0</v>
      </c>
      <c r="O406" s="220" t="e">
        <f>+'mẫu thống kê báo cáo nhanh'!#REF!</f>
        <v>#REF!</v>
      </c>
      <c r="P406" s="220"/>
      <c r="Q406" s="31">
        <f>+'7'!I405</f>
        <v>0</v>
      </c>
      <c r="R406" s="31">
        <f>+'8'!I405</f>
        <v>0</v>
      </c>
      <c r="S406" s="26">
        <f>+'9'!I405</f>
        <v>0</v>
      </c>
      <c r="T406" s="26">
        <f>+'10'!I405</f>
        <v>0</v>
      </c>
      <c r="U406" s="26">
        <f>+'11'!L405</f>
        <v>0</v>
      </c>
      <c r="V406" s="26"/>
      <c r="W406" s="31">
        <f>+'16'!I405</f>
        <v>0</v>
      </c>
      <c r="X406" s="31"/>
      <c r="Y406" s="220">
        <f>+'21'!L405</f>
        <v>0</v>
      </c>
      <c r="Z406" s="220" t="e">
        <f>+'mẫu thống kê báo cáo nhanh'!#REF!</f>
        <v>#REF!</v>
      </c>
      <c r="AA406" s="246"/>
      <c r="AB406" s="192" t="e">
        <f t="shared" si="18"/>
        <v>#REF!</v>
      </c>
      <c r="AC406" s="196"/>
    </row>
    <row r="407" spans="1:29" ht="15.75" x14ac:dyDescent="0.25">
      <c r="A407" s="190" t="s">
        <v>1629</v>
      </c>
      <c r="B407" s="190" t="s">
        <v>162</v>
      </c>
      <c r="C407" s="191" t="s">
        <v>163</v>
      </c>
      <c r="D407" s="190" t="s">
        <v>47</v>
      </c>
      <c r="E407" s="199"/>
      <c r="F407" s="220">
        <f>+'7'!E406</f>
        <v>0</v>
      </c>
      <c r="G407" s="220">
        <f>+'8'!F406</f>
        <v>0</v>
      </c>
      <c r="H407" s="215">
        <f>+'9'!F406</f>
        <v>0</v>
      </c>
      <c r="I407" s="215">
        <f>+'10'!E406</f>
        <v>0</v>
      </c>
      <c r="J407" s="220">
        <f>+'11'!E406</f>
        <v>0</v>
      </c>
      <c r="K407" s="220"/>
      <c r="L407" s="220">
        <f>+'16'!E406</f>
        <v>0</v>
      </c>
      <c r="M407" s="220"/>
      <c r="N407" s="220">
        <f>+'21'!E406</f>
        <v>0</v>
      </c>
      <c r="O407" s="220">
        <f>+'mẫu thống kê báo cáo nhanh'!E67</f>
        <v>0</v>
      </c>
      <c r="P407" s="220"/>
      <c r="Q407" s="31">
        <f>+'7'!I406</f>
        <v>0</v>
      </c>
      <c r="R407" s="31">
        <f>+'8'!I406</f>
        <v>0</v>
      </c>
      <c r="S407" s="26">
        <f>+'9'!I406</f>
        <v>0</v>
      </c>
      <c r="T407" s="26">
        <f>+'10'!I406</f>
        <v>0</v>
      </c>
      <c r="U407" s="26">
        <f>+'11'!L406</f>
        <v>0</v>
      </c>
      <c r="V407" s="26"/>
      <c r="W407" s="31">
        <f>+'16'!I406</f>
        <v>0</v>
      </c>
      <c r="X407" s="31"/>
      <c r="Y407" s="220">
        <f>+'21'!L406</f>
        <v>0</v>
      </c>
      <c r="Z407" s="220">
        <f>+'mẫu thống kê báo cáo nhanh'!W67</f>
        <v>0</v>
      </c>
      <c r="AA407" s="31"/>
      <c r="AB407" s="192">
        <f t="shared" si="18"/>
        <v>0</v>
      </c>
      <c r="AC407" s="196"/>
    </row>
    <row r="408" spans="1:29" ht="15.75" x14ac:dyDescent="0.25">
      <c r="A408" s="190" t="s">
        <v>1630</v>
      </c>
      <c r="B408" s="190" t="s">
        <v>164</v>
      </c>
      <c r="C408" s="191" t="s">
        <v>165</v>
      </c>
      <c r="D408" s="190" t="s">
        <v>212</v>
      </c>
      <c r="E408" s="195" t="s">
        <v>178</v>
      </c>
      <c r="F408" s="220" t="str">
        <f>+'7'!E407</f>
        <v>x</v>
      </c>
      <c r="G408" s="220">
        <f>+'8'!F407</f>
        <v>0</v>
      </c>
      <c r="H408" s="215">
        <f>+'9'!F407</f>
        <v>0</v>
      </c>
      <c r="I408" s="215" t="str">
        <f>+'10'!E407</f>
        <v>x</v>
      </c>
      <c r="J408" s="220" t="str">
        <f>+'11'!E407</f>
        <v>x</v>
      </c>
      <c r="K408" s="220"/>
      <c r="L408" s="220" t="str">
        <f>+'16'!E407</f>
        <v>x</v>
      </c>
      <c r="M408" s="220"/>
      <c r="N408" s="220" t="str">
        <f>+'21'!E407</f>
        <v>x</v>
      </c>
      <c r="O408" s="220">
        <f>+'mẫu thống kê báo cáo nhanh'!E68</f>
        <v>0</v>
      </c>
      <c r="P408" s="220"/>
      <c r="Q408" s="31">
        <f>+'7'!I407</f>
        <v>0</v>
      </c>
      <c r="R408" s="31">
        <f>+'8'!I407</f>
        <v>0</v>
      </c>
      <c r="S408" s="26">
        <f>+'9'!I407</f>
        <v>0</v>
      </c>
      <c r="T408" s="26">
        <f>+'10'!I407</f>
        <v>0</v>
      </c>
      <c r="U408" s="26">
        <f>+'11'!L407</f>
        <v>0</v>
      </c>
      <c r="V408" s="26"/>
      <c r="W408" s="31">
        <f>+'16'!I407</f>
        <v>0</v>
      </c>
      <c r="X408" s="31"/>
      <c r="Y408" s="220">
        <f>+'21'!L407</f>
        <v>0</v>
      </c>
      <c r="Z408" s="220">
        <f>+'mẫu thống kê báo cáo nhanh'!W68</f>
        <v>0</v>
      </c>
      <c r="AA408" s="31"/>
      <c r="AB408" s="192">
        <f t="shared" si="18"/>
        <v>0</v>
      </c>
      <c r="AC408" s="196"/>
    </row>
    <row r="409" spans="1:29" ht="15.75" x14ac:dyDescent="0.25">
      <c r="A409" s="186">
        <v>15</v>
      </c>
      <c r="B409" s="186" t="s">
        <v>167</v>
      </c>
      <c r="C409" s="187" t="s">
        <v>168</v>
      </c>
      <c r="D409" s="186" t="s">
        <v>212</v>
      </c>
      <c r="E409" s="203" t="s">
        <v>178</v>
      </c>
      <c r="F409" s="243" t="str">
        <f>+'7'!E408</f>
        <v>x</v>
      </c>
      <c r="G409" s="243">
        <f>+'8'!F408</f>
        <v>0</v>
      </c>
      <c r="H409" s="242">
        <f>+'9'!F408</f>
        <v>0</v>
      </c>
      <c r="I409" s="242" t="str">
        <f>+'10'!E408</f>
        <v>x</v>
      </c>
      <c r="J409" s="243" t="str">
        <f>+'11'!E408</f>
        <v>x</v>
      </c>
      <c r="K409" s="243"/>
      <c r="L409" s="243" t="str">
        <f>+'16'!E408</f>
        <v>x</v>
      </c>
      <c r="M409" s="243"/>
      <c r="N409" s="220" t="str">
        <f>+'21'!E408</f>
        <v>x</v>
      </c>
      <c r="O409" s="220">
        <f>+'mẫu thống kê báo cáo nhanh'!E69</f>
        <v>0</v>
      </c>
      <c r="P409" s="243"/>
      <c r="Q409" s="244">
        <f>+'7'!I408</f>
        <v>399</v>
      </c>
      <c r="R409" s="253">
        <f>+'8'!I408</f>
        <v>0</v>
      </c>
      <c r="S409" s="244">
        <f>+'9'!I408</f>
        <v>0</v>
      </c>
      <c r="T409" s="244">
        <f>+'10'!I408</f>
        <v>30</v>
      </c>
      <c r="U409" s="244">
        <f>+'11'!L408</f>
        <v>7</v>
      </c>
      <c r="V409" s="244"/>
      <c r="W409" s="244">
        <f>+'16'!I408</f>
        <v>0</v>
      </c>
      <c r="X409" s="244"/>
      <c r="Y409" s="244">
        <f>+'21'!L408</f>
        <v>20</v>
      </c>
      <c r="Z409" s="244">
        <f>+'mẫu thống kê báo cáo nhanh'!W69</f>
        <v>0</v>
      </c>
      <c r="AA409" s="253"/>
      <c r="AB409" s="204">
        <f t="shared" si="18"/>
        <v>456</v>
      </c>
      <c r="AC409" s="218"/>
    </row>
    <row r="410" spans="1:29" ht="15.75" x14ac:dyDescent="0.25">
      <c r="A410" s="190" t="s">
        <v>1631</v>
      </c>
      <c r="B410" s="190" t="s">
        <v>926</v>
      </c>
      <c r="C410" s="191" t="s">
        <v>927</v>
      </c>
      <c r="D410" s="190" t="s">
        <v>47</v>
      </c>
      <c r="E410" s="192" t="e">
        <f>+SUM(E411:E414)</f>
        <v>#REF!</v>
      </c>
      <c r="F410" s="215">
        <f>+'7'!E409</f>
        <v>1</v>
      </c>
      <c r="G410" s="220">
        <f>+'8'!F409</f>
        <v>0</v>
      </c>
      <c r="H410" s="215">
        <f>+'9'!F409</f>
        <v>0</v>
      </c>
      <c r="I410" s="215">
        <f>+'10'!E409</f>
        <v>0</v>
      </c>
      <c r="J410" s="220">
        <f>+'11'!E409</f>
        <v>0</v>
      </c>
      <c r="K410" s="220"/>
      <c r="L410" s="220">
        <f>+'16'!E409</f>
        <v>0</v>
      </c>
      <c r="M410" s="220"/>
      <c r="N410" s="220">
        <f>+'21'!E409</f>
        <v>0</v>
      </c>
      <c r="O410" s="220" t="e">
        <f>+'mẫu thống kê báo cáo nhanh'!#REF!</f>
        <v>#REF!</v>
      </c>
      <c r="P410" s="220"/>
      <c r="Q410" s="26">
        <f>+'7'!I409</f>
        <v>20</v>
      </c>
      <c r="R410" s="26">
        <f>+'8'!I409</f>
        <v>0</v>
      </c>
      <c r="S410" s="26">
        <f>+'9'!I409</f>
        <v>0</v>
      </c>
      <c r="T410" s="26">
        <f>+'10'!I409</f>
        <v>0</v>
      </c>
      <c r="U410" s="26">
        <f>+'11'!L409</f>
        <v>0</v>
      </c>
      <c r="V410" s="26"/>
      <c r="W410" s="26">
        <f>+'16'!I409</f>
        <v>0</v>
      </c>
      <c r="X410" s="26"/>
      <c r="Y410" s="220">
        <f>+'21'!L409</f>
        <v>0</v>
      </c>
      <c r="Z410" s="220" t="e">
        <f>+'mẫu thống kê báo cáo nhanh'!#REF!</f>
        <v>#REF!</v>
      </c>
      <c r="AA410" s="26"/>
      <c r="AB410" s="192" t="e">
        <f t="shared" si="18"/>
        <v>#REF!</v>
      </c>
      <c r="AC410" s="196"/>
    </row>
    <row r="411" spans="1:29" ht="15.75" x14ac:dyDescent="0.25">
      <c r="A411" s="197" t="s">
        <v>928</v>
      </c>
      <c r="B411" s="197" t="s">
        <v>929</v>
      </c>
      <c r="C411" s="198" t="s">
        <v>126</v>
      </c>
      <c r="D411" s="196" t="s">
        <v>47</v>
      </c>
      <c r="E411" s="199" t="e">
        <f t="shared" ref="E411:E425" si="19">+SUM(F411:P411)</f>
        <v>#REF!</v>
      </c>
      <c r="F411" s="220">
        <f>+'7'!E410</f>
        <v>0</v>
      </c>
      <c r="G411" s="220">
        <f>+'8'!F410</f>
        <v>0</v>
      </c>
      <c r="H411" s="215">
        <f>+'9'!F410</f>
        <v>0</v>
      </c>
      <c r="I411" s="215">
        <f>+'10'!E410</f>
        <v>0</v>
      </c>
      <c r="J411" s="220">
        <f>+'11'!E410</f>
        <v>0</v>
      </c>
      <c r="K411" s="220"/>
      <c r="L411" s="220">
        <f>+'16'!E410</f>
        <v>0</v>
      </c>
      <c r="M411" s="220"/>
      <c r="N411" s="220">
        <f>+'21'!E410</f>
        <v>0</v>
      </c>
      <c r="O411" s="220" t="e">
        <f>+'mẫu thống kê báo cáo nhanh'!#REF!</f>
        <v>#REF!</v>
      </c>
      <c r="P411" s="220"/>
      <c r="Q411" s="31">
        <f>+'7'!I410</f>
        <v>0</v>
      </c>
      <c r="R411" s="31">
        <f>+'8'!I410</f>
        <v>0</v>
      </c>
      <c r="S411" s="26">
        <f>+'9'!I410</f>
        <v>0</v>
      </c>
      <c r="T411" s="26">
        <f>+'10'!I410</f>
        <v>0</v>
      </c>
      <c r="U411" s="26">
        <f>+'11'!L410</f>
        <v>0</v>
      </c>
      <c r="V411" s="26"/>
      <c r="W411" s="31">
        <f>+'16'!I410</f>
        <v>0</v>
      </c>
      <c r="X411" s="31"/>
      <c r="Y411" s="220">
        <f>+'21'!L410</f>
        <v>0</v>
      </c>
      <c r="Z411" s="220" t="e">
        <f>+'mẫu thống kê báo cáo nhanh'!#REF!</f>
        <v>#REF!</v>
      </c>
      <c r="AA411" s="31"/>
      <c r="AB411" s="192" t="e">
        <f t="shared" si="18"/>
        <v>#REF!</v>
      </c>
      <c r="AC411" s="196"/>
    </row>
    <row r="412" spans="1:29" ht="15.75" x14ac:dyDescent="0.25">
      <c r="A412" s="197" t="s">
        <v>930</v>
      </c>
      <c r="B412" s="197" t="s">
        <v>931</v>
      </c>
      <c r="C412" s="198" t="s">
        <v>324</v>
      </c>
      <c r="D412" s="196" t="s">
        <v>47</v>
      </c>
      <c r="E412" s="199" t="e">
        <f t="shared" si="19"/>
        <v>#REF!</v>
      </c>
      <c r="F412" s="220">
        <f>+'7'!E411</f>
        <v>0</v>
      </c>
      <c r="G412" s="220">
        <f>+'8'!F411</f>
        <v>0</v>
      </c>
      <c r="H412" s="215">
        <f>+'9'!F411</f>
        <v>0</v>
      </c>
      <c r="I412" s="215">
        <f>+'10'!E411</f>
        <v>0</v>
      </c>
      <c r="J412" s="220">
        <f>+'11'!E411</f>
        <v>0</v>
      </c>
      <c r="K412" s="220"/>
      <c r="L412" s="220">
        <f>+'16'!E411</f>
        <v>0</v>
      </c>
      <c r="M412" s="220"/>
      <c r="N412" s="220">
        <f>+'21'!E411</f>
        <v>0</v>
      </c>
      <c r="O412" s="220" t="e">
        <f>+'mẫu thống kê báo cáo nhanh'!#REF!</f>
        <v>#REF!</v>
      </c>
      <c r="P412" s="220"/>
      <c r="Q412" s="31">
        <f>+'7'!I411</f>
        <v>0</v>
      </c>
      <c r="R412" s="31">
        <f>+'8'!I411</f>
        <v>0</v>
      </c>
      <c r="S412" s="26">
        <f>+'9'!I411</f>
        <v>0</v>
      </c>
      <c r="T412" s="26">
        <f>+'10'!I411</f>
        <v>0</v>
      </c>
      <c r="U412" s="26">
        <f>+'11'!L411</f>
        <v>0</v>
      </c>
      <c r="V412" s="26"/>
      <c r="W412" s="31">
        <f>+'16'!I411</f>
        <v>0</v>
      </c>
      <c r="X412" s="31"/>
      <c r="Y412" s="220">
        <f>+'21'!L411</f>
        <v>0</v>
      </c>
      <c r="Z412" s="220" t="e">
        <f>+'mẫu thống kê báo cáo nhanh'!#REF!</f>
        <v>#REF!</v>
      </c>
      <c r="AA412" s="31"/>
      <c r="AB412" s="192" t="e">
        <f t="shared" si="18"/>
        <v>#REF!</v>
      </c>
      <c r="AC412" s="196"/>
    </row>
    <row r="413" spans="1:29" ht="15.75" x14ac:dyDescent="0.25">
      <c r="A413" s="197" t="s">
        <v>932</v>
      </c>
      <c r="B413" s="197" t="s">
        <v>933</v>
      </c>
      <c r="C413" s="198" t="s">
        <v>336</v>
      </c>
      <c r="D413" s="196" t="s">
        <v>47</v>
      </c>
      <c r="E413" s="199" t="e">
        <f t="shared" si="19"/>
        <v>#REF!</v>
      </c>
      <c r="F413" s="220">
        <f>+'7'!E412</f>
        <v>0</v>
      </c>
      <c r="G413" s="220">
        <f>+'8'!F412</f>
        <v>0</v>
      </c>
      <c r="H413" s="215">
        <f>+'9'!F412</f>
        <v>0</v>
      </c>
      <c r="I413" s="215">
        <f>+'10'!E412</f>
        <v>0</v>
      </c>
      <c r="J413" s="220">
        <f>+'11'!E412</f>
        <v>0</v>
      </c>
      <c r="K413" s="220"/>
      <c r="L413" s="220">
        <f>+'16'!E412</f>
        <v>0</v>
      </c>
      <c r="M413" s="220"/>
      <c r="N413" s="220">
        <f>+'21'!E412</f>
        <v>0</v>
      </c>
      <c r="O413" s="220" t="e">
        <f>+'mẫu thống kê báo cáo nhanh'!#REF!</f>
        <v>#REF!</v>
      </c>
      <c r="P413" s="220"/>
      <c r="Q413" s="31">
        <f>+'7'!I412</f>
        <v>0</v>
      </c>
      <c r="R413" s="31">
        <f>+'8'!I412</f>
        <v>0</v>
      </c>
      <c r="S413" s="26">
        <f>+'9'!I412</f>
        <v>0</v>
      </c>
      <c r="T413" s="26">
        <f>+'10'!I412</f>
        <v>0</v>
      </c>
      <c r="U413" s="26">
        <f>+'11'!L412</f>
        <v>0</v>
      </c>
      <c r="V413" s="26"/>
      <c r="W413" s="31">
        <f>+'16'!I412</f>
        <v>0</v>
      </c>
      <c r="X413" s="31"/>
      <c r="Y413" s="220">
        <f>+'21'!L412</f>
        <v>0</v>
      </c>
      <c r="Z413" s="220" t="e">
        <f>+'mẫu thống kê báo cáo nhanh'!#REF!</f>
        <v>#REF!</v>
      </c>
      <c r="AA413" s="31"/>
      <c r="AB413" s="192" t="e">
        <f t="shared" si="18"/>
        <v>#REF!</v>
      </c>
      <c r="AC413" s="196"/>
    </row>
    <row r="414" spans="1:29" ht="15.75" x14ac:dyDescent="0.25">
      <c r="A414" s="196" t="s">
        <v>934</v>
      </c>
      <c r="B414" s="197" t="s">
        <v>935</v>
      </c>
      <c r="C414" s="198" t="s">
        <v>132</v>
      </c>
      <c r="D414" s="196" t="s">
        <v>47</v>
      </c>
      <c r="E414" s="199" t="e">
        <f t="shared" si="19"/>
        <v>#REF!</v>
      </c>
      <c r="F414" s="220">
        <f>+'7'!E413</f>
        <v>1</v>
      </c>
      <c r="G414" s="220">
        <f>+'8'!F413</f>
        <v>0</v>
      </c>
      <c r="H414" s="215">
        <f>+'9'!F413</f>
        <v>0</v>
      </c>
      <c r="I414" s="215">
        <f>+'10'!E413</f>
        <v>0</v>
      </c>
      <c r="J414" s="220">
        <f>+'11'!E413</f>
        <v>0</v>
      </c>
      <c r="K414" s="220"/>
      <c r="L414" s="220">
        <f>+'16'!E413</f>
        <v>0</v>
      </c>
      <c r="M414" s="220"/>
      <c r="N414" s="220">
        <f>+'21'!E413</f>
        <v>0</v>
      </c>
      <c r="O414" s="220" t="e">
        <f>+'mẫu thống kê báo cáo nhanh'!#REF!</f>
        <v>#REF!</v>
      </c>
      <c r="P414" s="220"/>
      <c r="Q414" s="31">
        <f>+'7'!I413</f>
        <v>20</v>
      </c>
      <c r="R414" s="31">
        <f>+'8'!I413</f>
        <v>0</v>
      </c>
      <c r="S414" s="26">
        <f>+'9'!I413</f>
        <v>0</v>
      </c>
      <c r="T414" s="26">
        <f>+'10'!I413</f>
        <v>0</v>
      </c>
      <c r="U414" s="26">
        <f>+'11'!L413</f>
        <v>0</v>
      </c>
      <c r="V414" s="26"/>
      <c r="W414" s="31">
        <f>+'16'!I413</f>
        <v>0</v>
      </c>
      <c r="X414" s="31"/>
      <c r="Y414" s="220">
        <f>+'21'!L413</f>
        <v>0</v>
      </c>
      <c r="Z414" s="220" t="e">
        <f>+'mẫu thống kê báo cáo nhanh'!#REF!</f>
        <v>#REF!</v>
      </c>
      <c r="AA414" s="31"/>
      <c r="AB414" s="199" t="e">
        <f t="shared" si="18"/>
        <v>#REF!</v>
      </c>
      <c r="AC414" s="196"/>
    </row>
    <row r="415" spans="1:29" ht="15.75" x14ac:dyDescent="0.25">
      <c r="A415" s="190" t="s">
        <v>1632</v>
      </c>
      <c r="B415" s="190" t="s">
        <v>936</v>
      </c>
      <c r="C415" s="191" t="s">
        <v>937</v>
      </c>
      <c r="D415" s="190" t="s">
        <v>47</v>
      </c>
      <c r="E415" s="192" t="e">
        <f t="shared" si="19"/>
        <v>#REF!</v>
      </c>
      <c r="F415" s="215">
        <f>+'7'!E414</f>
        <v>1</v>
      </c>
      <c r="G415" s="220">
        <f>+'8'!F414</f>
        <v>0</v>
      </c>
      <c r="H415" s="215">
        <f>+'9'!F414</f>
        <v>0</v>
      </c>
      <c r="I415" s="215">
        <f>+'10'!E414</f>
        <v>0</v>
      </c>
      <c r="J415" s="220">
        <f>+'11'!E414</f>
        <v>0</v>
      </c>
      <c r="K415" s="220"/>
      <c r="L415" s="220">
        <f>+'16'!E414</f>
        <v>0</v>
      </c>
      <c r="M415" s="220"/>
      <c r="N415" s="220">
        <f>+'21'!E414</f>
        <v>0</v>
      </c>
      <c r="O415" s="220" t="e">
        <f>+'mẫu thống kê báo cáo nhanh'!#REF!</f>
        <v>#REF!</v>
      </c>
      <c r="P415" s="220"/>
      <c r="Q415" s="26">
        <f>+'7'!I414</f>
        <v>350</v>
      </c>
      <c r="R415" s="31">
        <f>+'8'!I414</f>
        <v>0</v>
      </c>
      <c r="S415" s="26">
        <f>+'9'!I414</f>
        <v>0</v>
      </c>
      <c r="T415" s="26">
        <f>+'10'!I414</f>
        <v>0</v>
      </c>
      <c r="U415" s="26">
        <f>+'11'!L414</f>
        <v>0</v>
      </c>
      <c r="V415" s="26"/>
      <c r="W415" s="31">
        <f>+'16'!I414</f>
        <v>0</v>
      </c>
      <c r="X415" s="31"/>
      <c r="Y415" s="220">
        <f>+'21'!L414</f>
        <v>0</v>
      </c>
      <c r="Z415" s="220" t="e">
        <f>+'mẫu thống kê báo cáo nhanh'!#REF!</f>
        <v>#REF!</v>
      </c>
      <c r="AA415" s="31"/>
      <c r="AB415" s="192" t="e">
        <f t="shared" si="18"/>
        <v>#REF!</v>
      </c>
      <c r="AC415" s="196"/>
    </row>
    <row r="416" spans="1:29" ht="15.75" x14ac:dyDescent="0.25">
      <c r="A416" s="197" t="s">
        <v>938</v>
      </c>
      <c r="B416" s="197" t="s">
        <v>939</v>
      </c>
      <c r="C416" s="198" t="s">
        <v>126</v>
      </c>
      <c r="D416" s="197" t="s">
        <v>47</v>
      </c>
      <c r="E416" s="192" t="e">
        <f t="shared" si="19"/>
        <v>#REF!</v>
      </c>
      <c r="F416" s="220">
        <f>+'7'!E415</f>
        <v>0</v>
      </c>
      <c r="G416" s="220">
        <f>+'8'!F415</f>
        <v>0</v>
      </c>
      <c r="H416" s="215">
        <f>+'9'!F415</f>
        <v>0</v>
      </c>
      <c r="I416" s="215">
        <f>+'10'!E415</f>
        <v>0</v>
      </c>
      <c r="J416" s="220">
        <f>+'11'!E415</f>
        <v>0</v>
      </c>
      <c r="K416" s="220"/>
      <c r="L416" s="220">
        <f>+'16'!E415</f>
        <v>0</v>
      </c>
      <c r="M416" s="220"/>
      <c r="N416" s="220">
        <f>+'21'!E415</f>
        <v>0</v>
      </c>
      <c r="O416" s="220" t="e">
        <f>+'mẫu thống kê báo cáo nhanh'!#REF!</f>
        <v>#REF!</v>
      </c>
      <c r="P416" s="220"/>
      <c r="Q416" s="31">
        <f>+'7'!I415</f>
        <v>0</v>
      </c>
      <c r="R416" s="31">
        <f>+'8'!I415</f>
        <v>0</v>
      </c>
      <c r="S416" s="26">
        <f>+'9'!I415</f>
        <v>0</v>
      </c>
      <c r="T416" s="26">
        <f>+'10'!I415</f>
        <v>0</v>
      </c>
      <c r="U416" s="26">
        <f>+'11'!L415</f>
        <v>0</v>
      </c>
      <c r="V416" s="26"/>
      <c r="W416" s="31">
        <f>+'16'!I415</f>
        <v>0</v>
      </c>
      <c r="X416" s="31"/>
      <c r="Y416" s="220">
        <f>+'21'!L415</f>
        <v>0</v>
      </c>
      <c r="Z416" s="220" t="e">
        <f>+'mẫu thống kê báo cáo nhanh'!#REF!</f>
        <v>#REF!</v>
      </c>
      <c r="AA416" s="31"/>
      <c r="AB416" s="199" t="e">
        <f t="shared" si="18"/>
        <v>#REF!</v>
      </c>
      <c r="AC416" s="196"/>
    </row>
    <row r="417" spans="1:29" ht="15.75" x14ac:dyDescent="0.25">
      <c r="A417" s="197" t="s">
        <v>940</v>
      </c>
      <c r="B417" s="197" t="s">
        <v>941</v>
      </c>
      <c r="C417" s="198" t="s">
        <v>324</v>
      </c>
      <c r="D417" s="197" t="s">
        <v>47</v>
      </c>
      <c r="E417" s="199" t="e">
        <f t="shared" si="19"/>
        <v>#REF!</v>
      </c>
      <c r="F417" s="220">
        <f>+'7'!E416</f>
        <v>1</v>
      </c>
      <c r="G417" s="220">
        <f>+'8'!F416</f>
        <v>0</v>
      </c>
      <c r="H417" s="215">
        <f>+'9'!F416</f>
        <v>0</v>
      </c>
      <c r="I417" s="215">
        <f>+'10'!E416</f>
        <v>0</v>
      </c>
      <c r="J417" s="220">
        <f>+'11'!E416</f>
        <v>0</v>
      </c>
      <c r="K417" s="220"/>
      <c r="L417" s="220">
        <f>+'16'!E416</f>
        <v>0</v>
      </c>
      <c r="M417" s="220"/>
      <c r="N417" s="220">
        <f>+'21'!E416</f>
        <v>0</v>
      </c>
      <c r="O417" s="220" t="e">
        <f>+'mẫu thống kê báo cáo nhanh'!#REF!</f>
        <v>#REF!</v>
      </c>
      <c r="P417" s="220"/>
      <c r="Q417" s="31">
        <f>+'7'!I416</f>
        <v>350</v>
      </c>
      <c r="R417" s="31">
        <f>+'8'!I416</f>
        <v>0</v>
      </c>
      <c r="S417" s="26">
        <f>+'9'!I416</f>
        <v>0</v>
      </c>
      <c r="T417" s="26">
        <f>+'10'!I416</f>
        <v>0</v>
      </c>
      <c r="U417" s="26">
        <f>+'11'!L416</f>
        <v>0</v>
      </c>
      <c r="V417" s="26"/>
      <c r="W417" s="31">
        <f>+'16'!I416</f>
        <v>0</v>
      </c>
      <c r="X417" s="31"/>
      <c r="Y417" s="220">
        <f>+'21'!L416</f>
        <v>0</v>
      </c>
      <c r="Z417" s="220" t="e">
        <f>+'mẫu thống kê báo cáo nhanh'!#REF!</f>
        <v>#REF!</v>
      </c>
      <c r="AA417" s="31"/>
      <c r="AB417" s="199" t="e">
        <f t="shared" si="18"/>
        <v>#REF!</v>
      </c>
      <c r="AC417" s="196"/>
    </row>
    <row r="418" spans="1:29" ht="15.75" x14ac:dyDescent="0.25">
      <c r="A418" s="197" t="s">
        <v>942</v>
      </c>
      <c r="B418" s="197" t="s">
        <v>939</v>
      </c>
      <c r="C418" s="198" t="s">
        <v>336</v>
      </c>
      <c r="D418" s="197" t="s">
        <v>47</v>
      </c>
      <c r="E418" s="199" t="e">
        <f t="shared" si="19"/>
        <v>#REF!</v>
      </c>
      <c r="F418" s="220">
        <f>+'7'!E417</f>
        <v>0</v>
      </c>
      <c r="G418" s="220">
        <f>+'8'!F417</f>
        <v>0</v>
      </c>
      <c r="H418" s="215">
        <f>+'9'!F417</f>
        <v>0</v>
      </c>
      <c r="I418" s="215">
        <f>+'10'!E417</f>
        <v>0</v>
      </c>
      <c r="J418" s="220">
        <f>+'11'!E417</f>
        <v>0</v>
      </c>
      <c r="K418" s="220"/>
      <c r="L418" s="220">
        <f>+'16'!E417</f>
        <v>0</v>
      </c>
      <c r="M418" s="220"/>
      <c r="N418" s="220">
        <f>+'21'!E417</f>
        <v>0</v>
      </c>
      <c r="O418" s="220" t="e">
        <f>+'mẫu thống kê báo cáo nhanh'!#REF!</f>
        <v>#REF!</v>
      </c>
      <c r="P418" s="220"/>
      <c r="Q418" s="31">
        <f>+'7'!I417</f>
        <v>0</v>
      </c>
      <c r="R418" s="31">
        <f>+'8'!I417</f>
        <v>0</v>
      </c>
      <c r="S418" s="26">
        <f>+'9'!I417</f>
        <v>0</v>
      </c>
      <c r="T418" s="26">
        <f>+'10'!I417</f>
        <v>0</v>
      </c>
      <c r="U418" s="26">
        <f>+'11'!L417</f>
        <v>0</v>
      </c>
      <c r="V418" s="26"/>
      <c r="W418" s="31">
        <f>+'16'!I417</f>
        <v>0</v>
      </c>
      <c r="X418" s="31"/>
      <c r="Y418" s="220">
        <f>+'21'!L417</f>
        <v>0</v>
      </c>
      <c r="Z418" s="220" t="e">
        <f>+'mẫu thống kê báo cáo nhanh'!#REF!</f>
        <v>#REF!</v>
      </c>
      <c r="AA418" s="31"/>
      <c r="AB418" s="199" t="e">
        <f t="shared" si="18"/>
        <v>#REF!</v>
      </c>
      <c r="AC418" s="196"/>
    </row>
    <row r="419" spans="1:29" ht="15.75" x14ac:dyDescent="0.25">
      <c r="A419" s="197" t="s">
        <v>944</v>
      </c>
      <c r="B419" s="197" t="s">
        <v>945</v>
      </c>
      <c r="C419" s="198" t="s">
        <v>132</v>
      </c>
      <c r="D419" s="197" t="s">
        <v>47</v>
      </c>
      <c r="E419" s="192" t="e">
        <f t="shared" si="19"/>
        <v>#REF!</v>
      </c>
      <c r="F419" s="220">
        <f>+'7'!E418</f>
        <v>0</v>
      </c>
      <c r="G419" s="220">
        <f>+'8'!F418</f>
        <v>0</v>
      </c>
      <c r="H419" s="215">
        <f>+'9'!F418</f>
        <v>0</v>
      </c>
      <c r="I419" s="215">
        <f>+'10'!E418</f>
        <v>0</v>
      </c>
      <c r="J419" s="220">
        <f>+'11'!E418</f>
        <v>0</v>
      </c>
      <c r="K419" s="220"/>
      <c r="L419" s="220">
        <f>+'16'!E418</f>
        <v>0</v>
      </c>
      <c r="M419" s="220"/>
      <c r="N419" s="220">
        <f>+'21'!E418</f>
        <v>0</v>
      </c>
      <c r="O419" s="220" t="e">
        <f>+'mẫu thống kê báo cáo nhanh'!#REF!</f>
        <v>#REF!</v>
      </c>
      <c r="P419" s="220"/>
      <c r="Q419" s="31">
        <f>+'7'!I418</f>
        <v>0</v>
      </c>
      <c r="R419" s="31">
        <f>+'8'!I418</f>
        <v>0</v>
      </c>
      <c r="S419" s="26">
        <f>+'9'!I418</f>
        <v>0</v>
      </c>
      <c r="T419" s="26">
        <f>+'10'!I418</f>
        <v>0</v>
      </c>
      <c r="U419" s="26">
        <f>+'11'!L418</f>
        <v>0</v>
      </c>
      <c r="V419" s="26"/>
      <c r="W419" s="31">
        <f>+'16'!I418</f>
        <v>0</v>
      </c>
      <c r="X419" s="31"/>
      <c r="Y419" s="220">
        <f>+'21'!L418</f>
        <v>0</v>
      </c>
      <c r="Z419" s="220" t="e">
        <f>+'mẫu thống kê báo cáo nhanh'!#REF!</f>
        <v>#REF!</v>
      </c>
      <c r="AA419" s="31"/>
      <c r="AB419" s="199" t="e">
        <f t="shared" si="18"/>
        <v>#REF!</v>
      </c>
      <c r="AC419" s="196"/>
    </row>
    <row r="420" spans="1:29" ht="18.75" x14ac:dyDescent="0.25">
      <c r="A420" s="190" t="s">
        <v>1633</v>
      </c>
      <c r="B420" s="190" t="s">
        <v>946</v>
      </c>
      <c r="C420" s="191" t="s">
        <v>947</v>
      </c>
      <c r="D420" s="190" t="s">
        <v>1634</v>
      </c>
      <c r="E420" s="192" t="e">
        <f t="shared" si="19"/>
        <v>#REF!</v>
      </c>
      <c r="F420" s="220">
        <f>+'7'!E419</f>
        <v>0</v>
      </c>
      <c r="G420" s="220">
        <f>+'8'!F419</f>
        <v>0</v>
      </c>
      <c r="H420" s="215">
        <f>+'9'!F419</f>
        <v>0</v>
      </c>
      <c r="I420" s="215">
        <f>+'10'!E419</f>
        <v>3</v>
      </c>
      <c r="J420" s="220">
        <f>+'11'!E419</f>
        <v>0</v>
      </c>
      <c r="K420" s="220"/>
      <c r="L420" s="220">
        <f>+'16'!E419</f>
        <v>0</v>
      </c>
      <c r="M420" s="220"/>
      <c r="N420" s="220">
        <f>+'21'!E419</f>
        <v>0</v>
      </c>
      <c r="O420" s="220" t="e">
        <f>+'mẫu thống kê báo cáo nhanh'!#REF!</f>
        <v>#REF!</v>
      </c>
      <c r="P420" s="220"/>
      <c r="Q420" s="31">
        <f>+'7'!I419</f>
        <v>0</v>
      </c>
      <c r="R420" s="31">
        <f>+'8'!I419</f>
        <v>0</v>
      </c>
      <c r="S420" s="26">
        <f>+'9'!I419</f>
        <v>0</v>
      </c>
      <c r="T420" s="26">
        <f>+'10'!I419</f>
        <v>30</v>
      </c>
      <c r="U420" s="26">
        <f>+'11'!L419</f>
        <v>0</v>
      </c>
      <c r="V420" s="26"/>
      <c r="W420" s="31">
        <f>+'16'!I419</f>
        <v>0</v>
      </c>
      <c r="X420" s="31"/>
      <c r="Y420" s="220">
        <f>+'21'!L419</f>
        <v>0</v>
      </c>
      <c r="Z420" s="220" t="e">
        <f>+'mẫu thống kê báo cáo nhanh'!#REF!</f>
        <v>#REF!</v>
      </c>
      <c r="AA420" s="31"/>
      <c r="AB420" s="192" t="e">
        <f t="shared" si="18"/>
        <v>#REF!</v>
      </c>
      <c r="AC420" s="196"/>
    </row>
    <row r="421" spans="1:29" ht="18.75" x14ac:dyDescent="0.25">
      <c r="A421" s="196" t="s">
        <v>949</v>
      </c>
      <c r="B421" s="197" t="s">
        <v>950</v>
      </c>
      <c r="C421" s="198" t="s">
        <v>126</v>
      </c>
      <c r="D421" s="196" t="s">
        <v>1635</v>
      </c>
      <c r="E421" s="199" t="e">
        <f t="shared" si="19"/>
        <v>#REF!</v>
      </c>
      <c r="F421" s="220">
        <f>+'7'!E420</f>
        <v>0</v>
      </c>
      <c r="G421" s="220">
        <f>+'8'!F420</f>
        <v>0</v>
      </c>
      <c r="H421" s="215">
        <f>+'9'!F420</f>
        <v>0</v>
      </c>
      <c r="I421" s="220">
        <f>+'10'!E420</f>
        <v>3</v>
      </c>
      <c r="J421" s="220">
        <f>+'11'!E420</f>
        <v>0</v>
      </c>
      <c r="K421" s="220"/>
      <c r="L421" s="220">
        <f>+'16'!E420</f>
        <v>0</v>
      </c>
      <c r="M421" s="220"/>
      <c r="N421" s="220">
        <f>+'21'!E420</f>
        <v>0</v>
      </c>
      <c r="O421" s="220" t="e">
        <f>+'mẫu thống kê báo cáo nhanh'!#REF!</f>
        <v>#REF!</v>
      </c>
      <c r="P421" s="220"/>
      <c r="Q421" s="31">
        <f>+'7'!I420</f>
        <v>0</v>
      </c>
      <c r="R421" s="31">
        <f>+'8'!I420</f>
        <v>0</v>
      </c>
      <c r="S421" s="31">
        <f>+'9'!I420</f>
        <v>0</v>
      </c>
      <c r="T421" s="31">
        <f>+'10'!I420</f>
        <v>30</v>
      </c>
      <c r="U421" s="31">
        <f>+'11'!L420</f>
        <v>0</v>
      </c>
      <c r="V421" s="31"/>
      <c r="W421" s="31">
        <f>+'16'!I420</f>
        <v>0</v>
      </c>
      <c r="X421" s="31"/>
      <c r="Y421" s="220">
        <f>+'21'!L420</f>
        <v>0</v>
      </c>
      <c r="Z421" s="220" t="e">
        <f>+'mẫu thống kê báo cáo nhanh'!#REF!</f>
        <v>#REF!</v>
      </c>
      <c r="AA421" s="31"/>
      <c r="AB421" s="199" t="e">
        <f t="shared" si="18"/>
        <v>#REF!</v>
      </c>
      <c r="AC421" s="196"/>
    </row>
    <row r="422" spans="1:29" ht="18.75" x14ac:dyDescent="0.25">
      <c r="A422" s="196" t="s">
        <v>952</v>
      </c>
      <c r="B422" s="197" t="s">
        <v>953</v>
      </c>
      <c r="C422" s="198" t="s">
        <v>348</v>
      </c>
      <c r="D422" s="196" t="s">
        <v>1635</v>
      </c>
      <c r="E422" s="192" t="e">
        <f t="shared" si="19"/>
        <v>#REF!</v>
      </c>
      <c r="F422" s="220">
        <f>+'7'!E421</f>
        <v>0</v>
      </c>
      <c r="G422" s="220">
        <f>+'8'!F421</f>
        <v>0</v>
      </c>
      <c r="H422" s="215">
        <f>+'9'!F421</f>
        <v>0</v>
      </c>
      <c r="I422" s="215">
        <f>+'10'!E421</f>
        <v>0</v>
      </c>
      <c r="J422" s="220">
        <f>+'11'!E421</f>
        <v>0</v>
      </c>
      <c r="K422" s="220"/>
      <c r="L422" s="220">
        <f>+'16'!E421</f>
        <v>0</v>
      </c>
      <c r="M422" s="220"/>
      <c r="N422" s="220">
        <f>+'21'!E421</f>
        <v>0</v>
      </c>
      <c r="O422" s="220" t="e">
        <f>+'mẫu thống kê báo cáo nhanh'!#REF!</f>
        <v>#REF!</v>
      </c>
      <c r="P422" s="220"/>
      <c r="Q422" s="31">
        <f>+'7'!I421</f>
        <v>0</v>
      </c>
      <c r="R422" s="31">
        <f>+'8'!I421</f>
        <v>0</v>
      </c>
      <c r="S422" s="31">
        <f>+'9'!I421</f>
        <v>0</v>
      </c>
      <c r="T422" s="31">
        <f>+'10'!I421</f>
        <v>0</v>
      </c>
      <c r="U422" s="31">
        <f>+'11'!L421</f>
        <v>0</v>
      </c>
      <c r="V422" s="31"/>
      <c r="W422" s="31">
        <f>+'16'!I421</f>
        <v>0</v>
      </c>
      <c r="X422" s="31"/>
      <c r="Y422" s="220">
        <f>+'21'!L421</f>
        <v>0</v>
      </c>
      <c r="Z422" s="220" t="e">
        <f>+'mẫu thống kê báo cáo nhanh'!#REF!</f>
        <v>#REF!</v>
      </c>
      <c r="AA422" s="31"/>
      <c r="AB422" s="199" t="e">
        <f t="shared" si="18"/>
        <v>#REF!</v>
      </c>
      <c r="AC422" s="196"/>
    </row>
    <row r="423" spans="1:29" ht="18.75" x14ac:dyDescent="0.25">
      <c r="A423" s="196" t="s">
        <v>954</v>
      </c>
      <c r="B423" s="197" t="s">
        <v>955</v>
      </c>
      <c r="C423" s="198" t="s">
        <v>336</v>
      </c>
      <c r="D423" s="196" t="s">
        <v>1635</v>
      </c>
      <c r="E423" s="192" t="e">
        <f t="shared" si="19"/>
        <v>#REF!</v>
      </c>
      <c r="F423" s="220">
        <f>+'7'!E422</f>
        <v>0</v>
      </c>
      <c r="G423" s="220">
        <f>+'8'!F422</f>
        <v>0</v>
      </c>
      <c r="H423" s="215">
        <f>+'9'!F422</f>
        <v>0</v>
      </c>
      <c r="I423" s="215">
        <f>+'10'!E422</f>
        <v>0</v>
      </c>
      <c r="J423" s="220">
        <f>+'11'!E422</f>
        <v>0</v>
      </c>
      <c r="K423" s="220"/>
      <c r="L423" s="220">
        <f>+'16'!E422</f>
        <v>0</v>
      </c>
      <c r="M423" s="220"/>
      <c r="N423" s="220">
        <f>+'21'!E422</f>
        <v>0</v>
      </c>
      <c r="O423" s="220" t="e">
        <f>+'mẫu thống kê báo cáo nhanh'!#REF!</f>
        <v>#REF!</v>
      </c>
      <c r="P423" s="220"/>
      <c r="Q423" s="31">
        <f>+'7'!I422</f>
        <v>0</v>
      </c>
      <c r="R423" s="31">
        <f>+'8'!I422</f>
        <v>0</v>
      </c>
      <c r="S423" s="31">
        <f>+'9'!I422</f>
        <v>0</v>
      </c>
      <c r="T423" s="31">
        <f>+'10'!I422</f>
        <v>0</v>
      </c>
      <c r="U423" s="31">
        <f>+'11'!L422</f>
        <v>0</v>
      </c>
      <c r="V423" s="31"/>
      <c r="W423" s="31">
        <f>+'16'!I422</f>
        <v>0</v>
      </c>
      <c r="X423" s="31"/>
      <c r="Y423" s="220">
        <f>+'21'!L422</f>
        <v>0</v>
      </c>
      <c r="Z423" s="220" t="e">
        <f>+'mẫu thống kê báo cáo nhanh'!#REF!</f>
        <v>#REF!</v>
      </c>
      <c r="AA423" s="31"/>
      <c r="AB423" s="199" t="e">
        <f t="shared" si="18"/>
        <v>#REF!</v>
      </c>
      <c r="AC423" s="196"/>
    </row>
    <row r="424" spans="1:29" ht="18.75" x14ac:dyDescent="0.25">
      <c r="A424" s="196" t="s">
        <v>956</v>
      </c>
      <c r="B424" s="197" t="s">
        <v>957</v>
      </c>
      <c r="C424" s="198" t="s">
        <v>132</v>
      </c>
      <c r="D424" s="196" t="s">
        <v>1635</v>
      </c>
      <c r="E424" s="192" t="e">
        <f t="shared" si="19"/>
        <v>#REF!</v>
      </c>
      <c r="F424" s="220">
        <f>+'7'!E423</f>
        <v>0</v>
      </c>
      <c r="G424" s="220">
        <f>+'8'!F423</f>
        <v>0</v>
      </c>
      <c r="H424" s="215">
        <f>+'9'!F423</f>
        <v>0</v>
      </c>
      <c r="I424" s="215">
        <f>+'10'!E423</f>
        <v>0</v>
      </c>
      <c r="J424" s="220">
        <f>+'11'!E423</f>
        <v>0</v>
      </c>
      <c r="K424" s="220"/>
      <c r="L424" s="220">
        <f>+'16'!E423</f>
        <v>0</v>
      </c>
      <c r="M424" s="220"/>
      <c r="N424" s="220">
        <f>+'21'!E423</f>
        <v>0</v>
      </c>
      <c r="O424" s="220" t="e">
        <f>+'mẫu thống kê báo cáo nhanh'!#REF!</f>
        <v>#REF!</v>
      </c>
      <c r="P424" s="220"/>
      <c r="Q424" s="31">
        <f>+'7'!I423</f>
        <v>0</v>
      </c>
      <c r="R424" s="31">
        <f>+'8'!I423</f>
        <v>0</v>
      </c>
      <c r="S424" s="31">
        <f>+'9'!I423</f>
        <v>0</v>
      </c>
      <c r="T424" s="31">
        <f>+'10'!I423</f>
        <v>0</v>
      </c>
      <c r="U424" s="31">
        <f>+'11'!L423</f>
        <v>0</v>
      </c>
      <c r="V424" s="31"/>
      <c r="W424" s="31">
        <f>+'16'!I423</f>
        <v>0</v>
      </c>
      <c r="X424" s="31"/>
      <c r="Y424" s="220">
        <f>+'21'!L423</f>
        <v>0</v>
      </c>
      <c r="Z424" s="220" t="e">
        <f>+'mẫu thống kê báo cáo nhanh'!#REF!</f>
        <v>#REF!</v>
      </c>
      <c r="AA424" s="31"/>
      <c r="AB424" s="199" t="e">
        <f t="shared" si="18"/>
        <v>#REF!</v>
      </c>
      <c r="AC424" s="196"/>
    </row>
    <row r="425" spans="1:29" ht="31.5" x14ac:dyDescent="0.25">
      <c r="A425" s="190" t="s">
        <v>1636</v>
      </c>
      <c r="B425" s="190" t="s">
        <v>958</v>
      </c>
      <c r="C425" s="191" t="s">
        <v>959</v>
      </c>
      <c r="D425" s="190" t="s">
        <v>47</v>
      </c>
      <c r="E425" s="192" t="e">
        <f t="shared" si="19"/>
        <v>#REF!</v>
      </c>
      <c r="F425" s="220">
        <f>+'7'!E424</f>
        <v>0</v>
      </c>
      <c r="G425" s="220">
        <f>+'8'!F424</f>
        <v>0</v>
      </c>
      <c r="H425" s="215">
        <f>+'9'!F424</f>
        <v>0</v>
      </c>
      <c r="I425" s="215">
        <f>+'10'!E424</f>
        <v>0</v>
      </c>
      <c r="J425" s="220">
        <f>+'11'!E424</f>
        <v>0</v>
      </c>
      <c r="K425" s="220"/>
      <c r="L425" s="220">
        <f>+'16'!E424</f>
        <v>0</v>
      </c>
      <c r="M425" s="220"/>
      <c r="N425" s="220">
        <f>+'21'!E424</f>
        <v>0</v>
      </c>
      <c r="O425" s="220" t="e">
        <f>+'mẫu thống kê báo cáo nhanh'!#REF!</f>
        <v>#REF!</v>
      </c>
      <c r="P425" s="220"/>
      <c r="Q425" s="31">
        <f>+'7'!I424</f>
        <v>0</v>
      </c>
      <c r="R425" s="31">
        <f>+'8'!I424</f>
        <v>0</v>
      </c>
      <c r="S425" s="26">
        <f>+'9'!I424</f>
        <v>0</v>
      </c>
      <c r="T425" s="26">
        <f>+'10'!I424</f>
        <v>0</v>
      </c>
      <c r="U425" s="26">
        <f>+'11'!L424</f>
        <v>0</v>
      </c>
      <c r="V425" s="26"/>
      <c r="W425" s="31">
        <f>+'16'!I424</f>
        <v>0</v>
      </c>
      <c r="X425" s="31"/>
      <c r="Y425" s="220">
        <f>+'21'!L424</f>
        <v>0</v>
      </c>
      <c r="Z425" s="220" t="e">
        <f>+'mẫu thống kê báo cáo nhanh'!#REF!</f>
        <v>#REF!</v>
      </c>
      <c r="AA425" s="31"/>
      <c r="AB425" s="192" t="e">
        <f t="shared" si="18"/>
        <v>#REF!</v>
      </c>
      <c r="AC425" s="196"/>
    </row>
    <row r="426" spans="1:29" ht="15.75" x14ac:dyDescent="0.25">
      <c r="A426" s="190" t="s">
        <v>1637</v>
      </c>
      <c r="B426" s="190" t="s">
        <v>960</v>
      </c>
      <c r="C426" s="191" t="s">
        <v>961</v>
      </c>
      <c r="D426" s="190" t="s">
        <v>212</v>
      </c>
      <c r="E426" s="195" t="s">
        <v>178</v>
      </c>
      <c r="F426" s="220" t="str">
        <f>+'7'!E425</f>
        <v>x</v>
      </c>
      <c r="G426" s="220">
        <f>+'8'!F425</f>
        <v>0</v>
      </c>
      <c r="H426" s="215">
        <f>+'9'!F425</f>
        <v>0</v>
      </c>
      <c r="I426" s="215" t="str">
        <f>+'10'!E425</f>
        <v>x</v>
      </c>
      <c r="J426" s="220" t="str">
        <f>+'11'!E425</f>
        <v>x</v>
      </c>
      <c r="K426" s="220"/>
      <c r="L426" s="220" t="str">
        <f>+'16'!E425</f>
        <v>x</v>
      </c>
      <c r="M426" s="220"/>
      <c r="N426" s="220" t="str">
        <f>+'21'!E425</f>
        <v>x</v>
      </c>
      <c r="O426" s="220" t="e">
        <f>+'mẫu thống kê báo cáo nhanh'!#REF!</f>
        <v>#REF!</v>
      </c>
      <c r="P426" s="220"/>
      <c r="Q426" s="26">
        <f>+'7'!I425</f>
        <v>0</v>
      </c>
      <c r="R426" s="26">
        <f>+'8'!I425</f>
        <v>0</v>
      </c>
      <c r="S426" s="26">
        <f>+'9'!I425</f>
        <v>0</v>
      </c>
      <c r="T426" s="26">
        <f>+'10'!I425</f>
        <v>0</v>
      </c>
      <c r="U426" s="26">
        <f>+'11'!L425</f>
        <v>7</v>
      </c>
      <c r="V426" s="26"/>
      <c r="W426" s="31">
        <f>+'16'!I425</f>
        <v>0</v>
      </c>
      <c r="X426" s="31"/>
      <c r="Y426" s="220">
        <f>+'21'!L425</f>
        <v>0</v>
      </c>
      <c r="Z426" s="220" t="e">
        <f>+'mẫu thống kê báo cáo nhanh'!#REF!</f>
        <v>#REF!</v>
      </c>
      <c r="AA426" s="31"/>
      <c r="AB426" s="192" t="e">
        <f t="shared" si="18"/>
        <v>#REF!</v>
      </c>
      <c r="AC426" s="196"/>
    </row>
    <row r="427" spans="1:29" ht="15.75" x14ac:dyDescent="0.25">
      <c r="A427" s="190" t="s">
        <v>1638</v>
      </c>
      <c r="B427" s="190" t="s">
        <v>962</v>
      </c>
      <c r="C427" s="191" t="s">
        <v>963</v>
      </c>
      <c r="D427" s="190" t="s">
        <v>212</v>
      </c>
      <c r="E427" s="195" t="s">
        <v>178</v>
      </c>
      <c r="F427" s="220" t="str">
        <f>+'7'!E426</f>
        <v>x</v>
      </c>
      <c r="G427" s="220">
        <f>+'8'!F426</f>
        <v>0</v>
      </c>
      <c r="H427" s="215">
        <f>+'9'!F426</f>
        <v>0</v>
      </c>
      <c r="I427" s="215" t="str">
        <f>+'10'!E426</f>
        <v>x</v>
      </c>
      <c r="J427" s="220" t="str">
        <f>+'11'!E426</f>
        <v>x</v>
      </c>
      <c r="K427" s="220"/>
      <c r="L427" s="220" t="str">
        <f>+'16'!E426</f>
        <v>x</v>
      </c>
      <c r="M427" s="220"/>
      <c r="N427" s="220" t="str">
        <f>+'21'!E426</f>
        <v>x</v>
      </c>
      <c r="O427" s="220" t="e">
        <f>+'mẫu thống kê báo cáo nhanh'!#REF!</f>
        <v>#REF!</v>
      </c>
      <c r="P427" s="220"/>
      <c r="Q427" s="26">
        <f>+'7'!I426</f>
        <v>0</v>
      </c>
      <c r="R427" s="26">
        <f>+'8'!I426</f>
        <v>0</v>
      </c>
      <c r="S427" s="26">
        <f>+'9'!I426</f>
        <v>0</v>
      </c>
      <c r="T427" s="26">
        <f>+'10'!I426</f>
        <v>0</v>
      </c>
      <c r="U427" s="26">
        <f>+'11'!L426</f>
        <v>0</v>
      </c>
      <c r="V427" s="26"/>
      <c r="W427" s="31">
        <f>+'16'!I426</f>
        <v>0</v>
      </c>
      <c r="X427" s="31"/>
      <c r="Y427" s="220">
        <f>+'21'!L426</f>
        <v>0</v>
      </c>
      <c r="Z427" s="220" t="e">
        <f>+'mẫu thống kê báo cáo nhanh'!#REF!</f>
        <v>#REF!</v>
      </c>
      <c r="AA427" s="31"/>
      <c r="AB427" s="192" t="e">
        <f t="shared" si="18"/>
        <v>#REF!</v>
      </c>
      <c r="AC427" s="196"/>
    </row>
    <row r="428" spans="1:29" ht="15.75" x14ac:dyDescent="0.25">
      <c r="A428" s="190" t="s">
        <v>1639</v>
      </c>
      <c r="B428" s="190" t="s">
        <v>964</v>
      </c>
      <c r="C428" s="191" t="s">
        <v>965</v>
      </c>
      <c r="D428" s="190" t="s">
        <v>212</v>
      </c>
      <c r="E428" s="195" t="s">
        <v>178</v>
      </c>
      <c r="F428" s="220" t="str">
        <f>+'7'!E427</f>
        <v>x</v>
      </c>
      <c r="G428" s="220">
        <f>+'8'!F427</f>
        <v>0</v>
      </c>
      <c r="H428" s="215">
        <f>+'9'!F427</f>
        <v>0</v>
      </c>
      <c r="I428" s="215" t="str">
        <f>+'10'!E427</f>
        <v>x</v>
      </c>
      <c r="J428" s="220" t="str">
        <f>+'11'!E427</f>
        <v>x</v>
      </c>
      <c r="K428" s="220"/>
      <c r="L428" s="220" t="str">
        <f>+'16'!E427</f>
        <v>x</v>
      </c>
      <c r="M428" s="220"/>
      <c r="N428" s="220" t="str">
        <f>+'21'!E427</f>
        <v>x</v>
      </c>
      <c r="O428" s="220" t="e">
        <f>+'mẫu thống kê báo cáo nhanh'!#REF!</f>
        <v>#REF!</v>
      </c>
      <c r="P428" s="220"/>
      <c r="Q428" s="26">
        <f>+'7'!I427</f>
        <v>29</v>
      </c>
      <c r="R428" s="26">
        <f>+'8'!I427</f>
        <v>0</v>
      </c>
      <c r="S428" s="26">
        <f>+'9'!I427</f>
        <v>0</v>
      </c>
      <c r="T428" s="26">
        <f>+'10'!I427</f>
        <v>0</v>
      </c>
      <c r="U428" s="26">
        <f>+'11'!L427</f>
        <v>0</v>
      </c>
      <c r="V428" s="26"/>
      <c r="W428" s="26">
        <f>+'16'!I427</f>
        <v>0</v>
      </c>
      <c r="X428" s="26"/>
      <c r="Y428" s="215">
        <f>+'21'!L427</f>
        <v>20</v>
      </c>
      <c r="Z428" s="220" t="e">
        <f>+'mẫu thống kê báo cáo nhanh'!#REF!</f>
        <v>#REF!</v>
      </c>
      <c r="AA428" s="31"/>
      <c r="AB428" s="192" t="e">
        <f t="shared" si="18"/>
        <v>#REF!</v>
      </c>
      <c r="AC428" s="196"/>
    </row>
    <row r="429" spans="1:29" ht="15" customHeight="1" x14ac:dyDescent="0.25">
      <c r="A429" s="186"/>
      <c r="B429" s="330" t="s">
        <v>966</v>
      </c>
      <c r="C429" s="330"/>
      <c r="D429" s="186" t="s">
        <v>212</v>
      </c>
      <c r="E429" s="203" t="s">
        <v>178</v>
      </c>
      <c r="F429" s="243"/>
      <c r="G429" s="243"/>
      <c r="H429" s="243"/>
      <c r="I429" s="242"/>
      <c r="J429" s="243"/>
      <c r="K429" s="243"/>
      <c r="L429" s="242"/>
      <c r="M429" s="242"/>
      <c r="N429" s="242"/>
      <c r="O429" s="242"/>
      <c r="P429" s="243"/>
      <c r="Q429" s="244">
        <f>+'7'!I428</f>
        <v>5435</v>
      </c>
      <c r="R429" s="244">
        <f>+'8'!I428</f>
        <v>1019</v>
      </c>
      <c r="S429" s="244">
        <f>+'9'!I428</f>
        <v>500</v>
      </c>
      <c r="T429" s="244">
        <f>+'10'!I428</f>
        <v>70</v>
      </c>
      <c r="U429" s="244">
        <f>+'11'!L428</f>
        <v>4114</v>
      </c>
      <c r="V429" s="244">
        <f>+'Nắng nóng'!I428</f>
        <v>3559</v>
      </c>
      <c r="W429" s="244">
        <f>+'16'!I428</f>
        <v>2652</v>
      </c>
      <c r="X429" s="244">
        <f>+'18'!I428</f>
        <v>595</v>
      </c>
      <c r="Y429" s="244">
        <f>+'21'!L428</f>
        <v>13671</v>
      </c>
      <c r="Z429" s="244" t="e">
        <f>+'mẫu thống kê báo cáo nhanh'!#REF!</f>
        <v>#REF!</v>
      </c>
      <c r="AA429" s="253"/>
      <c r="AB429" s="204" t="e">
        <f t="shared" si="18"/>
        <v>#REF!</v>
      </c>
      <c r="AC429" s="218"/>
    </row>
    <row r="431" spans="1:29" ht="15.75" x14ac:dyDescent="0.25">
      <c r="AC431" s="223"/>
    </row>
    <row r="432" spans="1:29" ht="15.75" x14ac:dyDescent="0.25">
      <c r="AB432" s="48"/>
    </row>
  </sheetData>
  <mergeCells count="14">
    <mergeCell ref="B429:C429"/>
    <mergeCell ref="B7:AC7"/>
    <mergeCell ref="A9:A10"/>
    <mergeCell ref="B9:B10"/>
    <mergeCell ref="C9:C10"/>
    <mergeCell ref="D9:D10"/>
    <mergeCell ref="E9:P9"/>
    <mergeCell ref="Q9:AB9"/>
    <mergeCell ref="AC9:AC10"/>
    <mergeCell ref="A2:AC2"/>
    <mergeCell ref="A3:AC3"/>
    <mergeCell ref="A4:AC4"/>
    <mergeCell ref="B5:AC5"/>
    <mergeCell ref="B6:AC6"/>
  </mergeCells>
  <pageMargins left="0.7" right="0.7" top="0.75" bottom="0.75" header="0.511811023622047" footer="0.511811023622047"/>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431"/>
  <sheetViews>
    <sheetView view="pageBreakPreview" zoomScaleNormal="100" workbookViewId="0">
      <selection activeCell="H35" sqref="H35"/>
    </sheetView>
  </sheetViews>
  <sheetFormatPr defaultColWidth="9.140625" defaultRowHeight="15" customHeight="1" x14ac:dyDescent="0.25"/>
  <cols>
    <col min="1" max="1" width="9.140625" style="174"/>
    <col min="2" max="2" width="10.85546875" style="174" customWidth="1"/>
    <col min="3" max="3" width="57.5703125" style="174" customWidth="1"/>
    <col min="4" max="4" width="13.140625" style="174" customWidth="1"/>
    <col min="5" max="5" width="12.140625" style="174" customWidth="1"/>
    <col min="6" max="6" width="14" style="175" customWidth="1"/>
    <col min="7" max="7" width="12.140625" style="175" customWidth="1"/>
    <col min="8" max="8" width="13" style="176" customWidth="1"/>
    <col min="9" max="9" width="13.7109375" style="174" customWidth="1"/>
    <col min="10" max="10" width="8.28515625" style="174" customWidth="1"/>
    <col min="11" max="12" width="9.140625" style="174"/>
    <col min="13" max="13" width="16" style="174" customWidth="1"/>
    <col min="14" max="16384" width="9.140625" style="174"/>
  </cols>
  <sheetData>
    <row r="2" spans="1:10" ht="17.45" customHeight="1" x14ac:dyDescent="0.25">
      <c r="A2" s="328" t="s">
        <v>0</v>
      </c>
      <c r="B2" s="328"/>
      <c r="C2" s="328"/>
      <c r="D2" s="328"/>
      <c r="E2" s="328"/>
      <c r="F2" s="328"/>
      <c r="G2" s="328"/>
      <c r="H2" s="328"/>
      <c r="I2" s="328"/>
      <c r="J2" s="328"/>
    </row>
    <row r="3" spans="1:10" ht="17.45" customHeight="1" x14ac:dyDescent="0.25">
      <c r="A3" s="328" t="s">
        <v>1509</v>
      </c>
      <c r="B3" s="328"/>
      <c r="C3" s="328"/>
      <c r="D3" s="328"/>
      <c r="E3" s="328"/>
      <c r="F3" s="328"/>
      <c r="G3" s="328"/>
      <c r="H3" s="328"/>
      <c r="I3" s="328"/>
      <c r="J3" s="328"/>
    </row>
    <row r="4" spans="1:10" ht="17.45" customHeight="1" x14ac:dyDescent="0.25">
      <c r="A4" s="329" t="s">
        <v>1510</v>
      </c>
      <c r="B4" s="329"/>
      <c r="C4" s="329"/>
      <c r="D4" s="329"/>
      <c r="E4" s="329"/>
      <c r="F4" s="329"/>
      <c r="G4" s="329"/>
      <c r="H4" s="329"/>
      <c r="I4" s="329"/>
      <c r="J4" s="329"/>
    </row>
    <row r="5" spans="1:10" ht="31.5" customHeight="1" x14ac:dyDescent="0.3">
      <c r="A5" s="177"/>
      <c r="B5" s="326" t="s">
        <v>1656</v>
      </c>
      <c r="C5" s="326"/>
      <c r="D5" s="326"/>
      <c r="E5" s="326"/>
      <c r="F5" s="326"/>
      <c r="G5" s="326"/>
      <c r="H5" s="326"/>
      <c r="I5" s="326"/>
      <c r="J5" s="326"/>
    </row>
    <row r="6" spans="1:10" ht="17.45" customHeight="1" x14ac:dyDescent="0.3">
      <c r="A6" s="177"/>
      <c r="B6" s="326" t="s">
        <v>1657</v>
      </c>
      <c r="C6" s="326"/>
      <c r="D6" s="326"/>
      <c r="E6" s="326"/>
      <c r="F6" s="326"/>
      <c r="G6" s="326"/>
      <c r="H6" s="326"/>
      <c r="I6" s="326"/>
      <c r="J6" s="326"/>
    </row>
    <row r="7" spans="1:10" ht="17.45" customHeight="1" x14ac:dyDescent="0.3">
      <c r="A7" s="177"/>
      <c r="B7" s="326" t="s">
        <v>1658</v>
      </c>
      <c r="C7" s="326"/>
      <c r="D7" s="326"/>
      <c r="E7" s="326"/>
      <c r="F7" s="326"/>
      <c r="G7" s="326"/>
      <c r="H7" s="326"/>
      <c r="I7" s="326"/>
      <c r="J7" s="326"/>
    </row>
    <row r="8" spans="1:10" ht="18.75" x14ac:dyDescent="0.3">
      <c r="A8" s="177"/>
      <c r="B8" s="178"/>
      <c r="C8" s="178"/>
      <c r="D8" s="178"/>
      <c r="E8" s="178"/>
      <c r="F8" s="179"/>
      <c r="G8" s="179"/>
      <c r="H8" s="180"/>
      <c r="I8" s="178"/>
      <c r="J8" s="178"/>
    </row>
    <row r="9" spans="1:10" ht="47.25" customHeight="1" x14ac:dyDescent="0.25">
      <c r="A9" s="181" t="s">
        <v>6</v>
      </c>
      <c r="B9" s="181" t="s">
        <v>7</v>
      </c>
      <c r="C9" s="181" t="s">
        <v>969</v>
      </c>
      <c r="D9" s="181" t="s">
        <v>9</v>
      </c>
      <c r="E9" s="181" t="s">
        <v>10</v>
      </c>
      <c r="F9" s="182" t="s">
        <v>13</v>
      </c>
      <c r="G9" s="183" t="s">
        <v>12</v>
      </c>
      <c r="H9" s="184" t="s">
        <v>26</v>
      </c>
      <c r="I9" s="185" t="s">
        <v>27</v>
      </c>
      <c r="J9" s="181" t="s">
        <v>28</v>
      </c>
    </row>
    <row r="10" spans="1:10" ht="15.75" x14ac:dyDescent="0.25">
      <c r="A10" s="186">
        <v>1</v>
      </c>
      <c r="B10" s="186" t="s">
        <v>30</v>
      </c>
      <c r="C10" s="187" t="s">
        <v>31</v>
      </c>
      <c r="D10" s="186"/>
      <c r="E10" s="186"/>
      <c r="F10" s="188"/>
      <c r="G10" s="188"/>
      <c r="H10" s="189"/>
      <c r="I10" s="186"/>
      <c r="J10" s="186"/>
    </row>
    <row r="11" spans="1:10" ht="15.75" x14ac:dyDescent="0.25">
      <c r="A11" s="190" t="s">
        <v>1011</v>
      </c>
      <c r="B11" s="190" t="s">
        <v>33</v>
      </c>
      <c r="C11" s="191" t="s">
        <v>34</v>
      </c>
      <c r="D11" s="190" t="s">
        <v>35</v>
      </c>
      <c r="E11" s="192">
        <f>+SUM(E12:E15)</f>
        <v>0</v>
      </c>
      <c r="F11" s="193">
        <f>+SUM(F12:F15)</f>
        <v>0</v>
      </c>
      <c r="G11" s="193">
        <f>+SUM(G12:G15)</f>
        <v>0</v>
      </c>
      <c r="H11" s="194"/>
      <c r="I11" s="195" t="s">
        <v>178</v>
      </c>
      <c r="J11" s="190"/>
    </row>
    <row r="12" spans="1:10" ht="15.75" x14ac:dyDescent="0.25">
      <c r="A12" s="196" t="s">
        <v>179</v>
      </c>
      <c r="B12" s="197" t="s">
        <v>180</v>
      </c>
      <c r="C12" s="198" t="s">
        <v>181</v>
      </c>
      <c r="D12" s="196" t="s">
        <v>35</v>
      </c>
      <c r="E12" s="199"/>
      <c r="F12" s="200">
        <v>0</v>
      </c>
      <c r="G12" s="200"/>
      <c r="H12" s="201"/>
      <c r="I12" s="202" t="s">
        <v>178</v>
      </c>
      <c r="J12" s="196"/>
    </row>
    <row r="13" spans="1:10" ht="15.75" x14ac:dyDescent="0.25">
      <c r="A13" s="196" t="s">
        <v>182</v>
      </c>
      <c r="B13" s="197" t="s">
        <v>183</v>
      </c>
      <c r="C13" s="198" t="s">
        <v>184</v>
      </c>
      <c r="D13" s="196" t="s">
        <v>35</v>
      </c>
      <c r="E13" s="199">
        <f>+SUM(F13:G13)</f>
        <v>0</v>
      </c>
      <c r="F13" s="200"/>
      <c r="G13" s="200"/>
      <c r="H13" s="201"/>
      <c r="I13" s="202" t="s">
        <v>178</v>
      </c>
      <c r="J13" s="196"/>
    </row>
    <row r="14" spans="1:10" ht="15.75" x14ac:dyDescent="0.25">
      <c r="A14" s="196" t="s">
        <v>185</v>
      </c>
      <c r="B14" s="197" t="s">
        <v>186</v>
      </c>
      <c r="C14" s="198" t="s">
        <v>187</v>
      </c>
      <c r="D14" s="196" t="s">
        <v>35</v>
      </c>
      <c r="E14" s="199"/>
      <c r="F14" s="200"/>
      <c r="G14" s="200"/>
      <c r="H14" s="201"/>
      <c r="I14" s="202" t="s">
        <v>178</v>
      </c>
      <c r="J14" s="196"/>
    </row>
    <row r="15" spans="1:10" ht="15.75" x14ac:dyDescent="0.25">
      <c r="A15" s="196" t="s">
        <v>188</v>
      </c>
      <c r="B15" s="197" t="s">
        <v>189</v>
      </c>
      <c r="C15" s="198" t="s">
        <v>190</v>
      </c>
      <c r="D15" s="196" t="s">
        <v>35</v>
      </c>
      <c r="E15" s="199">
        <f>+SUM(F15:G15)</f>
        <v>0</v>
      </c>
      <c r="F15" s="200"/>
      <c r="G15" s="200"/>
      <c r="H15" s="201"/>
      <c r="I15" s="202" t="s">
        <v>178</v>
      </c>
      <c r="J15" s="196"/>
    </row>
    <row r="16" spans="1:10" ht="15.75" x14ac:dyDescent="0.25">
      <c r="A16" s="190" t="s">
        <v>1514</v>
      </c>
      <c r="B16" s="190" t="s">
        <v>36</v>
      </c>
      <c r="C16" s="191" t="s">
        <v>37</v>
      </c>
      <c r="D16" s="190" t="s">
        <v>35</v>
      </c>
      <c r="E16" s="192"/>
      <c r="F16" s="193"/>
      <c r="G16" s="193"/>
      <c r="H16" s="194"/>
      <c r="I16" s="195" t="s">
        <v>178</v>
      </c>
      <c r="J16" s="190"/>
    </row>
    <row r="17" spans="1:10" ht="15.75" x14ac:dyDescent="0.25">
      <c r="A17" s="196" t="s">
        <v>191</v>
      </c>
      <c r="B17" s="197" t="s">
        <v>192</v>
      </c>
      <c r="C17" s="198" t="s">
        <v>181</v>
      </c>
      <c r="D17" s="196" t="s">
        <v>35</v>
      </c>
      <c r="E17" s="199"/>
      <c r="F17" s="200"/>
      <c r="G17" s="200"/>
      <c r="H17" s="201"/>
      <c r="I17" s="202" t="s">
        <v>178</v>
      </c>
      <c r="J17" s="196"/>
    </row>
    <row r="18" spans="1:10" ht="15.75" x14ac:dyDescent="0.25">
      <c r="A18" s="196" t="s">
        <v>193</v>
      </c>
      <c r="B18" s="197" t="s">
        <v>194</v>
      </c>
      <c r="C18" s="198" t="s">
        <v>184</v>
      </c>
      <c r="D18" s="196" t="s">
        <v>35</v>
      </c>
      <c r="E18" s="199"/>
      <c r="F18" s="200"/>
      <c r="G18" s="200"/>
      <c r="H18" s="201"/>
      <c r="I18" s="202" t="s">
        <v>178</v>
      </c>
      <c r="J18" s="196"/>
    </row>
    <row r="19" spans="1:10" ht="15.75" x14ac:dyDescent="0.25">
      <c r="A19" s="196" t="s">
        <v>195</v>
      </c>
      <c r="B19" s="197" t="s">
        <v>196</v>
      </c>
      <c r="C19" s="198" t="s">
        <v>187</v>
      </c>
      <c r="D19" s="196" t="s">
        <v>35</v>
      </c>
      <c r="E19" s="199"/>
      <c r="F19" s="200"/>
      <c r="G19" s="200"/>
      <c r="H19" s="201"/>
      <c r="I19" s="202" t="s">
        <v>178</v>
      </c>
      <c r="J19" s="196"/>
    </row>
    <row r="20" spans="1:10" ht="15.75" x14ac:dyDescent="0.25">
      <c r="A20" s="196" t="s">
        <v>197</v>
      </c>
      <c r="B20" s="197" t="s">
        <v>198</v>
      </c>
      <c r="C20" s="198" t="s">
        <v>190</v>
      </c>
      <c r="D20" s="196" t="s">
        <v>35</v>
      </c>
      <c r="E20" s="199"/>
      <c r="F20" s="200"/>
      <c r="G20" s="200"/>
      <c r="H20" s="201"/>
      <c r="I20" s="202" t="s">
        <v>178</v>
      </c>
      <c r="J20" s="196"/>
    </row>
    <row r="21" spans="1:10" ht="15.75" x14ac:dyDescent="0.25">
      <c r="A21" s="190" t="s">
        <v>1515</v>
      </c>
      <c r="B21" s="190" t="s">
        <v>38</v>
      </c>
      <c r="C21" s="191" t="s">
        <v>39</v>
      </c>
      <c r="D21" s="196" t="s">
        <v>35</v>
      </c>
      <c r="E21" s="192">
        <f>+SUM(E22:E25)</f>
        <v>0</v>
      </c>
      <c r="F21" s="193"/>
      <c r="G21" s="193"/>
      <c r="H21" s="194"/>
      <c r="I21" s="195" t="s">
        <v>178</v>
      </c>
      <c r="J21" s="190"/>
    </row>
    <row r="22" spans="1:10" ht="15.75" x14ac:dyDescent="0.25">
      <c r="A22" s="196" t="s">
        <v>199</v>
      </c>
      <c r="B22" s="197" t="s">
        <v>200</v>
      </c>
      <c r="C22" s="198" t="s">
        <v>181</v>
      </c>
      <c r="D22" s="196" t="s">
        <v>35</v>
      </c>
      <c r="E22" s="199">
        <f>+SUM(F22:G22)</f>
        <v>0</v>
      </c>
      <c r="F22" s="200"/>
      <c r="G22" s="200"/>
      <c r="H22" s="201"/>
      <c r="I22" s="202" t="s">
        <v>178</v>
      </c>
      <c r="J22" s="196"/>
    </row>
    <row r="23" spans="1:10" ht="15.75" x14ac:dyDescent="0.25">
      <c r="A23" s="196" t="s">
        <v>201</v>
      </c>
      <c r="B23" s="197" t="s">
        <v>202</v>
      </c>
      <c r="C23" s="198" t="s">
        <v>184</v>
      </c>
      <c r="D23" s="196" t="s">
        <v>35</v>
      </c>
      <c r="E23" s="199">
        <f>+SUM(F23:G23)</f>
        <v>0</v>
      </c>
      <c r="F23" s="200"/>
      <c r="G23" s="200"/>
      <c r="H23" s="201"/>
      <c r="I23" s="202" t="s">
        <v>178</v>
      </c>
      <c r="J23" s="196"/>
    </row>
    <row r="24" spans="1:10" ht="15.75" x14ac:dyDescent="0.25">
      <c r="A24" s="196" t="s">
        <v>203</v>
      </c>
      <c r="B24" s="197" t="s">
        <v>204</v>
      </c>
      <c r="C24" s="198" t="s">
        <v>187</v>
      </c>
      <c r="D24" s="196" t="s">
        <v>35</v>
      </c>
      <c r="E24" s="199"/>
      <c r="F24" s="200"/>
      <c r="G24" s="200"/>
      <c r="H24" s="201"/>
      <c r="I24" s="202" t="s">
        <v>178</v>
      </c>
      <c r="J24" s="196"/>
    </row>
    <row r="25" spans="1:10" ht="15.75" x14ac:dyDescent="0.25">
      <c r="A25" s="196" t="s">
        <v>205</v>
      </c>
      <c r="B25" s="197" t="s">
        <v>206</v>
      </c>
      <c r="C25" s="198" t="s">
        <v>190</v>
      </c>
      <c r="D25" s="196" t="s">
        <v>35</v>
      </c>
      <c r="E25" s="199"/>
      <c r="F25" s="200"/>
      <c r="G25" s="200"/>
      <c r="H25" s="201"/>
      <c r="I25" s="202" t="s">
        <v>178</v>
      </c>
      <c r="J25" s="196"/>
    </row>
    <row r="26" spans="1:10" ht="15.75" x14ac:dyDescent="0.25">
      <c r="A26" s="190" t="s">
        <v>1516</v>
      </c>
      <c r="B26" s="190" t="s">
        <v>207</v>
      </c>
      <c r="C26" s="191" t="s">
        <v>208</v>
      </c>
      <c r="D26" s="190" t="s">
        <v>1517</v>
      </c>
      <c r="E26" s="192"/>
      <c r="F26" s="193"/>
      <c r="G26" s="193"/>
      <c r="H26" s="194"/>
      <c r="I26" s="195" t="s">
        <v>178</v>
      </c>
      <c r="J26" s="190"/>
    </row>
    <row r="27" spans="1:10" ht="15.75" x14ac:dyDescent="0.25">
      <c r="A27" s="190" t="s">
        <v>1518</v>
      </c>
      <c r="B27" s="190" t="s">
        <v>210</v>
      </c>
      <c r="C27" s="191" t="s">
        <v>211</v>
      </c>
      <c r="D27" s="190" t="s">
        <v>35</v>
      </c>
      <c r="E27" s="192"/>
      <c r="F27" s="193"/>
      <c r="G27" s="193"/>
      <c r="H27" s="194"/>
      <c r="I27" s="195" t="s">
        <v>178</v>
      </c>
      <c r="J27" s="190"/>
    </row>
    <row r="28" spans="1:10" ht="15.75" x14ac:dyDescent="0.25">
      <c r="A28" s="186">
        <v>2</v>
      </c>
      <c r="B28" s="186" t="s">
        <v>41</v>
      </c>
      <c r="C28" s="187" t="s">
        <v>42</v>
      </c>
      <c r="D28" s="186" t="s">
        <v>212</v>
      </c>
      <c r="E28" s="203" t="s">
        <v>178</v>
      </c>
      <c r="F28" s="193">
        <f>+F29+F34+F39+F44</f>
        <v>300</v>
      </c>
      <c r="G28" s="193"/>
      <c r="H28" s="194"/>
      <c r="I28" s="204">
        <f>+I29+I34+I39+I44+I49+I53+I54</f>
        <v>3431.75</v>
      </c>
      <c r="J28" s="186"/>
    </row>
    <row r="29" spans="1:10" ht="15.75" x14ac:dyDescent="0.25">
      <c r="A29" s="190" t="s">
        <v>1015</v>
      </c>
      <c r="B29" s="190" t="s">
        <v>213</v>
      </c>
      <c r="C29" s="191" t="s">
        <v>126</v>
      </c>
      <c r="D29" s="190" t="s">
        <v>47</v>
      </c>
      <c r="E29" s="192">
        <f>+SUM(E30:E33)</f>
        <v>38</v>
      </c>
      <c r="F29" s="193">
        <f>+SUM(F30:F33)</f>
        <v>38</v>
      </c>
      <c r="G29" s="193">
        <f>+SUM(G30:G33)</f>
        <v>0</v>
      </c>
      <c r="H29" s="194"/>
      <c r="I29" s="192">
        <f>+SUM(I30:I33)</f>
        <v>962.5</v>
      </c>
      <c r="J29" s="205"/>
    </row>
    <row r="30" spans="1:10" ht="15.75" x14ac:dyDescent="0.25">
      <c r="A30" s="196" t="s">
        <v>214</v>
      </c>
      <c r="B30" s="197" t="s">
        <v>215</v>
      </c>
      <c r="C30" s="198" t="s">
        <v>216</v>
      </c>
      <c r="D30" s="196" t="s">
        <v>47</v>
      </c>
      <c r="E30" s="199">
        <f>+SUM(F30:G30)</f>
        <v>0</v>
      </c>
      <c r="F30" s="200"/>
      <c r="G30" s="200"/>
      <c r="H30" s="206">
        <v>35</v>
      </c>
      <c r="I30" s="199">
        <f>+H30*E30</f>
        <v>0</v>
      </c>
      <c r="J30" s="205"/>
    </row>
    <row r="31" spans="1:10" ht="15.75" x14ac:dyDescent="0.25">
      <c r="A31" s="196" t="s">
        <v>217</v>
      </c>
      <c r="B31" s="197" t="s">
        <v>218</v>
      </c>
      <c r="C31" s="198" t="s">
        <v>219</v>
      </c>
      <c r="D31" s="196" t="s">
        <v>47</v>
      </c>
      <c r="E31" s="199">
        <f>+SUM(F31:G31)</f>
        <v>34</v>
      </c>
      <c r="F31" s="200">
        <v>34</v>
      </c>
      <c r="G31" s="200"/>
      <c r="H31" s="206">
        <f>+H30*0.75</f>
        <v>26.25</v>
      </c>
      <c r="I31" s="199">
        <f>+H31*E31</f>
        <v>892.5</v>
      </c>
      <c r="J31" s="205"/>
    </row>
    <row r="32" spans="1:10" ht="15.75" x14ac:dyDescent="0.25">
      <c r="A32" s="196" t="s">
        <v>220</v>
      </c>
      <c r="B32" s="197" t="s">
        <v>221</v>
      </c>
      <c r="C32" s="198" t="s">
        <v>222</v>
      </c>
      <c r="D32" s="196" t="s">
        <v>47</v>
      </c>
      <c r="E32" s="199">
        <f>+SUM(F32:G32)</f>
        <v>4</v>
      </c>
      <c r="F32" s="200">
        <v>4</v>
      </c>
      <c r="G32" s="200"/>
      <c r="H32" s="206">
        <f>+H30*0.5</f>
        <v>17.5</v>
      </c>
      <c r="I32" s="199">
        <f>+H32*E32</f>
        <v>70</v>
      </c>
      <c r="J32" s="205"/>
    </row>
    <row r="33" spans="1:10" ht="15.75" x14ac:dyDescent="0.25">
      <c r="A33" s="196" t="s">
        <v>223</v>
      </c>
      <c r="B33" s="197" t="s">
        <v>224</v>
      </c>
      <c r="C33" s="198" t="s">
        <v>225</v>
      </c>
      <c r="D33" s="196" t="s">
        <v>47</v>
      </c>
      <c r="E33" s="199">
        <f>+SUM(F33:G33)</f>
        <v>0</v>
      </c>
      <c r="F33" s="200"/>
      <c r="G33" s="200"/>
      <c r="H33" s="206">
        <f>+H30*0.25</f>
        <v>8.75</v>
      </c>
      <c r="I33" s="199">
        <f>+H33*E33</f>
        <v>0</v>
      </c>
      <c r="J33" s="205"/>
    </row>
    <row r="34" spans="1:10" ht="15.75" x14ac:dyDescent="0.25">
      <c r="A34" s="190" t="s">
        <v>1018</v>
      </c>
      <c r="B34" s="190" t="s">
        <v>226</v>
      </c>
      <c r="C34" s="191" t="s">
        <v>348</v>
      </c>
      <c r="D34" s="190" t="s">
        <v>47</v>
      </c>
      <c r="E34" s="207">
        <f>+SUM(E35:E38)</f>
        <v>41</v>
      </c>
      <c r="F34" s="193">
        <f>+SUM(F35:F38)</f>
        <v>41</v>
      </c>
      <c r="G34" s="193"/>
      <c r="H34" s="208"/>
      <c r="I34" s="192">
        <f>+SUM(I35:I38)</f>
        <v>855.75</v>
      </c>
      <c r="J34" s="205"/>
    </row>
    <row r="35" spans="1:10" ht="15.75" x14ac:dyDescent="0.25">
      <c r="A35" s="196" t="s">
        <v>228</v>
      </c>
      <c r="B35" s="197" t="s">
        <v>229</v>
      </c>
      <c r="C35" s="198" t="s">
        <v>216</v>
      </c>
      <c r="D35" s="196" t="s">
        <v>47</v>
      </c>
      <c r="E35" s="199">
        <f>+SUM(F35:G35)</f>
        <v>40</v>
      </c>
      <c r="F35" s="200">
        <v>40</v>
      </c>
      <c r="G35" s="200"/>
      <c r="H35" s="206">
        <f>+H30*0.6</f>
        <v>21</v>
      </c>
      <c r="I35" s="199">
        <f>+H35*E35</f>
        <v>840</v>
      </c>
      <c r="J35" s="205"/>
    </row>
    <row r="36" spans="1:10" ht="15.75" x14ac:dyDescent="0.25">
      <c r="A36" s="196" t="s">
        <v>230</v>
      </c>
      <c r="B36" s="197" t="s">
        <v>231</v>
      </c>
      <c r="C36" s="198" t="s">
        <v>219</v>
      </c>
      <c r="D36" s="196" t="s">
        <v>47</v>
      </c>
      <c r="E36" s="199">
        <f>+SUM(F36:G36)</f>
        <v>1</v>
      </c>
      <c r="F36" s="200">
        <v>1</v>
      </c>
      <c r="G36" s="200"/>
      <c r="H36" s="206">
        <f>+H35*0.75</f>
        <v>15.75</v>
      </c>
      <c r="I36" s="199">
        <f>+H36*E36</f>
        <v>15.75</v>
      </c>
      <c r="J36" s="205"/>
    </row>
    <row r="37" spans="1:10" ht="15.75" x14ac:dyDescent="0.25">
      <c r="A37" s="196" t="s">
        <v>232</v>
      </c>
      <c r="B37" s="197" t="s">
        <v>233</v>
      </c>
      <c r="C37" s="198" t="s">
        <v>222</v>
      </c>
      <c r="D37" s="196" t="s">
        <v>47</v>
      </c>
      <c r="E37" s="199">
        <f>+SUM(F37:G37)</f>
        <v>0</v>
      </c>
      <c r="F37" s="200"/>
      <c r="G37" s="200"/>
      <c r="H37" s="206">
        <f>+H35*0.5</f>
        <v>10.5</v>
      </c>
      <c r="I37" s="199">
        <f>+H37*E37</f>
        <v>0</v>
      </c>
      <c r="J37" s="205"/>
    </row>
    <row r="38" spans="1:10" ht="15.75" x14ac:dyDescent="0.25">
      <c r="A38" s="196" t="s">
        <v>234</v>
      </c>
      <c r="B38" s="197" t="s">
        <v>235</v>
      </c>
      <c r="C38" s="198" t="s">
        <v>225</v>
      </c>
      <c r="D38" s="196" t="s">
        <v>47</v>
      </c>
      <c r="E38" s="199">
        <f>+SUM(F38:G38)</f>
        <v>0</v>
      </c>
      <c r="F38" s="200"/>
      <c r="G38" s="200"/>
      <c r="H38" s="206">
        <f>+H35*0.25</f>
        <v>5.25</v>
      </c>
      <c r="I38" s="199">
        <f>+H38*E38</f>
        <v>0</v>
      </c>
      <c r="J38" s="205"/>
    </row>
    <row r="39" spans="1:10" ht="15.75" x14ac:dyDescent="0.25">
      <c r="A39" s="190" t="s">
        <v>1020</v>
      </c>
      <c r="B39" s="190" t="s">
        <v>236</v>
      </c>
      <c r="C39" s="191" t="s">
        <v>130</v>
      </c>
      <c r="D39" s="190" t="s">
        <v>47</v>
      </c>
      <c r="E39" s="192">
        <f>+SUM(E40:E43)</f>
        <v>79</v>
      </c>
      <c r="F39" s="193">
        <f>+SUM(F40:F43)</f>
        <v>79</v>
      </c>
      <c r="G39" s="193">
        <f>+SUM(G40:G43)</f>
        <v>0</v>
      </c>
      <c r="H39" s="208"/>
      <c r="I39" s="192">
        <f>+SUM(I40:I43)</f>
        <v>791</v>
      </c>
      <c r="J39" s="205"/>
    </row>
    <row r="40" spans="1:10" ht="15.75" x14ac:dyDescent="0.25">
      <c r="A40" s="196" t="s">
        <v>238</v>
      </c>
      <c r="B40" s="197" t="s">
        <v>239</v>
      </c>
      <c r="C40" s="198" t="s">
        <v>216</v>
      </c>
      <c r="D40" s="196" t="s">
        <v>47</v>
      </c>
      <c r="E40" s="199">
        <f>+SUM(F40:G40)</f>
        <v>1</v>
      </c>
      <c r="F40" s="200">
        <v>1</v>
      </c>
      <c r="G40" s="200"/>
      <c r="H40" s="209">
        <f>+H30*0.4</f>
        <v>14</v>
      </c>
      <c r="I40" s="199">
        <f>+H40*E40</f>
        <v>14</v>
      </c>
      <c r="J40" s="205"/>
    </row>
    <row r="41" spans="1:10" ht="15.75" x14ac:dyDescent="0.25">
      <c r="A41" s="196" t="s">
        <v>240</v>
      </c>
      <c r="B41" s="197" t="s">
        <v>241</v>
      </c>
      <c r="C41" s="198" t="s">
        <v>219</v>
      </c>
      <c r="D41" s="196" t="s">
        <v>47</v>
      </c>
      <c r="E41" s="199">
        <f>+SUM(F41:G41)</f>
        <v>67</v>
      </c>
      <c r="F41" s="200">
        <v>67</v>
      </c>
      <c r="G41" s="200"/>
      <c r="H41" s="206">
        <f>+H40*0.75</f>
        <v>10.5</v>
      </c>
      <c r="I41" s="199">
        <f>+H41*E41</f>
        <v>703.5</v>
      </c>
      <c r="J41" s="205"/>
    </row>
    <row r="42" spans="1:10" ht="15.75" x14ac:dyDescent="0.25">
      <c r="A42" s="196" t="s">
        <v>242</v>
      </c>
      <c r="B42" s="197" t="s">
        <v>243</v>
      </c>
      <c r="C42" s="198" t="s">
        <v>222</v>
      </c>
      <c r="D42" s="196" t="s">
        <v>47</v>
      </c>
      <c r="E42" s="199">
        <f>+SUM(F42:G42)</f>
        <v>10</v>
      </c>
      <c r="F42" s="200">
        <v>10</v>
      </c>
      <c r="G42" s="200"/>
      <c r="H42" s="206">
        <f>+H40*0.5</f>
        <v>7</v>
      </c>
      <c r="I42" s="199">
        <f>+H42*E42</f>
        <v>70</v>
      </c>
      <c r="J42" s="205"/>
    </row>
    <row r="43" spans="1:10" ht="15.75" x14ac:dyDescent="0.25">
      <c r="A43" s="196" t="s">
        <v>244</v>
      </c>
      <c r="B43" s="197" t="s">
        <v>245</v>
      </c>
      <c r="C43" s="198" t="s">
        <v>225</v>
      </c>
      <c r="D43" s="196" t="s">
        <v>47</v>
      </c>
      <c r="E43" s="199">
        <f>+SUM(F43:G43)</f>
        <v>1</v>
      </c>
      <c r="F43" s="200">
        <v>1</v>
      </c>
      <c r="G43" s="200"/>
      <c r="H43" s="206">
        <f>+H40*0.25</f>
        <v>3.5</v>
      </c>
      <c r="I43" s="199">
        <f>+H43*E43</f>
        <v>3.5</v>
      </c>
      <c r="J43" s="205"/>
    </row>
    <row r="44" spans="1:10" ht="15.75" x14ac:dyDescent="0.25">
      <c r="A44" s="190" t="s">
        <v>1022</v>
      </c>
      <c r="B44" s="190" t="s">
        <v>246</v>
      </c>
      <c r="C44" s="191" t="s">
        <v>132</v>
      </c>
      <c r="D44" s="196"/>
      <c r="E44" s="192">
        <f>+SUM(E45:E48)</f>
        <v>142</v>
      </c>
      <c r="F44" s="193">
        <f>+SUM(F45:F48)</f>
        <v>142</v>
      </c>
      <c r="G44" s="193">
        <f>+SUM(G45:G48)</f>
        <v>0</v>
      </c>
      <c r="H44" s="208"/>
      <c r="I44" s="192">
        <f>+SUM(I45:I48)</f>
        <v>822.5</v>
      </c>
      <c r="J44" s="205"/>
    </row>
    <row r="45" spans="1:10" ht="15.75" x14ac:dyDescent="0.25">
      <c r="A45" s="196" t="s">
        <v>247</v>
      </c>
      <c r="B45" s="197" t="s">
        <v>248</v>
      </c>
      <c r="C45" s="198" t="s">
        <v>216</v>
      </c>
      <c r="D45" s="196" t="s">
        <v>47</v>
      </c>
      <c r="E45" s="199">
        <f>+SUM(F45:G45)</f>
        <v>58</v>
      </c>
      <c r="F45" s="200">
        <v>58</v>
      </c>
      <c r="G45" s="200"/>
      <c r="H45" s="206">
        <f>+H30*0.2</f>
        <v>7</v>
      </c>
      <c r="I45" s="199">
        <f>+H45*E45</f>
        <v>406</v>
      </c>
      <c r="J45" s="205"/>
    </row>
    <row r="46" spans="1:10" ht="15.75" x14ac:dyDescent="0.25">
      <c r="A46" s="196" t="s">
        <v>249</v>
      </c>
      <c r="B46" s="197" t="s">
        <v>250</v>
      </c>
      <c r="C46" s="198" t="s">
        <v>219</v>
      </c>
      <c r="D46" s="196" t="s">
        <v>47</v>
      </c>
      <c r="E46" s="199">
        <f>+SUM(F46:G46)</f>
        <v>71</v>
      </c>
      <c r="F46" s="200">
        <v>71</v>
      </c>
      <c r="G46" s="200"/>
      <c r="H46" s="206">
        <f>+H45*0.75</f>
        <v>5.25</v>
      </c>
      <c r="I46" s="199">
        <f>+H46*E46</f>
        <v>372.75</v>
      </c>
      <c r="J46" s="205"/>
    </row>
    <row r="47" spans="1:10" ht="15.75" x14ac:dyDescent="0.25">
      <c r="A47" s="196" t="s">
        <v>251</v>
      </c>
      <c r="B47" s="197" t="s">
        <v>252</v>
      </c>
      <c r="C47" s="198" t="s">
        <v>222</v>
      </c>
      <c r="D47" s="196" t="s">
        <v>47</v>
      </c>
      <c r="E47" s="199">
        <f>+SUM(F47:G47)</f>
        <v>12</v>
      </c>
      <c r="F47" s="200">
        <v>12</v>
      </c>
      <c r="G47" s="200"/>
      <c r="H47" s="206">
        <f>+H45*0.5</f>
        <v>3.5</v>
      </c>
      <c r="I47" s="199">
        <f>+H47*E47</f>
        <v>42</v>
      </c>
      <c r="J47" s="205"/>
    </row>
    <row r="48" spans="1:10" ht="15.75" x14ac:dyDescent="0.25">
      <c r="A48" s="196" t="s">
        <v>253</v>
      </c>
      <c r="B48" s="197" t="s">
        <v>254</v>
      </c>
      <c r="C48" s="198" t="s">
        <v>225</v>
      </c>
      <c r="D48" s="196" t="s">
        <v>47</v>
      </c>
      <c r="E48" s="199">
        <f>+SUM(F48:G48)</f>
        <v>1</v>
      </c>
      <c r="F48" s="200">
        <v>1</v>
      </c>
      <c r="G48" s="200"/>
      <c r="H48" s="206">
        <f>+H45*0.25</f>
        <v>1.75</v>
      </c>
      <c r="I48" s="199">
        <f>+H48*E48</f>
        <v>1.75</v>
      </c>
      <c r="J48" s="205"/>
    </row>
    <row r="49" spans="1:10" ht="15.75" x14ac:dyDescent="0.25">
      <c r="A49" s="190" t="s">
        <v>1024</v>
      </c>
      <c r="B49" s="190" t="s">
        <v>43</v>
      </c>
      <c r="C49" s="191" t="s">
        <v>44</v>
      </c>
      <c r="D49" s="190" t="s">
        <v>255</v>
      </c>
      <c r="E49" s="192">
        <f>+SUM(E50:E52)</f>
        <v>0</v>
      </c>
      <c r="F49" s="193">
        <f>+SUM(F50:F52)</f>
        <v>0</v>
      </c>
      <c r="G49" s="193">
        <f>+SUM(G50:G52)</f>
        <v>0</v>
      </c>
      <c r="H49" s="210"/>
      <c r="I49" s="192"/>
      <c r="J49" s="205"/>
    </row>
    <row r="50" spans="1:10" ht="15.75" x14ac:dyDescent="0.25">
      <c r="A50" s="197" t="s">
        <v>256</v>
      </c>
      <c r="B50" s="197" t="s">
        <v>257</v>
      </c>
      <c r="C50" s="198" t="s">
        <v>258</v>
      </c>
      <c r="D50" s="197" t="s">
        <v>255</v>
      </c>
      <c r="E50" s="199">
        <f>+SUM(F50:G50)</f>
        <v>0</v>
      </c>
      <c r="F50" s="200"/>
      <c r="G50" s="200"/>
      <c r="H50" s="201"/>
      <c r="I50" s="192"/>
      <c r="J50" s="205"/>
    </row>
    <row r="51" spans="1:10" ht="15.75" x14ac:dyDescent="0.25">
      <c r="A51" s="197" t="s">
        <v>259</v>
      </c>
      <c r="B51" s="197" t="s">
        <v>260</v>
      </c>
      <c r="C51" s="198" t="s">
        <v>261</v>
      </c>
      <c r="D51" s="197" t="s">
        <v>255</v>
      </c>
      <c r="E51" s="199">
        <f>+SUM(F51:G51)</f>
        <v>0</v>
      </c>
      <c r="F51" s="200"/>
      <c r="G51" s="200"/>
      <c r="H51" s="201"/>
      <c r="I51" s="192"/>
      <c r="J51" s="205"/>
    </row>
    <row r="52" spans="1:10" ht="15.75" x14ac:dyDescent="0.25">
      <c r="A52" s="197" t="s">
        <v>262</v>
      </c>
      <c r="B52" s="197" t="s">
        <v>263</v>
      </c>
      <c r="C52" s="198" t="s">
        <v>264</v>
      </c>
      <c r="D52" s="197" t="s">
        <v>255</v>
      </c>
      <c r="E52" s="199"/>
      <c r="F52" s="200"/>
      <c r="G52" s="200"/>
      <c r="H52" s="201"/>
      <c r="I52" s="192"/>
      <c r="J52" s="205"/>
    </row>
    <row r="53" spans="1:10" ht="15.75" x14ac:dyDescent="0.25">
      <c r="A53" s="190" t="s">
        <v>1027</v>
      </c>
      <c r="B53" s="190" t="s">
        <v>45</v>
      </c>
      <c r="C53" s="191" t="s">
        <v>46</v>
      </c>
      <c r="D53" s="190" t="s">
        <v>47</v>
      </c>
      <c r="E53" s="192">
        <f>+SUM(F53:G53)</f>
        <v>0</v>
      </c>
      <c r="F53" s="200"/>
      <c r="G53" s="193"/>
      <c r="H53" s="201"/>
      <c r="I53" s="192"/>
      <c r="J53" s="205"/>
    </row>
    <row r="54" spans="1:10" ht="15.75" x14ac:dyDescent="0.25">
      <c r="A54" s="190" t="s">
        <v>1030</v>
      </c>
      <c r="B54" s="190" t="s">
        <v>48</v>
      </c>
      <c r="C54" s="191" t="s">
        <v>49</v>
      </c>
      <c r="D54" s="190" t="s">
        <v>212</v>
      </c>
      <c r="E54" s="195" t="s">
        <v>178</v>
      </c>
      <c r="F54" s="193"/>
      <c r="G54" s="193"/>
      <c r="H54" s="194"/>
      <c r="I54" s="192"/>
      <c r="J54" s="205"/>
    </row>
    <row r="55" spans="1:10" ht="15.75" x14ac:dyDescent="0.25">
      <c r="A55" s="190"/>
      <c r="B55" s="190"/>
      <c r="C55" s="198" t="s">
        <v>1655</v>
      </c>
      <c r="D55" s="197" t="s">
        <v>212</v>
      </c>
      <c r="E55" s="202" t="s">
        <v>178</v>
      </c>
      <c r="F55" s="200"/>
      <c r="G55" s="193"/>
      <c r="H55" s="194"/>
      <c r="I55" s="199"/>
      <c r="J55" s="205"/>
    </row>
    <row r="56" spans="1:10" ht="15.75" x14ac:dyDescent="0.25">
      <c r="A56" s="186">
        <v>3</v>
      </c>
      <c r="B56" s="186" t="s">
        <v>265</v>
      </c>
      <c r="C56" s="187" t="s">
        <v>266</v>
      </c>
      <c r="D56" s="186" t="s">
        <v>212</v>
      </c>
      <c r="E56" s="203" t="s">
        <v>178</v>
      </c>
      <c r="F56" s="193"/>
      <c r="G56" s="193"/>
      <c r="H56" s="194"/>
      <c r="I56" s="204">
        <f>+I58+I63+I67+I68</f>
        <v>20</v>
      </c>
      <c r="J56" s="186"/>
    </row>
    <row r="57" spans="1:10" ht="15.75" x14ac:dyDescent="0.25">
      <c r="A57" s="190" t="s">
        <v>1050</v>
      </c>
      <c r="B57" s="190" t="s">
        <v>267</v>
      </c>
      <c r="C57" s="191" t="s">
        <v>268</v>
      </c>
      <c r="D57" s="190" t="s">
        <v>269</v>
      </c>
      <c r="E57" s="211">
        <f>+SUM(F57:G57)</f>
        <v>0</v>
      </c>
      <c r="F57" s="212"/>
      <c r="G57" s="213"/>
      <c r="H57" s="194"/>
      <c r="I57" s="195" t="s">
        <v>178</v>
      </c>
      <c r="J57" s="190"/>
    </row>
    <row r="58" spans="1:10" ht="31.5" x14ac:dyDescent="0.25">
      <c r="A58" s="190" t="s">
        <v>1052</v>
      </c>
      <c r="B58" s="214" t="s">
        <v>270</v>
      </c>
      <c r="C58" s="191" t="s">
        <v>271</v>
      </c>
      <c r="D58" s="190" t="s">
        <v>47</v>
      </c>
      <c r="E58" s="192">
        <f>+SUM(E59:E62)</f>
        <v>0</v>
      </c>
      <c r="F58" s="215">
        <f>+SUM(F59:F62)</f>
        <v>0</v>
      </c>
      <c r="G58" s="215">
        <f>+SUM(G59:G62)</f>
        <v>0</v>
      </c>
      <c r="H58" s="206"/>
      <c r="I58" s="192"/>
      <c r="J58" s="196"/>
    </row>
    <row r="59" spans="1:10" ht="15.75" x14ac:dyDescent="0.25">
      <c r="A59" s="196" t="s">
        <v>272</v>
      </c>
      <c r="B59" s="197" t="s">
        <v>273</v>
      </c>
      <c r="C59" s="198" t="s">
        <v>126</v>
      </c>
      <c r="D59" s="196" t="s">
        <v>47</v>
      </c>
      <c r="E59" s="199">
        <f>+SUM(F59:G59)</f>
        <v>0</v>
      </c>
      <c r="F59" s="200"/>
      <c r="G59" s="200"/>
      <c r="H59" s="206"/>
      <c r="I59" s="199"/>
      <c r="J59" s="196"/>
    </row>
    <row r="60" spans="1:10" ht="15.75" x14ac:dyDescent="0.25">
      <c r="A60" s="196" t="s">
        <v>274</v>
      </c>
      <c r="B60" s="197" t="s">
        <v>275</v>
      </c>
      <c r="C60" s="198" t="s">
        <v>128</v>
      </c>
      <c r="D60" s="196" t="s">
        <v>47</v>
      </c>
      <c r="E60" s="199">
        <f>+SUM(F60:G60)</f>
        <v>0</v>
      </c>
      <c r="F60" s="200"/>
      <c r="G60" s="200"/>
      <c r="H60" s="206"/>
      <c r="I60" s="199"/>
      <c r="J60" s="196"/>
    </row>
    <row r="61" spans="1:10" ht="15.75" x14ac:dyDescent="0.25">
      <c r="A61" s="196" t="s">
        <v>1520</v>
      </c>
      <c r="B61" s="197" t="s">
        <v>277</v>
      </c>
      <c r="C61" s="198" t="s">
        <v>130</v>
      </c>
      <c r="D61" s="196" t="s">
        <v>47</v>
      </c>
      <c r="E61" s="199">
        <f>+SUM(F61:G61)</f>
        <v>0</v>
      </c>
      <c r="F61" s="200"/>
      <c r="G61" s="200"/>
      <c r="H61" s="206"/>
      <c r="I61" s="199"/>
      <c r="J61" s="196"/>
    </row>
    <row r="62" spans="1:10" ht="15.75" x14ac:dyDescent="0.25">
      <c r="A62" s="196" t="s">
        <v>278</v>
      </c>
      <c r="B62" s="197" t="s">
        <v>279</v>
      </c>
      <c r="C62" s="198" t="s">
        <v>132</v>
      </c>
      <c r="D62" s="196" t="s">
        <v>47</v>
      </c>
      <c r="E62" s="199">
        <f>+SUM(F62:G62)</f>
        <v>0</v>
      </c>
      <c r="F62" s="200"/>
      <c r="G62" s="200"/>
      <c r="H62" s="216"/>
      <c r="I62" s="199"/>
      <c r="J62" s="196"/>
    </row>
    <row r="63" spans="1:10" ht="31.5" x14ac:dyDescent="0.25">
      <c r="A63" s="190" t="s">
        <v>1055</v>
      </c>
      <c r="B63" s="190" t="s">
        <v>280</v>
      </c>
      <c r="C63" s="191" t="s">
        <v>281</v>
      </c>
      <c r="D63" s="190" t="s">
        <v>47</v>
      </c>
      <c r="E63" s="192">
        <f>+SUM(E64:E66)</f>
        <v>0</v>
      </c>
      <c r="F63" s="200"/>
      <c r="G63" s="215">
        <f>+SUM(G64:G66)</f>
        <v>0</v>
      </c>
      <c r="H63" s="206"/>
      <c r="I63" s="192"/>
      <c r="J63" s="196"/>
    </row>
    <row r="64" spans="1:10" ht="15.75" x14ac:dyDescent="0.25">
      <c r="A64" s="196" t="s">
        <v>282</v>
      </c>
      <c r="B64" s="197" t="s">
        <v>283</v>
      </c>
      <c r="C64" s="198" t="s">
        <v>258</v>
      </c>
      <c r="D64" s="197" t="s">
        <v>47</v>
      </c>
      <c r="E64" s="199">
        <f>+SUM(F64:G64)</f>
        <v>0</v>
      </c>
      <c r="F64" s="200"/>
      <c r="G64" s="200"/>
      <c r="H64" s="206"/>
      <c r="I64" s="199"/>
      <c r="J64" s="196"/>
    </row>
    <row r="65" spans="1:10" ht="15.75" x14ac:dyDescent="0.25">
      <c r="A65" s="196" t="s">
        <v>284</v>
      </c>
      <c r="B65" s="197" t="s">
        <v>285</v>
      </c>
      <c r="C65" s="198" t="s">
        <v>261</v>
      </c>
      <c r="D65" s="197" t="s">
        <v>47</v>
      </c>
      <c r="E65" s="199"/>
      <c r="F65" s="200"/>
      <c r="G65" s="200"/>
      <c r="H65" s="206"/>
      <c r="I65" s="199"/>
      <c r="J65" s="196"/>
    </row>
    <row r="66" spans="1:10" ht="15.75" x14ac:dyDescent="0.25">
      <c r="A66" s="196" t="s">
        <v>286</v>
      </c>
      <c r="B66" s="197" t="s">
        <v>287</v>
      </c>
      <c r="C66" s="198" t="s">
        <v>264</v>
      </c>
      <c r="D66" s="197" t="s">
        <v>47</v>
      </c>
      <c r="E66" s="199"/>
      <c r="F66" s="200"/>
      <c r="G66" s="200"/>
      <c r="H66" s="206"/>
      <c r="I66" s="199"/>
      <c r="J66" s="196"/>
    </row>
    <row r="67" spans="1:10" ht="15.75" x14ac:dyDescent="0.25">
      <c r="A67" s="190" t="s">
        <v>1057</v>
      </c>
      <c r="B67" s="190" t="s">
        <v>288</v>
      </c>
      <c r="C67" s="191" t="s">
        <v>289</v>
      </c>
      <c r="D67" s="190" t="s">
        <v>212</v>
      </c>
      <c r="E67" s="195" t="s">
        <v>178</v>
      </c>
      <c r="F67" s="200">
        <v>20</v>
      </c>
      <c r="G67" s="200"/>
      <c r="H67" s="217"/>
      <c r="I67" s="192">
        <f>+SUM(F67:G67)</f>
        <v>20</v>
      </c>
      <c r="J67" s="190"/>
    </row>
    <row r="68" spans="1:10" ht="15.75" x14ac:dyDescent="0.25">
      <c r="A68" s="190" t="s">
        <v>1059</v>
      </c>
      <c r="B68" s="190" t="s">
        <v>290</v>
      </c>
      <c r="C68" s="191" t="s">
        <v>1521</v>
      </c>
      <c r="D68" s="190" t="s">
        <v>212</v>
      </c>
      <c r="E68" s="195" t="s">
        <v>178</v>
      </c>
      <c r="F68" s="200"/>
      <c r="G68" s="200"/>
      <c r="H68" s="194"/>
      <c r="I68" s="192"/>
      <c r="J68" s="190"/>
    </row>
    <row r="69" spans="1:10" ht="15.75" x14ac:dyDescent="0.25">
      <c r="A69" s="186">
        <v>4</v>
      </c>
      <c r="B69" s="186" t="s">
        <v>292</v>
      </c>
      <c r="C69" s="187" t="s">
        <v>293</v>
      </c>
      <c r="D69" s="186" t="s">
        <v>212</v>
      </c>
      <c r="E69" s="203" t="s">
        <v>178</v>
      </c>
      <c r="F69" s="193"/>
      <c r="G69" s="193"/>
      <c r="H69" s="194"/>
      <c r="I69" s="204">
        <f>+I70+I75+I79+I80+I81</f>
        <v>0</v>
      </c>
      <c r="J69" s="186"/>
    </row>
    <row r="70" spans="1:10" ht="15.75" x14ac:dyDescent="0.25">
      <c r="A70" s="190" t="s">
        <v>1522</v>
      </c>
      <c r="B70" s="190" t="s">
        <v>294</v>
      </c>
      <c r="C70" s="191" t="s">
        <v>295</v>
      </c>
      <c r="D70" s="190" t="s">
        <v>47</v>
      </c>
      <c r="E70" s="192"/>
      <c r="F70" s="193"/>
      <c r="G70" s="193"/>
      <c r="H70" s="194"/>
      <c r="I70" s="192"/>
      <c r="J70" s="190"/>
    </row>
    <row r="71" spans="1:10" ht="15.75" x14ac:dyDescent="0.25">
      <c r="A71" s="196" t="s">
        <v>296</v>
      </c>
      <c r="B71" s="197" t="s">
        <v>297</v>
      </c>
      <c r="C71" s="198" t="s">
        <v>126</v>
      </c>
      <c r="D71" s="196" t="s">
        <v>47</v>
      </c>
      <c r="E71" s="199"/>
      <c r="F71" s="200"/>
      <c r="G71" s="200"/>
      <c r="H71" s="201"/>
      <c r="I71" s="199"/>
      <c r="J71" s="196"/>
    </row>
    <row r="72" spans="1:10" ht="15.75" x14ac:dyDescent="0.25">
      <c r="A72" s="196" t="s">
        <v>298</v>
      </c>
      <c r="B72" s="197" t="s">
        <v>299</v>
      </c>
      <c r="C72" s="198" t="s">
        <v>324</v>
      </c>
      <c r="D72" s="196" t="s">
        <v>47</v>
      </c>
      <c r="E72" s="199"/>
      <c r="F72" s="200"/>
      <c r="G72" s="200"/>
      <c r="H72" s="201"/>
      <c r="I72" s="199"/>
      <c r="J72" s="196"/>
    </row>
    <row r="73" spans="1:10" ht="15.75" x14ac:dyDescent="0.25">
      <c r="A73" s="196" t="s">
        <v>300</v>
      </c>
      <c r="B73" s="197" t="s">
        <v>301</v>
      </c>
      <c r="C73" s="198" t="s">
        <v>130</v>
      </c>
      <c r="D73" s="196" t="s">
        <v>47</v>
      </c>
      <c r="E73" s="199"/>
      <c r="F73" s="200"/>
      <c r="G73" s="200"/>
      <c r="H73" s="201"/>
      <c r="I73" s="199"/>
      <c r="J73" s="196"/>
    </row>
    <row r="74" spans="1:10" ht="15.75" x14ac:dyDescent="0.25">
      <c r="A74" s="196" t="s">
        <v>302</v>
      </c>
      <c r="B74" s="197" t="s">
        <v>303</v>
      </c>
      <c r="C74" s="198" t="s">
        <v>132</v>
      </c>
      <c r="D74" s="196" t="s">
        <v>47</v>
      </c>
      <c r="E74" s="199"/>
      <c r="F74" s="200"/>
      <c r="G74" s="200"/>
      <c r="H74" s="206"/>
      <c r="I74" s="199"/>
      <c r="J74" s="196"/>
    </row>
    <row r="75" spans="1:10" ht="31.5" x14ac:dyDescent="0.25">
      <c r="A75" s="190" t="s">
        <v>1523</v>
      </c>
      <c r="B75" s="190" t="s">
        <v>299</v>
      </c>
      <c r="C75" s="191" t="s">
        <v>304</v>
      </c>
      <c r="D75" s="190" t="s">
        <v>47</v>
      </c>
      <c r="E75" s="199"/>
      <c r="F75" s="200"/>
      <c r="G75" s="200"/>
      <c r="H75" s="217"/>
      <c r="I75" s="199"/>
      <c r="J75" s="196"/>
    </row>
    <row r="76" spans="1:10" ht="15.75" x14ac:dyDescent="0.25">
      <c r="A76" s="196" t="s">
        <v>305</v>
      </c>
      <c r="B76" s="197" t="s">
        <v>306</v>
      </c>
      <c r="C76" s="198" t="s">
        <v>258</v>
      </c>
      <c r="D76" s="197" t="s">
        <v>47</v>
      </c>
      <c r="E76" s="199"/>
      <c r="F76" s="200"/>
      <c r="G76" s="200"/>
      <c r="H76" s="206"/>
      <c r="I76" s="199"/>
      <c r="J76" s="196"/>
    </row>
    <row r="77" spans="1:10" ht="15.75" x14ac:dyDescent="0.25">
      <c r="A77" s="196" t="s">
        <v>307</v>
      </c>
      <c r="B77" s="197" t="s">
        <v>308</v>
      </c>
      <c r="C77" s="198" t="s">
        <v>261</v>
      </c>
      <c r="D77" s="197" t="s">
        <v>47</v>
      </c>
      <c r="E77" s="199"/>
      <c r="F77" s="200"/>
      <c r="G77" s="200"/>
      <c r="H77" s="206"/>
      <c r="I77" s="199"/>
      <c r="J77" s="196"/>
    </row>
    <row r="78" spans="1:10" ht="15.75" x14ac:dyDescent="0.25">
      <c r="A78" s="196" t="s">
        <v>309</v>
      </c>
      <c r="B78" s="197" t="s">
        <v>310</v>
      </c>
      <c r="C78" s="198" t="s">
        <v>264</v>
      </c>
      <c r="D78" s="197" t="s">
        <v>47</v>
      </c>
      <c r="E78" s="199"/>
      <c r="F78" s="200"/>
      <c r="G78" s="200"/>
      <c r="H78" s="206"/>
      <c r="I78" s="199"/>
      <c r="J78" s="196"/>
    </row>
    <row r="79" spans="1:10" ht="15.75" x14ac:dyDescent="0.25">
      <c r="A79" s="190" t="s">
        <v>1524</v>
      </c>
      <c r="B79" s="190" t="s">
        <v>311</v>
      </c>
      <c r="C79" s="191" t="s">
        <v>312</v>
      </c>
      <c r="D79" s="190" t="s">
        <v>212</v>
      </c>
      <c r="E79" s="195" t="s">
        <v>178</v>
      </c>
      <c r="F79" s="193"/>
      <c r="G79" s="193"/>
      <c r="H79" s="217"/>
      <c r="I79" s="192"/>
      <c r="J79" s="190"/>
    </row>
    <row r="80" spans="1:10" ht="15.75" x14ac:dyDescent="0.25">
      <c r="A80" s="190" t="s">
        <v>1525</v>
      </c>
      <c r="B80" s="190" t="s">
        <v>313</v>
      </c>
      <c r="C80" s="191" t="s">
        <v>314</v>
      </c>
      <c r="D80" s="190" t="s">
        <v>212</v>
      </c>
      <c r="E80" s="195" t="s">
        <v>178</v>
      </c>
      <c r="F80" s="193"/>
      <c r="G80" s="193"/>
      <c r="H80" s="217"/>
      <c r="I80" s="192"/>
      <c r="J80" s="190"/>
    </row>
    <row r="81" spans="1:10" ht="15.75" x14ac:dyDescent="0.25">
      <c r="A81" s="190" t="s">
        <v>1526</v>
      </c>
      <c r="B81" s="190" t="s">
        <v>315</v>
      </c>
      <c r="C81" s="191" t="s">
        <v>967</v>
      </c>
      <c r="D81" s="190" t="s">
        <v>212</v>
      </c>
      <c r="E81" s="195" t="s">
        <v>178</v>
      </c>
      <c r="F81" s="193"/>
      <c r="G81" s="193"/>
      <c r="H81" s="194"/>
      <c r="I81" s="192"/>
      <c r="J81" s="190"/>
    </row>
    <row r="82" spans="1:10" ht="15.75" x14ac:dyDescent="0.25">
      <c r="A82" s="186">
        <v>5</v>
      </c>
      <c r="B82" s="186" t="s">
        <v>317</v>
      </c>
      <c r="C82" s="187" t="s">
        <v>318</v>
      </c>
      <c r="D82" s="186" t="s">
        <v>212</v>
      </c>
      <c r="E82" s="203" t="s">
        <v>178</v>
      </c>
      <c r="F82" s="193"/>
      <c r="G82" s="193"/>
      <c r="H82" s="194"/>
      <c r="I82" s="204">
        <f>+I83+I88+I93+I94</f>
        <v>0</v>
      </c>
      <c r="J82" s="186"/>
    </row>
    <row r="83" spans="1:10" ht="15.75" x14ac:dyDescent="0.25">
      <c r="A83" s="190" t="s">
        <v>1527</v>
      </c>
      <c r="B83" s="190" t="s">
        <v>319</v>
      </c>
      <c r="C83" s="191" t="s">
        <v>320</v>
      </c>
      <c r="D83" s="190" t="s">
        <v>47</v>
      </c>
      <c r="E83" s="192">
        <f>+SUM(E84:E87)</f>
        <v>0</v>
      </c>
      <c r="F83" s="215">
        <f>+SUM(F84:F87)</f>
        <v>0</v>
      </c>
      <c r="G83" s="200"/>
      <c r="H83" s="216"/>
      <c r="I83" s="192"/>
      <c r="J83" s="196"/>
    </row>
    <row r="84" spans="1:10" ht="15.75" x14ac:dyDescent="0.25">
      <c r="A84" s="196" t="s">
        <v>321</v>
      </c>
      <c r="B84" s="196" t="s">
        <v>319</v>
      </c>
      <c r="C84" s="198" t="s">
        <v>126</v>
      </c>
      <c r="D84" s="196" t="s">
        <v>47</v>
      </c>
      <c r="E84" s="199">
        <f>+SUM(F84:G84)</f>
        <v>0</v>
      </c>
      <c r="F84" s="200"/>
      <c r="G84" s="200"/>
      <c r="H84" s="206"/>
      <c r="I84" s="199"/>
      <c r="J84" s="196"/>
    </row>
    <row r="85" spans="1:10" ht="15.75" x14ac:dyDescent="0.25">
      <c r="A85" s="196" t="s">
        <v>322</v>
      </c>
      <c r="B85" s="196" t="s">
        <v>323</v>
      </c>
      <c r="C85" s="198" t="s">
        <v>128</v>
      </c>
      <c r="D85" s="196" t="s">
        <v>47</v>
      </c>
      <c r="E85" s="199">
        <f>+SUM(F85:G85)</f>
        <v>0</v>
      </c>
      <c r="F85" s="200"/>
      <c r="G85" s="200"/>
      <c r="H85" s="206"/>
      <c r="I85" s="199"/>
      <c r="J85" s="196"/>
    </row>
    <row r="86" spans="1:10" ht="15.75" x14ac:dyDescent="0.25">
      <c r="A86" s="196" t="s">
        <v>325</v>
      </c>
      <c r="B86" s="196" t="s">
        <v>326</v>
      </c>
      <c r="C86" s="198" t="s">
        <v>130</v>
      </c>
      <c r="D86" s="196" t="s">
        <v>47</v>
      </c>
      <c r="E86" s="199">
        <f>+SUM(F86:G86)</f>
        <v>0</v>
      </c>
      <c r="F86" s="200"/>
      <c r="G86" s="200"/>
      <c r="H86" s="206"/>
      <c r="I86" s="199"/>
      <c r="J86" s="196"/>
    </row>
    <row r="87" spans="1:10" ht="15.75" x14ac:dyDescent="0.25">
      <c r="A87" s="196" t="s">
        <v>327</v>
      </c>
      <c r="B87" s="196" t="s">
        <v>328</v>
      </c>
      <c r="C87" s="198" t="s">
        <v>132</v>
      </c>
      <c r="D87" s="196" t="s">
        <v>47</v>
      </c>
      <c r="E87" s="199">
        <f>+SUM(F87:G87)</f>
        <v>0</v>
      </c>
      <c r="F87" s="200"/>
      <c r="G87" s="200"/>
      <c r="H87" s="206"/>
      <c r="I87" s="199"/>
      <c r="J87" s="196"/>
    </row>
    <row r="88" spans="1:10" ht="15.75" x14ac:dyDescent="0.25">
      <c r="A88" s="190" t="s">
        <v>1528</v>
      </c>
      <c r="B88" s="190" t="s">
        <v>323</v>
      </c>
      <c r="C88" s="191" t="s">
        <v>329</v>
      </c>
      <c r="D88" s="196"/>
      <c r="E88" s="199"/>
      <c r="F88" s="200"/>
      <c r="G88" s="200"/>
      <c r="H88" s="201"/>
      <c r="I88" s="199"/>
      <c r="J88" s="196"/>
    </row>
    <row r="89" spans="1:10" ht="15.75" x14ac:dyDescent="0.25">
      <c r="A89" s="196" t="s">
        <v>330</v>
      </c>
      <c r="B89" s="196" t="s">
        <v>331</v>
      </c>
      <c r="C89" s="198" t="s">
        <v>126</v>
      </c>
      <c r="D89" s="196" t="s">
        <v>47</v>
      </c>
      <c r="E89" s="199">
        <f>+SUM(F89:G89)</f>
        <v>0</v>
      </c>
      <c r="F89" s="200"/>
      <c r="G89" s="200"/>
      <c r="H89" s="201"/>
      <c r="I89" s="199"/>
      <c r="J89" s="196"/>
    </row>
    <row r="90" spans="1:10" ht="15.75" x14ac:dyDescent="0.25">
      <c r="A90" s="196" t="s">
        <v>332</v>
      </c>
      <c r="B90" s="196" t="s">
        <v>333</v>
      </c>
      <c r="C90" s="198" t="s">
        <v>128</v>
      </c>
      <c r="D90" s="196" t="s">
        <v>47</v>
      </c>
      <c r="E90" s="199">
        <f>+SUM(F90:G90)</f>
        <v>0</v>
      </c>
      <c r="F90" s="200"/>
      <c r="G90" s="200"/>
      <c r="H90" s="201"/>
      <c r="I90" s="199"/>
      <c r="J90" s="196"/>
    </row>
    <row r="91" spans="1:10" ht="15.75" x14ac:dyDescent="0.25">
      <c r="A91" s="196" t="s">
        <v>334</v>
      </c>
      <c r="B91" s="196" t="s">
        <v>335</v>
      </c>
      <c r="C91" s="198" t="s">
        <v>130</v>
      </c>
      <c r="D91" s="196" t="s">
        <v>47</v>
      </c>
      <c r="E91" s="199">
        <f>+SUM(F91:G91)</f>
        <v>0</v>
      </c>
      <c r="F91" s="200"/>
      <c r="G91" s="200"/>
      <c r="H91" s="201"/>
      <c r="I91" s="199"/>
      <c r="J91" s="196"/>
    </row>
    <row r="92" spans="1:10" ht="15.75" x14ac:dyDescent="0.25">
      <c r="A92" s="196" t="s">
        <v>337</v>
      </c>
      <c r="B92" s="196" t="s">
        <v>338</v>
      </c>
      <c r="C92" s="198" t="s">
        <v>132</v>
      </c>
      <c r="D92" s="196" t="s">
        <v>47</v>
      </c>
      <c r="E92" s="199">
        <f>+SUM(F92:G92)</f>
        <v>0</v>
      </c>
      <c r="F92" s="200"/>
      <c r="G92" s="200"/>
      <c r="H92" s="201"/>
      <c r="I92" s="199"/>
      <c r="J92" s="196"/>
    </row>
    <row r="93" spans="1:10" ht="15.75" x14ac:dyDescent="0.25">
      <c r="A93" s="190" t="s">
        <v>1529</v>
      </c>
      <c r="B93" s="190" t="s">
        <v>326</v>
      </c>
      <c r="C93" s="191" t="s">
        <v>970</v>
      </c>
      <c r="D93" s="190" t="s">
        <v>212</v>
      </c>
      <c r="E93" s="195" t="s">
        <v>178</v>
      </c>
      <c r="F93" s="200"/>
      <c r="G93" s="200"/>
      <c r="H93" s="201"/>
      <c r="I93" s="199"/>
      <c r="J93" s="196"/>
    </row>
    <row r="94" spans="1:10" ht="15.75" x14ac:dyDescent="0.25">
      <c r="A94" s="190" t="s">
        <v>1530</v>
      </c>
      <c r="B94" s="190" t="s">
        <v>328</v>
      </c>
      <c r="C94" s="191" t="s">
        <v>340</v>
      </c>
      <c r="D94" s="190" t="s">
        <v>212</v>
      </c>
      <c r="E94" s="195" t="s">
        <v>178</v>
      </c>
      <c r="F94" s="200"/>
      <c r="G94" s="200"/>
      <c r="H94" s="201"/>
      <c r="I94" s="192"/>
      <c r="J94" s="196"/>
    </row>
    <row r="95" spans="1:10" ht="15.75" x14ac:dyDescent="0.25">
      <c r="A95" s="186">
        <v>6</v>
      </c>
      <c r="B95" s="186" t="s">
        <v>51</v>
      </c>
      <c r="C95" s="187" t="s">
        <v>1531</v>
      </c>
      <c r="D95" s="186" t="s">
        <v>212</v>
      </c>
      <c r="E95" s="203" t="s">
        <v>178</v>
      </c>
      <c r="F95" s="200"/>
      <c r="G95" s="200"/>
      <c r="H95" s="201"/>
      <c r="I95" s="204">
        <f>+I97+I102+I118+I123+I128+I133+I138+I143+I148+I149+I150+I151+I152+I153+I154+I155+I156</f>
        <v>1552.1</v>
      </c>
      <c r="J95" s="218"/>
    </row>
    <row r="96" spans="1:10" ht="15.75" x14ac:dyDescent="0.25">
      <c r="A96" s="190" t="s">
        <v>1532</v>
      </c>
      <c r="B96" s="190" t="s">
        <v>53</v>
      </c>
      <c r="C96" s="191" t="s">
        <v>54</v>
      </c>
      <c r="D96" s="190" t="s">
        <v>55</v>
      </c>
      <c r="E96" s="199"/>
      <c r="F96" s="200"/>
      <c r="G96" s="200"/>
      <c r="H96" s="201"/>
      <c r="I96" s="199"/>
      <c r="J96" s="196"/>
    </row>
    <row r="97" spans="1:10" ht="15.75" x14ac:dyDescent="0.25">
      <c r="A97" s="214" t="s">
        <v>341</v>
      </c>
      <c r="B97" s="214" t="s">
        <v>342</v>
      </c>
      <c r="C97" s="219" t="s">
        <v>343</v>
      </c>
      <c r="D97" s="214" t="s">
        <v>55</v>
      </c>
      <c r="E97" s="192">
        <f>+SUM(E98:E101)</f>
        <v>3</v>
      </c>
      <c r="F97" s="193">
        <f>+SUM(F98:F101)</f>
        <v>0</v>
      </c>
      <c r="G97" s="193">
        <f>+SUM(G98:G101)</f>
        <v>3</v>
      </c>
      <c r="H97" s="194"/>
      <c r="I97" s="192">
        <f>+SUM(I98:I101)</f>
        <v>30</v>
      </c>
      <c r="J97" s="190"/>
    </row>
    <row r="98" spans="1:10" ht="15.75" x14ac:dyDescent="0.25">
      <c r="A98" s="197" t="s">
        <v>344</v>
      </c>
      <c r="B98" s="197" t="s">
        <v>345</v>
      </c>
      <c r="C98" s="198" t="s">
        <v>126</v>
      </c>
      <c r="D98" s="197" t="s">
        <v>55</v>
      </c>
      <c r="E98" s="199">
        <f>+SUM(F98:G98)</f>
        <v>0</v>
      </c>
      <c r="F98" s="200"/>
      <c r="G98" s="200"/>
      <c r="H98" s="206"/>
      <c r="I98" s="199"/>
      <c r="J98" s="196"/>
    </row>
    <row r="99" spans="1:10" ht="15.75" x14ac:dyDescent="0.25">
      <c r="A99" s="197" t="s">
        <v>346</v>
      </c>
      <c r="B99" s="197" t="s">
        <v>347</v>
      </c>
      <c r="C99" s="198" t="s">
        <v>348</v>
      </c>
      <c r="D99" s="197" t="s">
        <v>55</v>
      </c>
      <c r="E99" s="199">
        <f>+SUM(F99:G99)</f>
        <v>0</v>
      </c>
      <c r="F99" s="200"/>
      <c r="G99" s="200"/>
      <c r="H99" s="206"/>
      <c r="I99" s="199"/>
      <c r="J99" s="196"/>
    </row>
    <row r="100" spans="1:10" ht="15.75" x14ac:dyDescent="0.25">
      <c r="A100" s="197" t="s">
        <v>349</v>
      </c>
      <c r="B100" s="197" t="s">
        <v>350</v>
      </c>
      <c r="C100" s="198" t="s">
        <v>336</v>
      </c>
      <c r="D100" s="197" t="s">
        <v>55</v>
      </c>
      <c r="E100" s="199">
        <f>+SUM(F100:G100)</f>
        <v>3</v>
      </c>
      <c r="F100" s="200"/>
      <c r="G100" s="200">
        <v>3</v>
      </c>
      <c r="H100" s="206">
        <v>10</v>
      </c>
      <c r="I100" s="199">
        <f>+H100*E100</f>
        <v>30</v>
      </c>
      <c r="J100" s="196"/>
    </row>
    <row r="101" spans="1:10" ht="15.75" x14ac:dyDescent="0.25">
      <c r="A101" s="197" t="s">
        <v>351</v>
      </c>
      <c r="B101" s="197" t="s">
        <v>352</v>
      </c>
      <c r="C101" s="198" t="s">
        <v>132</v>
      </c>
      <c r="D101" s="197" t="s">
        <v>55</v>
      </c>
      <c r="E101" s="199">
        <f>+SUM(F101:G101)</f>
        <v>0</v>
      </c>
      <c r="F101" s="200"/>
      <c r="G101" s="200"/>
      <c r="H101" s="206"/>
      <c r="I101" s="199"/>
      <c r="J101" s="196"/>
    </row>
    <row r="102" spans="1:10" ht="15.75" x14ac:dyDescent="0.25">
      <c r="A102" s="214" t="s">
        <v>353</v>
      </c>
      <c r="B102" s="214" t="s">
        <v>354</v>
      </c>
      <c r="C102" s="219" t="s">
        <v>355</v>
      </c>
      <c r="D102" s="214" t="s">
        <v>55</v>
      </c>
      <c r="E102" s="192"/>
      <c r="F102" s="193"/>
      <c r="G102" s="193"/>
      <c r="H102" s="194"/>
      <c r="I102" s="192"/>
      <c r="J102" s="190"/>
    </row>
    <row r="103" spans="1:10" ht="15.75" x14ac:dyDescent="0.25">
      <c r="A103" s="197" t="s">
        <v>356</v>
      </c>
      <c r="B103" s="197" t="s">
        <v>357</v>
      </c>
      <c r="C103" s="198" t="s">
        <v>126</v>
      </c>
      <c r="D103" s="197" t="s">
        <v>55</v>
      </c>
      <c r="E103" s="199"/>
      <c r="F103" s="200"/>
      <c r="G103" s="200"/>
      <c r="H103" s="201"/>
      <c r="I103" s="199"/>
      <c r="J103" s="196"/>
    </row>
    <row r="104" spans="1:10" ht="15.75" x14ac:dyDescent="0.25">
      <c r="A104" s="197" t="s">
        <v>358</v>
      </c>
      <c r="B104" s="197" t="s">
        <v>359</v>
      </c>
      <c r="C104" s="198" t="s">
        <v>128</v>
      </c>
      <c r="D104" s="197" t="s">
        <v>55</v>
      </c>
      <c r="E104" s="199"/>
      <c r="F104" s="200"/>
      <c r="G104" s="200"/>
      <c r="H104" s="201"/>
      <c r="I104" s="199"/>
      <c r="J104" s="196"/>
    </row>
    <row r="105" spans="1:10" ht="15.75" x14ac:dyDescent="0.25">
      <c r="A105" s="197" t="s">
        <v>360</v>
      </c>
      <c r="B105" s="197" t="s">
        <v>361</v>
      </c>
      <c r="C105" s="198" t="s">
        <v>336</v>
      </c>
      <c r="D105" s="197" t="s">
        <v>55</v>
      </c>
      <c r="E105" s="199"/>
      <c r="F105" s="200"/>
      <c r="G105" s="200"/>
      <c r="H105" s="201"/>
      <c r="I105" s="199"/>
      <c r="J105" s="196"/>
    </row>
    <row r="106" spans="1:10" ht="15.75" x14ac:dyDescent="0.25">
      <c r="A106" s="197" t="s">
        <v>362</v>
      </c>
      <c r="B106" s="197" t="s">
        <v>363</v>
      </c>
      <c r="C106" s="198" t="s">
        <v>132</v>
      </c>
      <c r="D106" s="197" t="s">
        <v>55</v>
      </c>
      <c r="E106" s="199"/>
      <c r="F106" s="200"/>
      <c r="G106" s="200"/>
      <c r="H106" s="201"/>
      <c r="I106" s="199"/>
      <c r="J106" s="196"/>
    </row>
    <row r="107" spans="1:10" ht="15.75" x14ac:dyDescent="0.25">
      <c r="A107" s="190" t="s">
        <v>1533</v>
      </c>
      <c r="B107" s="190" t="s">
        <v>364</v>
      </c>
      <c r="C107" s="191" t="s">
        <v>365</v>
      </c>
      <c r="D107" s="197" t="s">
        <v>55</v>
      </c>
      <c r="E107" s="199"/>
      <c r="F107" s="200"/>
      <c r="G107" s="200"/>
      <c r="H107" s="201"/>
      <c r="I107" s="199"/>
      <c r="J107" s="196"/>
    </row>
    <row r="108" spans="1:10" ht="15.75" x14ac:dyDescent="0.25">
      <c r="A108" s="214" t="s">
        <v>366</v>
      </c>
      <c r="B108" s="214" t="s">
        <v>367</v>
      </c>
      <c r="C108" s="219" t="s">
        <v>368</v>
      </c>
      <c r="D108" s="214" t="s">
        <v>55</v>
      </c>
      <c r="E108" s="199"/>
      <c r="F108" s="200"/>
      <c r="G108" s="200"/>
      <c r="H108" s="201"/>
      <c r="I108" s="199"/>
      <c r="J108" s="196"/>
    </row>
    <row r="109" spans="1:10" ht="15.75" x14ac:dyDescent="0.25">
      <c r="A109" s="197" t="s">
        <v>369</v>
      </c>
      <c r="B109" s="197" t="s">
        <v>370</v>
      </c>
      <c r="C109" s="198" t="s">
        <v>126</v>
      </c>
      <c r="D109" s="197" t="s">
        <v>55</v>
      </c>
      <c r="E109" s="220"/>
      <c r="F109" s="200"/>
      <c r="G109" s="200"/>
      <c r="H109" s="221"/>
      <c r="I109" s="220"/>
      <c r="J109" s="197"/>
    </row>
    <row r="110" spans="1:10" ht="15.75" x14ac:dyDescent="0.25">
      <c r="A110" s="197" t="s">
        <v>371</v>
      </c>
      <c r="B110" s="197" t="s">
        <v>372</v>
      </c>
      <c r="C110" s="198" t="s">
        <v>128</v>
      </c>
      <c r="D110" s="197" t="s">
        <v>55</v>
      </c>
      <c r="E110" s="220"/>
      <c r="F110" s="200"/>
      <c r="G110" s="200"/>
      <c r="H110" s="221"/>
      <c r="I110" s="220"/>
      <c r="J110" s="197"/>
    </row>
    <row r="111" spans="1:10" ht="15.75" x14ac:dyDescent="0.25">
      <c r="A111" s="197" t="s">
        <v>349</v>
      </c>
      <c r="B111" s="197" t="s">
        <v>374</v>
      </c>
      <c r="C111" s="198" t="s">
        <v>130</v>
      </c>
      <c r="D111" s="197" t="s">
        <v>55</v>
      </c>
      <c r="E111" s="220"/>
      <c r="F111" s="200"/>
      <c r="G111" s="200"/>
      <c r="H111" s="221"/>
      <c r="I111" s="220"/>
      <c r="J111" s="197"/>
    </row>
    <row r="112" spans="1:10" ht="15.75" x14ac:dyDescent="0.25">
      <c r="A112" s="197" t="s">
        <v>351</v>
      </c>
      <c r="B112" s="197" t="s">
        <v>376</v>
      </c>
      <c r="C112" s="198" t="s">
        <v>132</v>
      </c>
      <c r="D112" s="197" t="s">
        <v>55</v>
      </c>
      <c r="E112" s="220"/>
      <c r="F112" s="200"/>
      <c r="G112" s="200"/>
      <c r="H112" s="221"/>
      <c r="I112" s="220"/>
      <c r="J112" s="197"/>
    </row>
    <row r="113" spans="1:12" ht="15.75" x14ac:dyDescent="0.25">
      <c r="A113" s="214" t="s">
        <v>377</v>
      </c>
      <c r="B113" s="214" t="s">
        <v>378</v>
      </c>
      <c r="C113" s="219" t="s">
        <v>379</v>
      </c>
      <c r="D113" s="214" t="s">
        <v>55</v>
      </c>
      <c r="E113" s="199"/>
      <c r="F113" s="200"/>
      <c r="G113" s="200"/>
      <c r="H113" s="201"/>
      <c r="I113" s="199"/>
      <c r="J113" s="196"/>
    </row>
    <row r="114" spans="1:12" ht="15.75" x14ac:dyDescent="0.25">
      <c r="A114" s="197" t="s">
        <v>380</v>
      </c>
      <c r="B114" s="197" t="s">
        <v>381</v>
      </c>
      <c r="C114" s="198" t="s">
        <v>126</v>
      </c>
      <c r="D114" s="197" t="s">
        <v>55</v>
      </c>
      <c r="E114" s="199"/>
      <c r="F114" s="200"/>
      <c r="G114" s="200"/>
      <c r="H114" s="201"/>
      <c r="I114" s="199"/>
      <c r="J114" s="196"/>
    </row>
    <row r="115" spans="1:12" ht="15.75" x14ac:dyDescent="0.25">
      <c r="A115" s="197" t="s">
        <v>382</v>
      </c>
      <c r="B115" s="197" t="s">
        <v>383</v>
      </c>
      <c r="C115" s="198" t="s">
        <v>128</v>
      </c>
      <c r="D115" s="197" t="s">
        <v>55</v>
      </c>
      <c r="E115" s="199"/>
      <c r="F115" s="200"/>
      <c r="G115" s="200"/>
      <c r="H115" s="201"/>
      <c r="I115" s="199"/>
      <c r="J115" s="196"/>
    </row>
    <row r="116" spans="1:12" ht="15.75" x14ac:dyDescent="0.25">
      <c r="A116" s="197" t="s">
        <v>384</v>
      </c>
      <c r="B116" s="197" t="s">
        <v>385</v>
      </c>
      <c r="C116" s="198" t="s">
        <v>130</v>
      </c>
      <c r="D116" s="197" t="s">
        <v>55</v>
      </c>
      <c r="E116" s="199"/>
      <c r="F116" s="200"/>
      <c r="G116" s="200"/>
      <c r="H116" s="201"/>
      <c r="I116" s="199"/>
      <c r="J116" s="196"/>
    </row>
    <row r="117" spans="1:12" ht="15.75" x14ac:dyDescent="0.25">
      <c r="A117" s="197" t="s">
        <v>386</v>
      </c>
      <c r="B117" s="197" t="s">
        <v>387</v>
      </c>
      <c r="C117" s="198" t="s">
        <v>132</v>
      </c>
      <c r="D117" s="197" t="s">
        <v>55</v>
      </c>
      <c r="E117" s="199"/>
      <c r="F117" s="200"/>
      <c r="G117" s="200"/>
      <c r="H117" s="201"/>
      <c r="I117" s="199"/>
      <c r="J117" s="196"/>
    </row>
    <row r="118" spans="1:12" ht="15.75" x14ac:dyDescent="0.25">
      <c r="A118" s="190" t="s">
        <v>1534</v>
      </c>
      <c r="B118" s="190" t="s">
        <v>56</v>
      </c>
      <c r="C118" s="191" t="s">
        <v>57</v>
      </c>
      <c r="D118" s="190" t="s">
        <v>55</v>
      </c>
      <c r="E118" s="192">
        <f>+SUM(E119:E122)</f>
        <v>4.7</v>
      </c>
      <c r="F118" s="215">
        <f>+SUM(F119:F122)</f>
        <v>4.7</v>
      </c>
      <c r="G118" s="215">
        <f>+SUM(G119:G122)</f>
        <v>0</v>
      </c>
      <c r="I118" s="192">
        <f>+SUM(I119:I122)</f>
        <v>84.600000000000009</v>
      </c>
      <c r="J118" s="196"/>
    </row>
    <row r="119" spans="1:12" ht="15.75" x14ac:dyDescent="0.25">
      <c r="A119" s="196" t="s">
        <v>388</v>
      </c>
      <c r="B119" s="197" t="s">
        <v>389</v>
      </c>
      <c r="C119" s="198" t="s">
        <v>126</v>
      </c>
      <c r="D119" s="197" t="s">
        <v>55</v>
      </c>
      <c r="E119" s="199">
        <f>+SUM(F119:G119)</f>
        <v>0</v>
      </c>
      <c r="F119" s="200"/>
      <c r="G119" s="200"/>
      <c r="H119" s="206">
        <v>30</v>
      </c>
      <c r="I119" s="199">
        <f>+H119*E119</f>
        <v>0</v>
      </c>
      <c r="J119" s="222"/>
    </row>
    <row r="120" spans="1:12" ht="15.75" x14ac:dyDescent="0.25">
      <c r="A120" s="196" t="s">
        <v>390</v>
      </c>
      <c r="B120" s="197" t="s">
        <v>391</v>
      </c>
      <c r="C120" s="198" t="s">
        <v>128</v>
      </c>
      <c r="D120" s="197" t="s">
        <v>55</v>
      </c>
      <c r="E120" s="199">
        <f>+SUM(F120:G120)</f>
        <v>4.7</v>
      </c>
      <c r="F120" s="200">
        <v>4.7</v>
      </c>
      <c r="G120" s="200"/>
      <c r="H120" s="206">
        <f>+H119*0.6</f>
        <v>18</v>
      </c>
      <c r="I120" s="199">
        <f>+H120*E120</f>
        <v>84.600000000000009</v>
      </c>
      <c r="J120" s="222"/>
      <c r="L120" s="223"/>
    </row>
    <row r="121" spans="1:12" ht="15.75" x14ac:dyDescent="0.25">
      <c r="A121" s="196" t="s">
        <v>392</v>
      </c>
      <c r="B121" s="197" t="s">
        <v>393</v>
      </c>
      <c r="C121" s="198" t="s">
        <v>130</v>
      </c>
      <c r="D121" s="197" t="s">
        <v>55</v>
      </c>
      <c r="E121" s="199">
        <f>+SUM(F121:G121)</f>
        <v>0</v>
      </c>
      <c r="F121" s="200"/>
      <c r="G121" s="200"/>
      <c r="H121" s="206">
        <f>+H119*0.4</f>
        <v>12</v>
      </c>
      <c r="I121" s="199">
        <f>+H121*E121</f>
        <v>0</v>
      </c>
      <c r="J121" s="222"/>
    </row>
    <row r="122" spans="1:12" ht="15.75" x14ac:dyDescent="0.25">
      <c r="A122" s="196" t="s">
        <v>394</v>
      </c>
      <c r="B122" s="197" t="s">
        <v>395</v>
      </c>
      <c r="C122" s="198" t="s">
        <v>132</v>
      </c>
      <c r="D122" s="197" t="s">
        <v>55</v>
      </c>
      <c r="E122" s="199">
        <f>+SUM(F122:G122)</f>
        <v>0</v>
      </c>
      <c r="F122" s="200"/>
      <c r="G122" s="200"/>
      <c r="H122" s="206"/>
      <c r="I122" s="199">
        <f>+H122*E122</f>
        <v>0</v>
      </c>
      <c r="J122" s="222"/>
    </row>
    <row r="123" spans="1:12" ht="15.75" x14ac:dyDescent="0.25">
      <c r="A123" s="190" t="s">
        <v>1535</v>
      </c>
      <c r="B123" s="214" t="s">
        <v>396</v>
      </c>
      <c r="C123" s="191" t="s">
        <v>397</v>
      </c>
      <c r="D123" s="190" t="s">
        <v>398</v>
      </c>
      <c r="E123" s="192">
        <f>+SUM(E124:E127)</f>
        <v>0</v>
      </c>
      <c r="F123" s="200"/>
      <c r="G123" s="215"/>
      <c r="H123" s="217"/>
      <c r="I123" s="192"/>
      <c r="J123" s="196"/>
    </row>
    <row r="124" spans="1:12" ht="15.75" x14ac:dyDescent="0.25">
      <c r="A124" s="196" t="s">
        <v>399</v>
      </c>
      <c r="B124" s="197" t="s">
        <v>400</v>
      </c>
      <c r="C124" s="198" t="s">
        <v>126</v>
      </c>
      <c r="D124" s="197" t="s">
        <v>398</v>
      </c>
      <c r="E124" s="199">
        <f>+SUM(F124:G124)</f>
        <v>0</v>
      </c>
      <c r="F124" s="200"/>
      <c r="G124" s="200"/>
      <c r="H124" s="206"/>
      <c r="I124" s="199"/>
      <c r="J124" s="196"/>
    </row>
    <row r="125" spans="1:12" ht="15.75" x14ac:dyDescent="0.25">
      <c r="A125" s="196" t="s">
        <v>401</v>
      </c>
      <c r="B125" s="197" t="s">
        <v>402</v>
      </c>
      <c r="C125" s="198" t="s">
        <v>128</v>
      </c>
      <c r="D125" s="197" t="s">
        <v>398</v>
      </c>
      <c r="E125" s="199">
        <f>+SUM(F125:G125)</f>
        <v>0</v>
      </c>
      <c r="F125" s="200"/>
      <c r="G125" s="200"/>
      <c r="H125" s="201"/>
      <c r="I125" s="199"/>
      <c r="J125" s="196"/>
    </row>
    <row r="126" spans="1:12" ht="15.75" x14ac:dyDescent="0.25">
      <c r="A126" s="196" t="s">
        <v>403</v>
      </c>
      <c r="B126" s="197" t="s">
        <v>404</v>
      </c>
      <c r="C126" s="198" t="s">
        <v>336</v>
      </c>
      <c r="D126" s="197" t="s">
        <v>398</v>
      </c>
      <c r="E126" s="199">
        <f>+SUM(F126:G126)</f>
        <v>0</v>
      </c>
      <c r="F126" s="200"/>
      <c r="G126" s="200"/>
      <c r="H126" s="201"/>
      <c r="I126" s="199"/>
      <c r="J126" s="196"/>
    </row>
    <row r="127" spans="1:12" ht="15.75" x14ac:dyDescent="0.25">
      <c r="A127" s="196" t="s">
        <v>405</v>
      </c>
      <c r="B127" s="197" t="s">
        <v>406</v>
      </c>
      <c r="C127" s="198" t="s">
        <v>132</v>
      </c>
      <c r="D127" s="197" t="s">
        <v>398</v>
      </c>
      <c r="E127" s="199">
        <f>+SUM(F127:G127)</f>
        <v>0</v>
      </c>
      <c r="F127" s="200"/>
      <c r="G127" s="200"/>
      <c r="H127" s="201"/>
      <c r="I127" s="199"/>
      <c r="J127" s="196"/>
    </row>
    <row r="128" spans="1:12" ht="15.75" x14ac:dyDescent="0.25">
      <c r="A128" s="190" t="s">
        <v>1536</v>
      </c>
      <c r="B128" s="190" t="s">
        <v>58</v>
      </c>
      <c r="C128" s="191" t="s">
        <v>59</v>
      </c>
      <c r="D128" s="190" t="s">
        <v>55</v>
      </c>
      <c r="E128" s="192">
        <f>+SUM(E129:E132)</f>
        <v>519</v>
      </c>
      <c r="F128" s="215">
        <f>+SUM(F129:F132)</f>
        <v>519</v>
      </c>
      <c r="G128" s="215">
        <f>+SUM(G129:G132)</f>
        <v>0</v>
      </c>
      <c r="H128" s="201"/>
      <c r="I128" s="192">
        <f>+SUM(I129:I132)</f>
        <v>1038</v>
      </c>
      <c r="J128" s="196"/>
    </row>
    <row r="129" spans="1:10" ht="15.75" x14ac:dyDescent="0.25">
      <c r="A129" s="196" t="s">
        <v>407</v>
      </c>
      <c r="B129" s="197" t="s">
        <v>408</v>
      </c>
      <c r="C129" s="198" t="s">
        <v>126</v>
      </c>
      <c r="D129" s="197" t="s">
        <v>55</v>
      </c>
      <c r="E129" s="199">
        <f>+SUM(F129:G129)</f>
        <v>0</v>
      </c>
      <c r="F129" s="200"/>
      <c r="G129" s="200"/>
      <c r="H129" s="206"/>
      <c r="I129" s="199">
        <f>+H129*E129</f>
        <v>0</v>
      </c>
      <c r="J129" s="196"/>
    </row>
    <row r="130" spans="1:10" ht="15.75" x14ac:dyDescent="0.25">
      <c r="A130" s="196" t="s">
        <v>409</v>
      </c>
      <c r="B130" s="197" t="s">
        <v>410</v>
      </c>
      <c r="C130" s="198" t="s">
        <v>128</v>
      </c>
      <c r="D130" s="197" t="s">
        <v>55</v>
      </c>
      <c r="E130" s="199">
        <f>+SUM(F130:G130)</f>
        <v>0</v>
      </c>
      <c r="F130" s="200"/>
      <c r="G130" s="200"/>
      <c r="H130" s="206">
        <f>+H129*0.6</f>
        <v>0</v>
      </c>
      <c r="I130" s="199">
        <f>+H130*E130</f>
        <v>0</v>
      </c>
      <c r="J130" s="196"/>
    </row>
    <row r="131" spans="1:10" ht="15.75" x14ac:dyDescent="0.25">
      <c r="A131" s="196" t="s">
        <v>411</v>
      </c>
      <c r="B131" s="197" t="s">
        <v>412</v>
      </c>
      <c r="C131" s="198" t="s">
        <v>130</v>
      </c>
      <c r="D131" s="197" t="s">
        <v>55</v>
      </c>
      <c r="E131" s="199">
        <f>+SUM(F131:G131)</f>
        <v>519</v>
      </c>
      <c r="F131" s="200">
        <v>519</v>
      </c>
      <c r="G131" s="200"/>
      <c r="H131" s="206">
        <v>2</v>
      </c>
      <c r="I131" s="199">
        <f>+H131*E131</f>
        <v>1038</v>
      </c>
      <c r="J131" s="196"/>
    </row>
    <row r="132" spans="1:10" ht="15.75" x14ac:dyDescent="0.25">
      <c r="A132" s="196" t="s">
        <v>413</v>
      </c>
      <c r="B132" s="197" t="s">
        <v>414</v>
      </c>
      <c r="C132" s="198" t="s">
        <v>132</v>
      </c>
      <c r="D132" s="197" t="s">
        <v>55</v>
      </c>
      <c r="E132" s="199">
        <f>+SUM(F132:G132)</f>
        <v>0</v>
      </c>
      <c r="F132" s="200"/>
      <c r="G132" s="200"/>
      <c r="H132" s="206"/>
      <c r="I132" s="199">
        <f>+H132*E132</f>
        <v>0</v>
      </c>
      <c r="J132" s="196"/>
    </row>
    <row r="133" spans="1:10" ht="15.75" x14ac:dyDescent="0.25">
      <c r="A133" s="190" t="s">
        <v>1537</v>
      </c>
      <c r="B133" s="190" t="s">
        <v>60</v>
      </c>
      <c r="C133" s="191" t="s">
        <v>61</v>
      </c>
      <c r="D133" s="190" t="s">
        <v>55</v>
      </c>
      <c r="E133" s="192">
        <f>+SUM(E134:E137)</f>
        <v>0</v>
      </c>
      <c r="F133" s="215">
        <f>+SUM(F134:F137)</f>
        <v>0</v>
      </c>
      <c r="G133" s="200"/>
      <c r="H133" s="217"/>
      <c r="I133" s="192"/>
      <c r="J133" s="196"/>
    </row>
    <row r="134" spans="1:10" ht="15.75" x14ac:dyDescent="0.25">
      <c r="A134" s="196" t="s">
        <v>415</v>
      </c>
      <c r="B134" s="197" t="s">
        <v>416</v>
      </c>
      <c r="C134" s="198" t="s">
        <v>126</v>
      </c>
      <c r="D134" s="197" t="s">
        <v>55</v>
      </c>
      <c r="E134" s="199">
        <f>+SUM(F134:G134)</f>
        <v>0</v>
      </c>
      <c r="F134" s="200"/>
      <c r="G134" s="200"/>
      <c r="H134" s="206"/>
      <c r="I134" s="199"/>
      <c r="J134" s="196"/>
    </row>
    <row r="135" spans="1:10" ht="15.75" x14ac:dyDescent="0.25">
      <c r="A135" s="196" t="s">
        <v>417</v>
      </c>
      <c r="B135" s="197" t="s">
        <v>418</v>
      </c>
      <c r="C135" s="198" t="s">
        <v>324</v>
      </c>
      <c r="D135" s="197" t="s">
        <v>55</v>
      </c>
      <c r="E135" s="199">
        <f>+SUM(F135:G135)</f>
        <v>0</v>
      </c>
      <c r="F135" s="200"/>
      <c r="G135" s="200"/>
      <c r="H135" s="206"/>
      <c r="I135" s="199"/>
      <c r="J135" s="196"/>
    </row>
    <row r="136" spans="1:10" ht="15.75" x14ac:dyDescent="0.25">
      <c r="A136" s="196" t="s">
        <v>419</v>
      </c>
      <c r="B136" s="197" t="s">
        <v>420</v>
      </c>
      <c r="C136" s="198" t="s">
        <v>130</v>
      </c>
      <c r="D136" s="197" t="s">
        <v>55</v>
      </c>
      <c r="E136" s="199">
        <f>+SUM(F136:G136)</f>
        <v>0</v>
      </c>
      <c r="F136" s="200"/>
      <c r="G136" s="200"/>
      <c r="H136" s="206"/>
      <c r="I136" s="199"/>
      <c r="J136" s="196"/>
    </row>
    <row r="137" spans="1:10" ht="15.75" x14ac:dyDescent="0.25">
      <c r="A137" s="196" t="s">
        <v>1538</v>
      </c>
      <c r="B137" s="197" t="s">
        <v>422</v>
      </c>
      <c r="C137" s="198" t="s">
        <v>132</v>
      </c>
      <c r="D137" s="197" t="s">
        <v>55</v>
      </c>
      <c r="E137" s="199">
        <f>+SUM(F137:G137)</f>
        <v>0</v>
      </c>
      <c r="F137" s="200"/>
      <c r="G137" s="200"/>
      <c r="H137" s="206"/>
      <c r="I137" s="199"/>
      <c r="J137" s="196"/>
    </row>
    <row r="138" spans="1:10" ht="15.75" x14ac:dyDescent="0.25">
      <c r="A138" s="190" t="s">
        <v>1539</v>
      </c>
      <c r="B138" s="190" t="s">
        <v>62</v>
      </c>
      <c r="C138" s="191" t="s">
        <v>63</v>
      </c>
      <c r="D138" s="190" t="s">
        <v>55</v>
      </c>
      <c r="E138" s="192">
        <f>+SUM(E139:E142)</f>
        <v>125</v>
      </c>
      <c r="F138" s="215">
        <f>+SUM(F139:F142)</f>
        <v>125</v>
      </c>
      <c r="G138" s="215">
        <f>+SUM(G139:G142)</f>
        <v>0</v>
      </c>
      <c r="H138" s="217"/>
      <c r="I138" s="192">
        <f>+SUM(I139:I142)</f>
        <v>250</v>
      </c>
      <c r="J138" s="196"/>
    </row>
    <row r="139" spans="1:10" ht="15.75" x14ac:dyDescent="0.25">
      <c r="A139" s="196" t="s">
        <v>423</v>
      </c>
      <c r="B139" s="197" t="s">
        <v>424</v>
      </c>
      <c r="C139" s="198" t="s">
        <v>126</v>
      </c>
      <c r="D139" s="196" t="s">
        <v>55</v>
      </c>
      <c r="E139" s="199">
        <f>+SUM(F139:G139)</f>
        <v>0</v>
      </c>
      <c r="F139" s="200"/>
      <c r="G139" s="200"/>
      <c r="H139" s="206"/>
      <c r="I139" s="199">
        <f>+H139*E139</f>
        <v>0</v>
      </c>
      <c r="J139" s="196"/>
    </row>
    <row r="140" spans="1:10" ht="15.75" x14ac:dyDescent="0.25">
      <c r="A140" s="196" t="s">
        <v>425</v>
      </c>
      <c r="B140" s="197" t="s">
        <v>426</v>
      </c>
      <c r="C140" s="198" t="s">
        <v>128</v>
      </c>
      <c r="D140" s="196" t="s">
        <v>55</v>
      </c>
      <c r="E140" s="199">
        <f>+SUM(F140:G140)</f>
        <v>0</v>
      </c>
      <c r="F140" s="200"/>
      <c r="G140" s="200"/>
      <c r="H140" s="206"/>
      <c r="I140" s="199">
        <f>+H140*E140</f>
        <v>0</v>
      </c>
      <c r="J140" s="196"/>
    </row>
    <row r="141" spans="1:10" ht="15.75" x14ac:dyDescent="0.25">
      <c r="A141" s="196" t="s">
        <v>427</v>
      </c>
      <c r="B141" s="197" t="s">
        <v>428</v>
      </c>
      <c r="C141" s="198" t="s">
        <v>130</v>
      </c>
      <c r="D141" s="196" t="s">
        <v>55</v>
      </c>
      <c r="E141" s="199">
        <f>+SUM(F141:G141)</f>
        <v>125</v>
      </c>
      <c r="F141" s="200">
        <v>125</v>
      </c>
      <c r="G141" s="200"/>
      <c r="H141" s="206">
        <v>2</v>
      </c>
      <c r="I141" s="199">
        <f>+H141*E141</f>
        <v>250</v>
      </c>
      <c r="J141" s="196"/>
    </row>
    <row r="142" spans="1:10" ht="15.75" x14ac:dyDescent="0.25">
      <c r="A142" s="196" t="s">
        <v>429</v>
      </c>
      <c r="B142" s="197" t="s">
        <v>430</v>
      </c>
      <c r="C142" s="198" t="s">
        <v>132</v>
      </c>
      <c r="D142" s="196" t="s">
        <v>55</v>
      </c>
      <c r="E142" s="199">
        <f>+SUM(F142:G142)</f>
        <v>0</v>
      </c>
      <c r="F142" s="200"/>
      <c r="G142" s="200"/>
      <c r="H142" s="206"/>
      <c r="I142" s="199">
        <f>+H142*E142</f>
        <v>0</v>
      </c>
      <c r="J142" s="196"/>
    </row>
    <row r="143" spans="1:10" ht="15.75" x14ac:dyDescent="0.25">
      <c r="A143" s="190" t="s">
        <v>1540</v>
      </c>
      <c r="B143" s="190" t="s">
        <v>64</v>
      </c>
      <c r="C143" s="191" t="s">
        <v>65</v>
      </c>
      <c r="D143" s="190" t="s">
        <v>55</v>
      </c>
      <c r="E143" s="192">
        <f>+SUM(E144:E147)</f>
        <v>0</v>
      </c>
      <c r="F143" s="215">
        <f>+SUM(F144:F147)</f>
        <v>0</v>
      </c>
      <c r="G143" s="200"/>
      <c r="H143" s="217"/>
      <c r="I143" s="215"/>
      <c r="J143" s="196"/>
    </row>
    <row r="144" spans="1:10" ht="15.75" x14ac:dyDescent="0.25">
      <c r="A144" s="196" t="s">
        <v>431</v>
      </c>
      <c r="B144" s="197" t="s">
        <v>432</v>
      </c>
      <c r="C144" s="198" t="s">
        <v>126</v>
      </c>
      <c r="D144" s="197" t="s">
        <v>55</v>
      </c>
      <c r="E144" s="199">
        <f t="shared" ref="E144:E149" si="0">+SUM(F144:G144)</f>
        <v>0</v>
      </c>
      <c r="F144" s="200"/>
      <c r="G144" s="200"/>
      <c r="H144" s="206"/>
      <c r="I144" s="199"/>
      <c r="J144" s="196"/>
    </row>
    <row r="145" spans="1:10" ht="15.75" x14ac:dyDescent="0.25">
      <c r="A145" s="196" t="s">
        <v>433</v>
      </c>
      <c r="B145" s="197" t="s">
        <v>434</v>
      </c>
      <c r="C145" s="198" t="s">
        <v>128</v>
      </c>
      <c r="D145" s="197" t="s">
        <v>55</v>
      </c>
      <c r="E145" s="199">
        <f t="shared" si="0"/>
        <v>0</v>
      </c>
      <c r="F145" s="200"/>
      <c r="G145" s="200"/>
      <c r="H145" s="206"/>
      <c r="I145" s="199"/>
      <c r="J145" s="196"/>
    </row>
    <row r="146" spans="1:10" ht="15.75" x14ac:dyDescent="0.25">
      <c r="A146" s="196" t="s">
        <v>435</v>
      </c>
      <c r="B146" s="197" t="s">
        <v>436</v>
      </c>
      <c r="C146" s="198" t="s">
        <v>130</v>
      </c>
      <c r="D146" s="197" t="s">
        <v>55</v>
      </c>
      <c r="E146" s="199">
        <f t="shared" si="0"/>
        <v>0</v>
      </c>
      <c r="F146" s="200"/>
      <c r="G146" s="200"/>
      <c r="H146" s="206"/>
      <c r="I146" s="199"/>
      <c r="J146" s="196"/>
    </row>
    <row r="147" spans="1:10" ht="15.75" x14ac:dyDescent="0.25">
      <c r="A147" s="196" t="s">
        <v>437</v>
      </c>
      <c r="B147" s="197" t="s">
        <v>438</v>
      </c>
      <c r="C147" s="198" t="s">
        <v>132</v>
      </c>
      <c r="D147" s="197" t="s">
        <v>55</v>
      </c>
      <c r="E147" s="199">
        <f t="shared" si="0"/>
        <v>0</v>
      </c>
      <c r="F147" s="200"/>
      <c r="G147" s="200"/>
      <c r="H147" s="206"/>
      <c r="I147" s="199"/>
      <c r="J147" s="196"/>
    </row>
    <row r="148" spans="1:10" ht="15.75" x14ac:dyDescent="0.25">
      <c r="A148" s="190" t="s">
        <v>1541</v>
      </c>
      <c r="B148" s="190" t="s">
        <v>66</v>
      </c>
      <c r="C148" s="191" t="s">
        <v>67</v>
      </c>
      <c r="D148" s="190" t="s">
        <v>68</v>
      </c>
      <c r="E148" s="192">
        <f t="shared" si="0"/>
        <v>115</v>
      </c>
      <c r="F148" s="193">
        <v>115</v>
      </c>
      <c r="G148" s="200"/>
      <c r="H148" s="206">
        <v>1.3</v>
      </c>
      <c r="I148" s="192">
        <f>+H148*E148</f>
        <v>149.5</v>
      </c>
      <c r="J148" s="196"/>
    </row>
    <row r="149" spans="1:10" ht="15.75" x14ac:dyDescent="0.25">
      <c r="A149" s="190" t="s">
        <v>1542</v>
      </c>
      <c r="B149" s="190" t="s">
        <v>69</v>
      </c>
      <c r="C149" s="191" t="s">
        <v>70</v>
      </c>
      <c r="D149" s="190" t="s">
        <v>55</v>
      </c>
      <c r="E149" s="192">
        <f t="shared" si="0"/>
        <v>0</v>
      </c>
      <c r="F149" s="193"/>
      <c r="G149" s="193"/>
      <c r="H149" s="206"/>
      <c r="I149" s="192"/>
      <c r="J149" s="196"/>
    </row>
    <row r="150" spans="1:10" ht="15.75" x14ac:dyDescent="0.25">
      <c r="A150" s="190" t="s">
        <v>1543</v>
      </c>
      <c r="B150" s="190" t="s">
        <v>71</v>
      </c>
      <c r="C150" s="191" t="s">
        <v>72</v>
      </c>
      <c r="D150" s="190" t="s">
        <v>73</v>
      </c>
      <c r="E150" s="199"/>
      <c r="F150" s="200"/>
      <c r="G150" s="200"/>
      <c r="H150" s="206"/>
      <c r="I150" s="199"/>
      <c r="J150" s="196"/>
    </row>
    <row r="151" spans="1:10" ht="15.75" x14ac:dyDescent="0.25">
      <c r="A151" s="190" t="s">
        <v>1544</v>
      </c>
      <c r="B151" s="190" t="s">
        <v>74</v>
      </c>
      <c r="C151" s="191" t="s">
        <v>75</v>
      </c>
      <c r="D151" s="190" t="s">
        <v>73</v>
      </c>
      <c r="E151" s="192">
        <f>+SUM(F151:G151)</f>
        <v>0</v>
      </c>
      <c r="F151" s="193"/>
      <c r="G151" s="193"/>
      <c r="H151" s="206"/>
      <c r="I151" s="192"/>
      <c r="J151" s="196"/>
    </row>
    <row r="152" spans="1:10" ht="15.75" x14ac:dyDescent="0.25">
      <c r="A152" s="190" t="s">
        <v>1545</v>
      </c>
      <c r="B152" s="190" t="s">
        <v>76</v>
      </c>
      <c r="C152" s="191" t="s">
        <v>77</v>
      </c>
      <c r="D152" s="190" t="s">
        <v>55</v>
      </c>
      <c r="E152" s="199"/>
      <c r="F152" s="200"/>
      <c r="G152" s="200"/>
      <c r="H152" s="206"/>
      <c r="I152" s="199"/>
      <c r="J152" s="196"/>
    </row>
    <row r="153" spans="1:10" ht="15.75" x14ac:dyDescent="0.25">
      <c r="A153" s="190" t="s">
        <v>1546</v>
      </c>
      <c r="B153" s="190" t="s">
        <v>78</v>
      </c>
      <c r="C153" s="191" t="s">
        <v>440</v>
      </c>
      <c r="D153" s="190" t="s">
        <v>55</v>
      </c>
      <c r="E153" s="199"/>
      <c r="F153" s="200"/>
      <c r="G153" s="200"/>
      <c r="H153" s="206"/>
      <c r="I153" s="199"/>
      <c r="J153" s="196"/>
    </row>
    <row r="154" spans="1:10" ht="15.75" x14ac:dyDescent="0.25">
      <c r="A154" s="190" t="s">
        <v>1547</v>
      </c>
      <c r="B154" s="190" t="s">
        <v>441</v>
      </c>
      <c r="C154" s="191" t="s">
        <v>442</v>
      </c>
      <c r="D154" s="190" t="s">
        <v>73</v>
      </c>
      <c r="E154" s="199"/>
      <c r="F154" s="200"/>
      <c r="G154" s="200"/>
      <c r="H154" s="224"/>
      <c r="I154" s="199"/>
      <c r="J154" s="196"/>
    </row>
    <row r="155" spans="1:10" ht="15.75" x14ac:dyDescent="0.25">
      <c r="A155" s="190" t="s">
        <v>1548</v>
      </c>
      <c r="B155" s="190" t="s">
        <v>443</v>
      </c>
      <c r="C155" s="191" t="s">
        <v>444</v>
      </c>
      <c r="D155" s="190" t="s">
        <v>55</v>
      </c>
      <c r="E155" s="199"/>
      <c r="F155" s="200"/>
      <c r="G155" s="200"/>
      <c r="H155" s="206"/>
      <c r="I155" s="199"/>
      <c r="J155" s="196"/>
    </row>
    <row r="156" spans="1:10" ht="15.75" x14ac:dyDescent="0.25">
      <c r="A156" s="190" t="s">
        <v>1549</v>
      </c>
      <c r="B156" s="190" t="s">
        <v>1550</v>
      </c>
      <c r="C156" s="191" t="s">
        <v>446</v>
      </c>
      <c r="D156" s="190" t="s">
        <v>212</v>
      </c>
      <c r="E156" s="195" t="s">
        <v>178</v>
      </c>
      <c r="F156" s="193"/>
      <c r="G156" s="193"/>
      <c r="H156" s="217"/>
      <c r="I156" s="192"/>
      <c r="J156" s="196"/>
    </row>
    <row r="157" spans="1:10" ht="15.75" x14ac:dyDescent="0.25">
      <c r="A157" s="190"/>
      <c r="B157" s="190"/>
      <c r="C157" s="225" t="s">
        <v>1551</v>
      </c>
      <c r="D157" s="196" t="s">
        <v>212</v>
      </c>
      <c r="E157" s="202" t="s">
        <v>178</v>
      </c>
      <c r="F157" s="193"/>
      <c r="G157" s="193"/>
      <c r="H157" s="217"/>
      <c r="I157" s="199"/>
      <c r="J157" s="196"/>
    </row>
    <row r="158" spans="1:10" ht="15.75" x14ac:dyDescent="0.25">
      <c r="A158" s="186">
        <v>7</v>
      </c>
      <c r="B158" s="186" t="s">
        <v>81</v>
      </c>
      <c r="C158" s="187" t="s">
        <v>82</v>
      </c>
      <c r="D158" s="186" t="s">
        <v>212</v>
      </c>
      <c r="E158" s="203" t="s">
        <v>178</v>
      </c>
      <c r="F158" s="193"/>
      <c r="G158" s="193"/>
      <c r="H158" s="217"/>
      <c r="I158" s="204">
        <f>+I159+I164+I167+I168+I169+I170+I171+I172</f>
        <v>32.299999999999997</v>
      </c>
      <c r="J158" s="186"/>
    </row>
    <row r="159" spans="1:10" ht="15.75" x14ac:dyDescent="0.25">
      <c r="A159" s="190" t="s">
        <v>1552</v>
      </c>
      <c r="B159" s="190" t="s">
        <v>83</v>
      </c>
      <c r="C159" s="191" t="s">
        <v>84</v>
      </c>
      <c r="D159" s="190" t="s">
        <v>85</v>
      </c>
      <c r="E159" s="211">
        <f>+SUM(E160:E163)</f>
        <v>3</v>
      </c>
      <c r="F159" s="226">
        <f>+SUM(F160:F163)</f>
        <v>3</v>
      </c>
      <c r="G159" s="226">
        <f>+SUM(G160:G163)</f>
        <v>0</v>
      </c>
      <c r="H159" s="217"/>
      <c r="I159" s="192">
        <f>+SUM(I160:I163)</f>
        <v>30</v>
      </c>
      <c r="J159" s="190"/>
    </row>
    <row r="160" spans="1:10" ht="15.75" x14ac:dyDescent="0.25">
      <c r="A160" s="197" t="s">
        <v>447</v>
      </c>
      <c r="B160" s="197" t="s">
        <v>448</v>
      </c>
      <c r="C160" s="198" t="s">
        <v>449</v>
      </c>
      <c r="D160" s="197" t="s">
        <v>85</v>
      </c>
      <c r="E160" s="227">
        <f>+SUM(F160:G160)</f>
        <v>0</v>
      </c>
      <c r="F160" s="200"/>
      <c r="G160" s="200"/>
      <c r="H160" s="206"/>
      <c r="I160" s="199">
        <f>+H160*E160</f>
        <v>0</v>
      </c>
      <c r="J160" s="196"/>
    </row>
    <row r="161" spans="1:10" ht="15.75" x14ac:dyDescent="0.25">
      <c r="A161" s="197" t="s">
        <v>450</v>
      </c>
      <c r="B161" s="197" t="s">
        <v>86</v>
      </c>
      <c r="C161" s="198" t="s">
        <v>451</v>
      </c>
      <c r="D161" s="197" t="s">
        <v>85</v>
      </c>
      <c r="E161" s="227">
        <f>+SUM(F161:G161)</f>
        <v>3</v>
      </c>
      <c r="F161" s="200">
        <v>3</v>
      </c>
      <c r="G161" s="200"/>
      <c r="H161" s="206">
        <v>10</v>
      </c>
      <c r="I161" s="199">
        <f>+H161*E161</f>
        <v>30</v>
      </c>
      <c r="J161" s="196"/>
    </row>
    <row r="162" spans="1:10" ht="15.75" x14ac:dyDescent="0.25">
      <c r="A162" s="197" t="s">
        <v>452</v>
      </c>
      <c r="B162" s="197" t="s">
        <v>88</v>
      </c>
      <c r="C162" s="198" t="s">
        <v>453</v>
      </c>
      <c r="D162" s="197" t="s">
        <v>85</v>
      </c>
      <c r="E162" s="227">
        <f>+SUM(F162:G162)</f>
        <v>0</v>
      </c>
      <c r="F162" s="200"/>
      <c r="G162" s="200"/>
      <c r="H162" s="206"/>
      <c r="I162" s="199">
        <f>+H162*E162</f>
        <v>0</v>
      </c>
      <c r="J162" s="196"/>
    </row>
    <row r="163" spans="1:10" ht="15.75" x14ac:dyDescent="0.25">
      <c r="A163" s="197" t="s">
        <v>454</v>
      </c>
      <c r="B163" s="197" t="s">
        <v>90</v>
      </c>
      <c r="C163" s="198" t="s">
        <v>455</v>
      </c>
      <c r="D163" s="197" t="s">
        <v>85</v>
      </c>
      <c r="E163" s="227">
        <f>+SUM(F163:G163)</f>
        <v>0</v>
      </c>
      <c r="F163" s="200"/>
      <c r="G163" s="200"/>
      <c r="H163" s="206"/>
      <c r="I163" s="199">
        <f>+H163*E163</f>
        <v>0</v>
      </c>
      <c r="J163" s="196"/>
    </row>
    <row r="164" spans="1:10" ht="15.75" x14ac:dyDescent="0.25">
      <c r="A164" s="190" t="s">
        <v>1553</v>
      </c>
      <c r="B164" s="190" t="s">
        <v>86</v>
      </c>
      <c r="C164" s="191" t="s">
        <v>87</v>
      </c>
      <c r="D164" s="190" t="s">
        <v>85</v>
      </c>
      <c r="E164" s="211">
        <f>+SUM(E165:E166)</f>
        <v>23</v>
      </c>
      <c r="F164" s="226">
        <f>+SUM(F165:F166)</f>
        <v>23</v>
      </c>
      <c r="G164" s="226">
        <f>+SUM(G165:G166)</f>
        <v>0</v>
      </c>
      <c r="H164" s="217"/>
      <c r="I164" s="192">
        <f>+SUM(I165:I166)</f>
        <v>2.3000000000000003</v>
      </c>
      <c r="J164" s="196"/>
    </row>
    <row r="165" spans="1:10" ht="15.75" x14ac:dyDescent="0.25">
      <c r="A165" s="197" t="s">
        <v>456</v>
      </c>
      <c r="B165" s="197" t="s">
        <v>457</v>
      </c>
      <c r="C165" s="198" t="s">
        <v>458</v>
      </c>
      <c r="D165" s="197" t="s">
        <v>85</v>
      </c>
      <c r="E165" s="227">
        <f>+SUM(F165:G165)</f>
        <v>23</v>
      </c>
      <c r="F165" s="200">
        <v>23</v>
      </c>
      <c r="G165" s="200"/>
      <c r="H165" s="206">
        <v>0.1</v>
      </c>
      <c r="I165" s="199">
        <f>+H165*E165</f>
        <v>2.3000000000000003</v>
      </c>
      <c r="J165" s="196"/>
    </row>
    <row r="166" spans="1:10" ht="15.75" x14ac:dyDescent="0.25">
      <c r="A166" s="197" t="s">
        <v>459</v>
      </c>
      <c r="B166" s="197" t="s">
        <v>460</v>
      </c>
      <c r="C166" s="198" t="s">
        <v>461</v>
      </c>
      <c r="D166" s="197" t="s">
        <v>85</v>
      </c>
      <c r="E166" s="227">
        <f>+SUM(F166:G166)</f>
        <v>0</v>
      </c>
      <c r="F166" s="200"/>
      <c r="G166" s="200"/>
      <c r="H166" s="206"/>
      <c r="I166" s="199">
        <f>+H166*E166</f>
        <v>0</v>
      </c>
      <c r="J166" s="196"/>
    </row>
    <row r="167" spans="1:10" ht="15.75" x14ac:dyDescent="0.25">
      <c r="A167" s="190" t="s">
        <v>1554</v>
      </c>
      <c r="B167" s="190" t="s">
        <v>88</v>
      </c>
      <c r="C167" s="191" t="s">
        <v>89</v>
      </c>
      <c r="D167" s="190" t="s">
        <v>85</v>
      </c>
      <c r="E167" s="199"/>
      <c r="F167" s="200"/>
      <c r="G167" s="200"/>
      <c r="H167" s="206"/>
      <c r="I167" s="199"/>
      <c r="J167" s="196"/>
    </row>
    <row r="168" spans="1:10" ht="15.75" x14ac:dyDescent="0.25">
      <c r="A168" s="190" t="s">
        <v>1555</v>
      </c>
      <c r="B168" s="190" t="s">
        <v>90</v>
      </c>
      <c r="C168" s="191" t="s">
        <v>91</v>
      </c>
      <c r="D168" s="190" t="s">
        <v>73</v>
      </c>
      <c r="E168" s="199"/>
      <c r="F168" s="200"/>
      <c r="G168" s="200"/>
      <c r="H168" s="206"/>
      <c r="I168" s="199"/>
      <c r="J168" s="196"/>
    </row>
    <row r="169" spans="1:10" ht="15.75" x14ac:dyDescent="0.25">
      <c r="A169" s="190" t="s">
        <v>1556</v>
      </c>
      <c r="B169" s="190" t="s">
        <v>463</v>
      </c>
      <c r="C169" s="191" t="s">
        <v>464</v>
      </c>
      <c r="D169" s="190" t="s">
        <v>212</v>
      </c>
      <c r="E169" s="195" t="s">
        <v>178</v>
      </c>
      <c r="F169" s="200"/>
      <c r="G169" s="200"/>
      <c r="H169" s="206"/>
      <c r="I169" s="199"/>
      <c r="J169" s="196"/>
    </row>
    <row r="170" spans="1:10" ht="15.75" x14ac:dyDescent="0.25">
      <c r="A170" s="190" t="s">
        <v>1557</v>
      </c>
      <c r="B170" s="190" t="s">
        <v>465</v>
      </c>
      <c r="C170" s="191" t="s">
        <v>466</v>
      </c>
      <c r="D170" s="190" t="s">
        <v>212</v>
      </c>
      <c r="E170" s="195" t="s">
        <v>178</v>
      </c>
      <c r="F170" s="193"/>
      <c r="G170" s="200"/>
      <c r="H170" s="206"/>
      <c r="I170" s="192">
        <f>+SUM(F170:G170)</f>
        <v>0</v>
      </c>
      <c r="J170" s="196"/>
    </row>
    <row r="171" spans="1:10" ht="15.75" x14ac:dyDescent="0.25">
      <c r="A171" s="190" t="s">
        <v>1558</v>
      </c>
      <c r="B171" s="190" t="s">
        <v>467</v>
      </c>
      <c r="C171" s="191" t="s">
        <v>468</v>
      </c>
      <c r="D171" s="190" t="s">
        <v>1213</v>
      </c>
      <c r="E171" s="195"/>
      <c r="F171" s="200"/>
      <c r="G171" s="200"/>
      <c r="H171" s="217"/>
      <c r="I171" s="199"/>
      <c r="J171" s="196"/>
    </row>
    <row r="172" spans="1:10" ht="15.75" x14ac:dyDescent="0.25">
      <c r="A172" s="190" t="s">
        <v>1559</v>
      </c>
      <c r="B172" s="190" t="s">
        <v>467</v>
      </c>
      <c r="C172" s="191" t="s">
        <v>470</v>
      </c>
      <c r="D172" s="190" t="s">
        <v>212</v>
      </c>
      <c r="E172" s="195" t="s">
        <v>178</v>
      </c>
      <c r="F172" s="200"/>
      <c r="G172" s="200"/>
      <c r="H172" s="201"/>
      <c r="I172" s="199"/>
      <c r="J172" s="196"/>
    </row>
    <row r="173" spans="1:10" ht="15.75" x14ac:dyDescent="0.25">
      <c r="A173" s="186">
        <v>8</v>
      </c>
      <c r="B173" s="186" t="s">
        <v>93</v>
      </c>
      <c r="C173" s="187" t="s">
        <v>94</v>
      </c>
      <c r="D173" s="186" t="s">
        <v>212</v>
      </c>
      <c r="E173" s="203" t="s">
        <v>178</v>
      </c>
      <c r="F173" s="200"/>
      <c r="G173" s="200"/>
      <c r="H173" s="201"/>
      <c r="I173" s="204">
        <f>+I178+I182+I187+I191+I195+I198+I201+I202+I205</f>
        <v>0</v>
      </c>
      <c r="J173" s="218"/>
    </row>
    <row r="174" spans="1:10" ht="15.75" x14ac:dyDescent="0.25">
      <c r="A174" s="190" t="s">
        <v>1560</v>
      </c>
      <c r="B174" s="190" t="s">
        <v>471</v>
      </c>
      <c r="C174" s="191" t="s">
        <v>472</v>
      </c>
      <c r="D174" s="196"/>
      <c r="E174" s="199"/>
      <c r="F174" s="200"/>
      <c r="G174" s="200"/>
      <c r="H174" s="201"/>
      <c r="I174" s="199"/>
      <c r="J174" s="196"/>
    </row>
    <row r="175" spans="1:10" ht="15.75" x14ac:dyDescent="0.25">
      <c r="A175" s="197" t="s">
        <v>473</v>
      </c>
      <c r="B175" s="197" t="s">
        <v>474</v>
      </c>
      <c r="C175" s="198" t="s">
        <v>475</v>
      </c>
      <c r="D175" s="197" t="s">
        <v>97</v>
      </c>
      <c r="E175" s="199"/>
      <c r="F175" s="200"/>
      <c r="G175" s="200"/>
      <c r="H175" s="201"/>
      <c r="I175" s="199"/>
      <c r="J175" s="196"/>
    </row>
    <row r="176" spans="1:10" ht="15.75" x14ac:dyDescent="0.25">
      <c r="A176" s="197" t="s">
        <v>476</v>
      </c>
      <c r="B176" s="197" t="s">
        <v>477</v>
      </c>
      <c r="C176" s="198" t="s">
        <v>478</v>
      </c>
      <c r="D176" s="197" t="s">
        <v>47</v>
      </c>
      <c r="E176" s="199"/>
      <c r="F176" s="200"/>
      <c r="G176" s="200"/>
      <c r="H176" s="201"/>
      <c r="I176" s="199"/>
      <c r="J176" s="196"/>
    </row>
    <row r="177" spans="1:10" ht="15.75" x14ac:dyDescent="0.25">
      <c r="A177" s="197" t="s">
        <v>479</v>
      </c>
      <c r="B177" s="197" t="s">
        <v>480</v>
      </c>
      <c r="C177" s="198" t="s">
        <v>481</v>
      </c>
      <c r="D177" s="197" t="s">
        <v>482</v>
      </c>
      <c r="E177" s="199"/>
      <c r="F177" s="200"/>
      <c r="G177" s="200"/>
      <c r="H177" s="201"/>
      <c r="I177" s="199"/>
      <c r="J177" s="196"/>
    </row>
    <row r="178" spans="1:10" ht="15.75" x14ac:dyDescent="0.25">
      <c r="A178" s="190" t="s">
        <v>1561</v>
      </c>
      <c r="B178" s="190" t="s">
        <v>95</v>
      </c>
      <c r="C178" s="191" t="s">
        <v>96</v>
      </c>
      <c r="D178" s="196"/>
      <c r="E178" s="199"/>
      <c r="F178" s="200"/>
      <c r="G178" s="200"/>
      <c r="H178" s="201"/>
      <c r="I178" s="228"/>
      <c r="J178" s="196"/>
    </row>
    <row r="179" spans="1:10" ht="15.75" x14ac:dyDescent="0.25">
      <c r="A179" s="197" t="s">
        <v>483</v>
      </c>
      <c r="B179" s="197" t="s">
        <v>484</v>
      </c>
      <c r="C179" s="198" t="s">
        <v>475</v>
      </c>
      <c r="D179" s="197" t="s">
        <v>97</v>
      </c>
      <c r="E179" s="199">
        <f>+SUM(F179:G179)</f>
        <v>0</v>
      </c>
      <c r="F179" s="200"/>
      <c r="G179" s="200"/>
      <c r="H179" s="206"/>
      <c r="I179" s="199"/>
      <c r="J179" s="196"/>
    </row>
    <row r="180" spans="1:10" ht="15.75" x14ac:dyDescent="0.25">
      <c r="A180" s="197" t="s">
        <v>485</v>
      </c>
      <c r="B180" s="197" t="s">
        <v>486</v>
      </c>
      <c r="C180" s="198" t="s">
        <v>478</v>
      </c>
      <c r="D180" s="197" t="s">
        <v>47</v>
      </c>
      <c r="E180" s="199"/>
      <c r="F180" s="200"/>
      <c r="G180" s="200"/>
      <c r="H180" s="201"/>
      <c r="I180" s="199"/>
      <c r="J180" s="196"/>
    </row>
    <row r="181" spans="1:10" ht="15.75" x14ac:dyDescent="0.25">
      <c r="A181" s="197" t="s">
        <v>487</v>
      </c>
      <c r="B181" s="197" t="s">
        <v>488</v>
      </c>
      <c r="C181" s="198" t="s">
        <v>481</v>
      </c>
      <c r="D181" s="197" t="s">
        <v>482</v>
      </c>
      <c r="E181" s="45">
        <f>+SUM(F181:G181)</f>
        <v>0</v>
      </c>
      <c r="F181" s="229"/>
      <c r="G181" s="229"/>
      <c r="H181" s="201"/>
      <c r="I181" s="199"/>
      <c r="J181" s="196"/>
    </row>
    <row r="182" spans="1:10" ht="15.75" x14ac:dyDescent="0.25">
      <c r="A182" s="190" t="s">
        <v>1562</v>
      </c>
      <c r="B182" s="190" t="s">
        <v>98</v>
      </c>
      <c r="C182" s="191" t="s">
        <v>99</v>
      </c>
      <c r="D182" s="196"/>
      <c r="E182" s="45"/>
      <c r="F182" s="229"/>
      <c r="G182" s="229"/>
      <c r="H182" s="201"/>
      <c r="I182" s="230"/>
      <c r="J182" s="196"/>
    </row>
    <row r="183" spans="1:10" ht="15.75" x14ac:dyDescent="0.25">
      <c r="A183" s="197" t="s">
        <v>489</v>
      </c>
      <c r="B183" s="197" t="s">
        <v>490</v>
      </c>
      <c r="C183" s="198" t="s">
        <v>491</v>
      </c>
      <c r="D183" s="197" t="s">
        <v>97</v>
      </c>
      <c r="E183" s="45">
        <f>+SUM(F183:G183)</f>
        <v>0</v>
      </c>
      <c r="F183" s="229"/>
      <c r="G183" s="229"/>
      <c r="H183" s="206"/>
      <c r="I183" s="231" t="s">
        <v>178</v>
      </c>
      <c r="J183" s="196"/>
    </row>
    <row r="184" spans="1:10" ht="15.75" x14ac:dyDescent="0.25">
      <c r="A184" s="197" t="s">
        <v>492</v>
      </c>
      <c r="B184" s="197" t="s">
        <v>493</v>
      </c>
      <c r="C184" s="198" t="s">
        <v>494</v>
      </c>
      <c r="D184" s="197" t="s">
        <v>482</v>
      </c>
      <c r="E184" s="45">
        <f>+SUM(F184:G184)</f>
        <v>0</v>
      </c>
      <c r="F184" s="229"/>
      <c r="G184" s="229"/>
      <c r="H184" s="201"/>
      <c r="I184" s="231" t="s">
        <v>178</v>
      </c>
      <c r="J184" s="196"/>
    </row>
    <row r="185" spans="1:10" ht="15.75" x14ac:dyDescent="0.25">
      <c r="A185" s="232" t="s">
        <v>492</v>
      </c>
      <c r="B185" s="232" t="s">
        <v>493</v>
      </c>
      <c r="C185" s="233" t="s">
        <v>495</v>
      </c>
      <c r="D185" s="232" t="s">
        <v>496</v>
      </c>
      <c r="E185" s="45">
        <f>+SUM(F185:G185)</f>
        <v>0</v>
      </c>
      <c r="F185" s="229"/>
      <c r="G185" s="229"/>
      <c r="H185" s="201"/>
      <c r="I185" s="231" t="s">
        <v>178</v>
      </c>
      <c r="J185" s="196"/>
    </row>
    <row r="186" spans="1:10" ht="15.75" x14ac:dyDescent="0.25">
      <c r="A186" s="232" t="s">
        <v>497</v>
      </c>
      <c r="B186" s="232" t="s">
        <v>498</v>
      </c>
      <c r="C186" s="233" t="s">
        <v>499</v>
      </c>
      <c r="D186" s="232" t="s">
        <v>496</v>
      </c>
      <c r="E186" s="45">
        <f>+SUM(F186:G186)</f>
        <v>0</v>
      </c>
      <c r="F186" s="229"/>
      <c r="G186" s="229"/>
      <c r="H186" s="201"/>
      <c r="I186" s="231"/>
      <c r="J186" s="196"/>
    </row>
    <row r="187" spans="1:10" ht="15.75" x14ac:dyDescent="0.25">
      <c r="A187" s="190" t="s">
        <v>1563</v>
      </c>
      <c r="B187" s="190" t="s">
        <v>100</v>
      </c>
      <c r="C187" s="191" t="s">
        <v>101</v>
      </c>
      <c r="D187" s="196"/>
      <c r="E187" s="45"/>
      <c r="F187" s="229"/>
      <c r="G187" s="229"/>
      <c r="H187" s="201"/>
      <c r="I187" s="230"/>
      <c r="J187" s="196"/>
    </row>
    <row r="188" spans="1:10" ht="15.75" x14ac:dyDescent="0.25">
      <c r="A188" s="197" t="s">
        <v>500</v>
      </c>
      <c r="B188" s="197" t="s">
        <v>501</v>
      </c>
      <c r="C188" s="198" t="s">
        <v>1564</v>
      </c>
      <c r="D188" s="197" t="s">
        <v>97</v>
      </c>
      <c r="E188" s="45">
        <f>+SUM(F188:G188)</f>
        <v>0</v>
      </c>
      <c r="F188" s="229"/>
      <c r="G188" s="229"/>
      <c r="H188" s="206"/>
      <c r="I188" s="45"/>
      <c r="J188" s="196"/>
    </row>
    <row r="189" spans="1:10" ht="15.75" x14ac:dyDescent="0.25">
      <c r="A189" s="197" t="s">
        <v>503</v>
      </c>
      <c r="B189" s="197" t="s">
        <v>504</v>
      </c>
      <c r="C189" s="198" t="s">
        <v>1565</v>
      </c>
      <c r="D189" s="197" t="s">
        <v>469</v>
      </c>
      <c r="E189" s="45">
        <f>+SUM(F189:G189)</f>
        <v>0</v>
      </c>
      <c r="F189" s="229"/>
      <c r="G189" s="229"/>
      <c r="H189" s="201"/>
      <c r="I189" s="234" t="s">
        <v>178</v>
      </c>
      <c r="J189" s="196"/>
    </row>
    <row r="190" spans="1:10" ht="15.75" x14ac:dyDescent="0.25">
      <c r="A190" s="197" t="s">
        <v>505</v>
      </c>
      <c r="B190" s="197" t="s">
        <v>506</v>
      </c>
      <c r="C190" s="198" t="s">
        <v>1566</v>
      </c>
      <c r="D190" s="197" t="s">
        <v>469</v>
      </c>
      <c r="E190" s="45">
        <f>+SUM(F190:G190)</f>
        <v>0</v>
      </c>
      <c r="F190" s="229"/>
      <c r="G190" s="229"/>
      <c r="H190" s="201"/>
      <c r="I190" s="234" t="s">
        <v>178</v>
      </c>
      <c r="J190" s="196"/>
    </row>
    <row r="191" spans="1:10" ht="15.75" x14ac:dyDescent="0.25">
      <c r="A191" s="190" t="s">
        <v>1563</v>
      </c>
      <c r="B191" s="190" t="s">
        <v>100</v>
      </c>
      <c r="C191" s="191" t="s">
        <v>102</v>
      </c>
      <c r="D191" s="196"/>
      <c r="E191" s="230">
        <f>+SUM(E192:E194)</f>
        <v>0</v>
      </c>
      <c r="F191" s="229"/>
      <c r="G191" s="235">
        <f>+SUM(G192:G194)</f>
        <v>0</v>
      </c>
      <c r="H191" s="201"/>
      <c r="I191" s="235"/>
      <c r="J191" s="196"/>
    </row>
    <row r="192" spans="1:10" ht="15.75" x14ac:dyDescent="0.25">
      <c r="A192" s="197" t="s">
        <v>500</v>
      </c>
      <c r="B192" s="197" t="s">
        <v>501</v>
      </c>
      <c r="C192" s="198" t="s">
        <v>507</v>
      </c>
      <c r="D192" s="197" t="s">
        <v>47</v>
      </c>
      <c r="E192" s="45">
        <f>+SUM(F192:G192)</f>
        <v>0</v>
      </c>
      <c r="F192" s="229"/>
      <c r="G192" s="229"/>
      <c r="H192" s="206"/>
      <c r="I192" s="45"/>
      <c r="J192" s="196"/>
    </row>
    <row r="193" spans="1:10" ht="15.75" x14ac:dyDescent="0.25">
      <c r="A193" s="197" t="s">
        <v>503</v>
      </c>
      <c r="B193" s="197" t="s">
        <v>504</v>
      </c>
      <c r="C193" s="198" t="s">
        <v>508</v>
      </c>
      <c r="D193" s="197" t="s">
        <v>47</v>
      </c>
      <c r="E193" s="45"/>
      <c r="F193" s="229"/>
      <c r="G193" s="229"/>
      <c r="H193" s="201"/>
      <c r="I193" s="45"/>
      <c r="J193" s="196"/>
    </row>
    <row r="194" spans="1:10" ht="15.75" x14ac:dyDescent="0.25">
      <c r="A194" s="197" t="s">
        <v>505</v>
      </c>
      <c r="B194" s="197" t="s">
        <v>506</v>
      </c>
      <c r="C194" s="198" t="s">
        <v>509</v>
      </c>
      <c r="D194" s="197" t="s">
        <v>47</v>
      </c>
      <c r="E194" s="199">
        <f>+SUM(F194:G194)</f>
        <v>0</v>
      </c>
      <c r="F194" s="200"/>
      <c r="G194" s="200"/>
      <c r="H194" s="201"/>
      <c r="I194" s="45"/>
      <c r="J194" s="196"/>
    </row>
    <row r="195" spans="1:10" ht="15.75" x14ac:dyDescent="0.25">
      <c r="A195" s="83" t="s">
        <v>1567</v>
      </c>
      <c r="B195" s="83" t="s">
        <v>510</v>
      </c>
      <c r="C195" s="84" t="s">
        <v>511</v>
      </c>
      <c r="D195" s="44"/>
      <c r="E195" s="230">
        <f>+SUM(E196:E197)</f>
        <v>0</v>
      </c>
      <c r="F195" s="229"/>
      <c r="G195" s="235">
        <f>+SUM(G196:G197)</f>
        <v>0</v>
      </c>
      <c r="H195" s="201"/>
      <c r="I195" s="228"/>
      <c r="J195" s="44"/>
    </row>
    <row r="196" spans="1:10" ht="15.75" x14ac:dyDescent="0.25">
      <c r="A196" s="197" t="s">
        <v>512</v>
      </c>
      <c r="B196" s="197" t="s">
        <v>513</v>
      </c>
      <c r="C196" s="198" t="s">
        <v>517</v>
      </c>
      <c r="D196" s="197" t="s">
        <v>47</v>
      </c>
      <c r="E196" s="199">
        <f>+SUM(F196:G196)</f>
        <v>0</v>
      </c>
      <c r="F196" s="200"/>
      <c r="G196" s="200"/>
      <c r="H196" s="201"/>
      <c r="I196" s="45"/>
      <c r="J196" s="196"/>
    </row>
    <row r="197" spans="1:10" ht="15.75" x14ac:dyDescent="0.25">
      <c r="A197" s="197" t="s">
        <v>515</v>
      </c>
      <c r="B197" s="197" t="s">
        <v>516</v>
      </c>
      <c r="C197" s="198" t="s">
        <v>514</v>
      </c>
      <c r="D197" s="197" t="s">
        <v>47</v>
      </c>
      <c r="E197" s="199">
        <f>+SUM(F197:G197)</f>
        <v>0</v>
      </c>
      <c r="F197" s="200"/>
      <c r="G197" s="200"/>
      <c r="H197" s="206"/>
      <c r="I197" s="45"/>
      <c r="J197" s="196"/>
    </row>
    <row r="198" spans="1:10" ht="15.75" x14ac:dyDescent="0.25">
      <c r="A198" s="190" t="s">
        <v>1568</v>
      </c>
      <c r="B198" s="190" t="s">
        <v>518</v>
      </c>
      <c r="C198" s="191" t="s">
        <v>519</v>
      </c>
      <c r="D198" s="196" t="s">
        <v>47</v>
      </c>
      <c r="E198" s="192">
        <f>+SUM(E199:E200)</f>
        <v>0</v>
      </c>
      <c r="F198" s="200"/>
      <c r="G198" s="215">
        <f>+SUM(G199:G200)</f>
        <v>0</v>
      </c>
      <c r="H198" s="201"/>
      <c r="I198" s="228"/>
      <c r="J198" s="196"/>
    </row>
    <row r="199" spans="1:10" ht="15.75" x14ac:dyDescent="0.25">
      <c r="A199" s="197" t="s">
        <v>520</v>
      </c>
      <c r="B199" s="197" t="s">
        <v>521</v>
      </c>
      <c r="C199" s="198" t="s">
        <v>522</v>
      </c>
      <c r="D199" s="197" t="s">
        <v>47</v>
      </c>
      <c r="E199" s="199">
        <f>+SUM(F199:G199)</f>
        <v>0</v>
      </c>
      <c r="F199" s="200"/>
      <c r="G199" s="200"/>
      <c r="H199" s="206"/>
      <c r="I199" s="45"/>
      <c r="J199" s="196"/>
    </row>
    <row r="200" spans="1:10" ht="15.75" x14ac:dyDescent="0.25">
      <c r="A200" s="197" t="s">
        <v>523</v>
      </c>
      <c r="B200" s="197" t="s">
        <v>524</v>
      </c>
      <c r="C200" s="198" t="s">
        <v>1569</v>
      </c>
      <c r="D200" s="197" t="s">
        <v>47</v>
      </c>
      <c r="E200" s="199">
        <f>+SUM(F200:G200)</f>
        <v>0</v>
      </c>
      <c r="F200" s="200"/>
      <c r="G200" s="200"/>
      <c r="H200" s="201"/>
      <c r="I200" s="45"/>
      <c r="J200" s="196"/>
    </row>
    <row r="201" spans="1:10" ht="15.75" x14ac:dyDescent="0.25">
      <c r="A201" s="190" t="s">
        <v>1570</v>
      </c>
      <c r="B201" s="190" t="s">
        <v>526</v>
      </c>
      <c r="C201" s="191" t="s">
        <v>527</v>
      </c>
      <c r="D201" s="190" t="s">
        <v>47</v>
      </c>
      <c r="E201" s="199"/>
      <c r="F201" s="200"/>
      <c r="G201" s="200"/>
      <c r="H201" s="201"/>
      <c r="I201" s="199"/>
      <c r="J201" s="196"/>
    </row>
    <row r="202" spans="1:10" ht="15.75" x14ac:dyDescent="0.25">
      <c r="A202" s="190" t="s">
        <v>1571</v>
      </c>
      <c r="B202" s="190" t="s">
        <v>103</v>
      </c>
      <c r="C202" s="191" t="s">
        <v>104</v>
      </c>
      <c r="D202" s="196"/>
      <c r="E202" s="199"/>
      <c r="F202" s="200"/>
      <c r="G202" s="200"/>
      <c r="H202" s="201"/>
      <c r="I202" s="192"/>
      <c r="J202" s="196"/>
    </row>
    <row r="203" spans="1:10" ht="15.75" x14ac:dyDescent="0.25">
      <c r="A203" s="196" t="s">
        <v>528</v>
      </c>
      <c r="B203" s="197" t="s">
        <v>529</v>
      </c>
      <c r="C203" s="198" t="s">
        <v>502</v>
      </c>
      <c r="D203" s="197" t="s">
        <v>97</v>
      </c>
      <c r="E203" s="199">
        <f>+SUM(F203:G203)</f>
        <v>0</v>
      </c>
      <c r="F203" s="200"/>
      <c r="G203" s="200"/>
      <c r="H203" s="206"/>
      <c r="I203" s="45"/>
      <c r="J203" s="196"/>
    </row>
    <row r="204" spans="1:10" ht="15.75" x14ac:dyDescent="0.25">
      <c r="A204" s="196" t="s">
        <v>1572</v>
      </c>
      <c r="B204" s="197" t="s">
        <v>1573</v>
      </c>
      <c r="C204" s="198" t="s">
        <v>533</v>
      </c>
      <c r="D204" s="197" t="s">
        <v>534</v>
      </c>
      <c r="E204" s="199">
        <f>+SUM(F204:G204)</f>
        <v>0</v>
      </c>
      <c r="F204" s="200"/>
      <c r="G204" s="200"/>
      <c r="H204" s="206"/>
      <c r="I204" s="202" t="s">
        <v>178</v>
      </c>
      <c r="J204" s="196"/>
    </row>
    <row r="205" spans="1:10" ht="15.75" x14ac:dyDescent="0.25">
      <c r="A205" s="190" t="s">
        <v>1574</v>
      </c>
      <c r="B205" s="190" t="s">
        <v>105</v>
      </c>
      <c r="C205" s="191" t="s">
        <v>106</v>
      </c>
      <c r="D205" s="190" t="s">
        <v>212</v>
      </c>
      <c r="E205" s="195" t="s">
        <v>178</v>
      </c>
      <c r="F205" s="200"/>
      <c r="G205" s="200"/>
      <c r="H205" s="201"/>
      <c r="I205" s="192"/>
      <c r="J205" s="196"/>
    </row>
    <row r="206" spans="1:10" ht="15.75" x14ac:dyDescent="0.25">
      <c r="A206" s="190"/>
      <c r="B206" s="190"/>
      <c r="C206" s="225" t="s">
        <v>1575</v>
      </c>
      <c r="D206" s="196" t="s">
        <v>212</v>
      </c>
      <c r="E206" s="202" t="s">
        <v>178</v>
      </c>
      <c r="F206" s="200"/>
      <c r="G206" s="200"/>
      <c r="H206" s="201"/>
      <c r="I206" s="45"/>
      <c r="J206" s="196"/>
    </row>
    <row r="207" spans="1:10" ht="15.75" x14ac:dyDescent="0.25">
      <c r="A207" s="190"/>
      <c r="B207" s="190"/>
      <c r="C207" s="225" t="s">
        <v>1576</v>
      </c>
      <c r="D207" s="196" t="s">
        <v>212</v>
      </c>
      <c r="E207" s="202" t="s">
        <v>178</v>
      </c>
      <c r="F207" s="200"/>
      <c r="G207" s="200"/>
      <c r="H207" s="201"/>
      <c r="I207" s="45"/>
      <c r="J207" s="196"/>
    </row>
    <row r="208" spans="1:10" ht="15.75" x14ac:dyDescent="0.25">
      <c r="A208" s="186">
        <v>9</v>
      </c>
      <c r="B208" s="186" t="s">
        <v>108</v>
      </c>
      <c r="C208" s="187" t="s">
        <v>109</v>
      </c>
      <c r="D208" s="186" t="s">
        <v>212</v>
      </c>
      <c r="E208" s="203" t="s">
        <v>178</v>
      </c>
      <c r="F208" s="200"/>
      <c r="G208" s="200"/>
      <c r="H208" s="201"/>
      <c r="I208" s="204">
        <f>+I209+I219+I263</f>
        <v>0</v>
      </c>
      <c r="J208" s="218"/>
    </row>
    <row r="209" spans="1:10" ht="15.75" x14ac:dyDescent="0.25">
      <c r="A209" s="190" t="s">
        <v>1577</v>
      </c>
      <c r="B209" s="190" t="s">
        <v>110</v>
      </c>
      <c r="C209" s="191" t="s">
        <v>111</v>
      </c>
      <c r="D209" s="196"/>
      <c r="E209" s="199"/>
      <c r="F209" s="200"/>
      <c r="G209" s="200"/>
      <c r="H209" s="201"/>
      <c r="I209" s="192"/>
      <c r="J209" s="196"/>
    </row>
    <row r="210" spans="1:10" ht="15.75" x14ac:dyDescent="0.25">
      <c r="A210" s="197" t="s">
        <v>535</v>
      </c>
      <c r="B210" s="197" t="s">
        <v>536</v>
      </c>
      <c r="C210" s="198" t="s">
        <v>491</v>
      </c>
      <c r="D210" s="197" t="s">
        <v>97</v>
      </c>
      <c r="E210" s="45">
        <f>+SUM(F210:G210)</f>
        <v>0</v>
      </c>
      <c r="F210" s="200"/>
      <c r="G210" s="200"/>
      <c r="H210" s="201"/>
      <c r="I210" s="45"/>
      <c r="J210" s="196"/>
    </row>
    <row r="211" spans="1:10" ht="15.75" x14ac:dyDescent="0.25">
      <c r="A211" s="197" t="s">
        <v>537</v>
      </c>
      <c r="B211" s="197" t="s">
        <v>538</v>
      </c>
      <c r="C211" s="198" t="s">
        <v>539</v>
      </c>
      <c r="D211" s="197" t="s">
        <v>97</v>
      </c>
      <c r="E211" s="199"/>
      <c r="F211" s="200"/>
      <c r="G211" s="200"/>
      <c r="H211" s="201"/>
      <c r="I211" s="45"/>
      <c r="J211" s="196"/>
    </row>
    <row r="212" spans="1:10" ht="15.75" x14ac:dyDescent="0.25">
      <c r="A212" s="197" t="s">
        <v>540</v>
      </c>
      <c r="B212" s="197" t="s">
        <v>541</v>
      </c>
      <c r="C212" s="198" t="s">
        <v>1578</v>
      </c>
      <c r="D212" s="197" t="s">
        <v>496</v>
      </c>
      <c r="E212" s="45">
        <f>+SUM(F212:G212)</f>
        <v>0</v>
      </c>
      <c r="F212" s="200"/>
      <c r="G212" s="200"/>
      <c r="H212" s="201"/>
      <c r="I212" s="202" t="s">
        <v>178</v>
      </c>
      <c r="J212" s="196"/>
    </row>
    <row r="213" spans="1:10" ht="15.75" x14ac:dyDescent="0.25">
      <c r="A213" s="197" t="s">
        <v>542</v>
      </c>
      <c r="B213" s="197" t="s">
        <v>543</v>
      </c>
      <c r="C213" s="198" t="s">
        <v>1579</v>
      </c>
      <c r="D213" s="197" t="s">
        <v>496</v>
      </c>
      <c r="E213" s="199"/>
      <c r="F213" s="200"/>
      <c r="G213" s="200"/>
      <c r="H213" s="201"/>
      <c r="I213" s="202" t="s">
        <v>178</v>
      </c>
      <c r="J213" s="196"/>
    </row>
    <row r="214" spans="1:10" ht="15.75" x14ac:dyDescent="0.25">
      <c r="A214" s="197" t="s">
        <v>545</v>
      </c>
      <c r="B214" s="197" t="s">
        <v>546</v>
      </c>
      <c r="C214" s="198" t="s">
        <v>547</v>
      </c>
      <c r="D214" s="197" t="s">
        <v>47</v>
      </c>
      <c r="E214" s="199"/>
      <c r="F214" s="200"/>
      <c r="G214" s="200"/>
      <c r="H214" s="201"/>
      <c r="I214" s="199"/>
      <c r="J214" s="196"/>
    </row>
    <row r="215" spans="1:10" ht="15.75" x14ac:dyDescent="0.25">
      <c r="A215" s="197" t="s">
        <v>548</v>
      </c>
      <c r="B215" s="197" t="s">
        <v>549</v>
      </c>
      <c r="C215" s="198" t="s">
        <v>550</v>
      </c>
      <c r="D215" s="197" t="s">
        <v>47</v>
      </c>
      <c r="E215" s="45">
        <f>+SUM(F215:G215)</f>
        <v>0</v>
      </c>
      <c r="F215" s="200"/>
      <c r="G215" s="200"/>
      <c r="H215" s="201"/>
      <c r="I215" s="45"/>
      <c r="J215" s="196"/>
    </row>
    <row r="216" spans="1:10" ht="15.75" x14ac:dyDescent="0.25">
      <c r="A216" s="197" t="s">
        <v>551</v>
      </c>
      <c r="B216" s="197" t="s">
        <v>552</v>
      </c>
      <c r="C216" s="198" t="s">
        <v>553</v>
      </c>
      <c r="D216" s="197" t="s">
        <v>269</v>
      </c>
      <c r="E216" s="199"/>
      <c r="F216" s="200"/>
      <c r="G216" s="200"/>
      <c r="H216" s="201"/>
      <c r="I216" s="202" t="s">
        <v>178</v>
      </c>
      <c r="J216" s="196"/>
    </row>
    <row r="217" spans="1:10" ht="15.75" x14ac:dyDescent="0.25">
      <c r="A217" s="197" t="s">
        <v>554</v>
      </c>
      <c r="B217" s="197" t="s">
        <v>555</v>
      </c>
      <c r="C217" s="198" t="s">
        <v>556</v>
      </c>
      <c r="D217" s="197" t="s">
        <v>212</v>
      </c>
      <c r="E217" s="202" t="s">
        <v>178</v>
      </c>
      <c r="F217" s="200"/>
      <c r="G217" s="200"/>
      <c r="H217" s="201"/>
      <c r="I217" s="199"/>
      <c r="J217" s="196"/>
    </row>
    <row r="218" spans="1:10" ht="15.75" x14ac:dyDescent="0.25">
      <c r="A218" s="197" t="s">
        <v>557</v>
      </c>
      <c r="B218" s="197" t="s">
        <v>558</v>
      </c>
      <c r="C218" s="198" t="s">
        <v>559</v>
      </c>
      <c r="D218" s="197" t="s">
        <v>47</v>
      </c>
      <c r="E218" s="199"/>
      <c r="F218" s="200"/>
      <c r="G218" s="200"/>
      <c r="H218" s="201"/>
      <c r="I218" s="199"/>
      <c r="J218" s="196"/>
    </row>
    <row r="219" spans="1:10" ht="31.5" x14ac:dyDescent="0.25">
      <c r="A219" s="190" t="s">
        <v>1580</v>
      </c>
      <c r="B219" s="190" t="s">
        <v>112</v>
      </c>
      <c r="C219" s="191" t="s">
        <v>113</v>
      </c>
      <c r="D219" s="196"/>
      <c r="E219" s="199"/>
      <c r="F219" s="200"/>
      <c r="G219" s="200"/>
      <c r="H219" s="201"/>
      <c r="I219" s="192"/>
      <c r="J219" s="196"/>
    </row>
    <row r="220" spans="1:10" ht="15.75" x14ac:dyDescent="0.25">
      <c r="A220" s="197" t="s">
        <v>560</v>
      </c>
      <c r="B220" s="197" t="s">
        <v>561</v>
      </c>
      <c r="C220" s="198" t="s">
        <v>491</v>
      </c>
      <c r="D220" s="197" t="s">
        <v>97</v>
      </c>
      <c r="E220" s="45">
        <f t="shared" ref="E220:E225" si="1">+SUM(F220:G220)</f>
        <v>0</v>
      </c>
      <c r="F220" s="229"/>
      <c r="G220" s="229"/>
      <c r="H220" s="206"/>
      <c r="I220" s="45"/>
      <c r="J220" s="196"/>
    </row>
    <row r="221" spans="1:10" ht="15.75" x14ac:dyDescent="0.25">
      <c r="A221" s="197" t="s">
        <v>562</v>
      </c>
      <c r="B221" s="197" t="s">
        <v>563</v>
      </c>
      <c r="C221" s="198" t="s">
        <v>539</v>
      </c>
      <c r="D221" s="197" t="s">
        <v>97</v>
      </c>
      <c r="E221" s="45">
        <f t="shared" si="1"/>
        <v>0</v>
      </c>
      <c r="F221" s="229"/>
      <c r="G221" s="229"/>
      <c r="H221" s="206"/>
      <c r="I221" s="234" t="s">
        <v>178</v>
      </c>
      <c r="J221" s="196"/>
    </row>
    <row r="222" spans="1:10" ht="15.75" x14ac:dyDescent="0.25">
      <c r="A222" s="197" t="s">
        <v>564</v>
      </c>
      <c r="B222" s="197" t="s">
        <v>565</v>
      </c>
      <c r="C222" s="198" t="s">
        <v>1578</v>
      </c>
      <c r="D222" s="197" t="s">
        <v>496</v>
      </c>
      <c r="E222" s="45">
        <f t="shared" si="1"/>
        <v>0</v>
      </c>
      <c r="F222" s="229"/>
      <c r="G222" s="229"/>
      <c r="H222" s="206"/>
      <c r="I222" s="234" t="s">
        <v>178</v>
      </c>
      <c r="J222" s="196"/>
    </row>
    <row r="223" spans="1:10" ht="15.75" x14ac:dyDescent="0.25">
      <c r="A223" s="197" t="s">
        <v>566</v>
      </c>
      <c r="B223" s="197" t="s">
        <v>567</v>
      </c>
      <c r="C223" s="198" t="s">
        <v>1579</v>
      </c>
      <c r="D223" s="197" t="s">
        <v>496</v>
      </c>
      <c r="E223" s="45">
        <f t="shared" si="1"/>
        <v>0</v>
      </c>
      <c r="F223" s="229"/>
      <c r="G223" s="229"/>
      <c r="H223" s="201"/>
      <c r="I223" s="234" t="s">
        <v>178</v>
      </c>
      <c r="J223" s="196"/>
    </row>
    <row r="224" spans="1:10" ht="15.75" x14ac:dyDescent="0.25">
      <c r="A224" s="197" t="s">
        <v>568</v>
      </c>
      <c r="B224" s="197" t="s">
        <v>569</v>
      </c>
      <c r="C224" s="198" t="s">
        <v>547</v>
      </c>
      <c r="D224" s="197" t="s">
        <v>47</v>
      </c>
      <c r="E224" s="199">
        <f t="shared" si="1"/>
        <v>0</v>
      </c>
      <c r="F224" s="200"/>
      <c r="G224" s="200"/>
      <c r="H224" s="206"/>
      <c r="I224" s="45"/>
      <c r="J224" s="196"/>
    </row>
    <row r="225" spans="1:10" ht="15.75" x14ac:dyDescent="0.25">
      <c r="A225" s="197" t="s">
        <v>570</v>
      </c>
      <c r="B225" s="197" t="s">
        <v>571</v>
      </c>
      <c r="C225" s="198" t="s">
        <v>550</v>
      </c>
      <c r="D225" s="197" t="s">
        <v>47</v>
      </c>
      <c r="E225" s="199">
        <f t="shared" si="1"/>
        <v>0</v>
      </c>
      <c r="F225" s="200"/>
      <c r="G225" s="200"/>
      <c r="H225" s="206"/>
      <c r="I225" s="45"/>
      <c r="J225" s="196"/>
    </row>
    <row r="226" spans="1:10" ht="15.75" x14ac:dyDescent="0.25">
      <c r="A226" s="197" t="s">
        <v>572</v>
      </c>
      <c r="B226" s="197" t="s">
        <v>573</v>
      </c>
      <c r="C226" s="198" t="s">
        <v>553</v>
      </c>
      <c r="D226" s="197" t="s">
        <v>269</v>
      </c>
      <c r="E226" s="199"/>
      <c r="F226" s="200"/>
      <c r="G226" s="200"/>
      <c r="H226" s="206"/>
      <c r="I226" s="202" t="s">
        <v>178</v>
      </c>
      <c r="J226" s="196"/>
    </row>
    <row r="227" spans="1:10" ht="15.75" x14ac:dyDescent="0.25">
      <c r="A227" s="197" t="s">
        <v>574</v>
      </c>
      <c r="B227" s="197" t="s">
        <v>575</v>
      </c>
      <c r="C227" s="198" t="s">
        <v>556</v>
      </c>
      <c r="D227" s="197" t="s">
        <v>212</v>
      </c>
      <c r="E227" s="202" t="s">
        <v>178</v>
      </c>
      <c r="F227" s="200"/>
      <c r="G227" s="200" t="s">
        <v>178</v>
      </c>
      <c r="H227" s="201"/>
      <c r="I227" s="199"/>
      <c r="J227" s="196"/>
    </row>
    <row r="228" spans="1:10" ht="15.75" x14ac:dyDescent="0.25">
      <c r="A228" s="197" t="s">
        <v>576</v>
      </c>
      <c r="B228" s="197" t="s">
        <v>577</v>
      </c>
      <c r="C228" s="198" t="s">
        <v>559</v>
      </c>
      <c r="D228" s="197" t="s">
        <v>47</v>
      </c>
      <c r="E228" s="199"/>
      <c r="F228" s="200"/>
      <c r="G228" s="200"/>
      <c r="H228" s="201"/>
      <c r="I228" s="199"/>
      <c r="J228" s="196"/>
    </row>
    <row r="229" spans="1:10" ht="15.75" x14ac:dyDescent="0.25">
      <c r="A229" s="190" t="s">
        <v>1581</v>
      </c>
      <c r="B229" s="190" t="s">
        <v>578</v>
      </c>
      <c r="C229" s="191" t="s">
        <v>579</v>
      </c>
      <c r="D229" s="196"/>
      <c r="E229" s="199"/>
      <c r="F229" s="200"/>
      <c r="G229" s="200"/>
      <c r="H229" s="201"/>
      <c r="I229" s="199"/>
      <c r="J229" s="196"/>
    </row>
    <row r="230" spans="1:10" ht="15.75" x14ac:dyDescent="0.25">
      <c r="A230" s="197" t="s">
        <v>580</v>
      </c>
      <c r="B230" s="197" t="s">
        <v>581</v>
      </c>
      <c r="C230" s="198" t="s">
        <v>582</v>
      </c>
      <c r="D230" s="197" t="s">
        <v>97</v>
      </c>
      <c r="E230" s="199"/>
      <c r="F230" s="200"/>
      <c r="G230" s="200"/>
      <c r="H230" s="201"/>
      <c r="I230" s="199"/>
      <c r="J230" s="196"/>
    </row>
    <row r="231" spans="1:10" ht="15.75" x14ac:dyDescent="0.25">
      <c r="A231" s="197" t="s">
        <v>583</v>
      </c>
      <c r="B231" s="197" t="s">
        <v>584</v>
      </c>
      <c r="C231" s="198" t="s">
        <v>585</v>
      </c>
      <c r="D231" s="197" t="s">
        <v>97</v>
      </c>
      <c r="E231" s="199"/>
      <c r="F231" s="200"/>
      <c r="G231" s="200"/>
      <c r="H231" s="201"/>
      <c r="I231" s="202"/>
      <c r="J231" s="196"/>
    </row>
    <row r="232" spans="1:10" ht="15.75" x14ac:dyDescent="0.25">
      <c r="A232" s="197" t="s">
        <v>586</v>
      </c>
      <c r="B232" s="197" t="s">
        <v>587</v>
      </c>
      <c r="C232" s="198" t="s">
        <v>588</v>
      </c>
      <c r="D232" s="197" t="s">
        <v>469</v>
      </c>
      <c r="E232" s="199"/>
      <c r="F232" s="200"/>
      <c r="G232" s="200"/>
      <c r="H232" s="201"/>
      <c r="I232" s="199"/>
      <c r="J232" s="196"/>
    </row>
    <row r="233" spans="1:10" ht="15.75" x14ac:dyDescent="0.25">
      <c r="A233" s="197" t="s">
        <v>589</v>
      </c>
      <c r="B233" s="197" t="s">
        <v>590</v>
      </c>
      <c r="C233" s="198" t="s">
        <v>591</v>
      </c>
      <c r="D233" s="197" t="s">
        <v>469</v>
      </c>
      <c r="E233" s="199"/>
      <c r="F233" s="200"/>
      <c r="G233" s="200"/>
      <c r="H233" s="201"/>
      <c r="I233" s="199"/>
      <c r="J233" s="196"/>
    </row>
    <row r="234" spans="1:10" ht="15.75" x14ac:dyDescent="0.25">
      <c r="A234" s="197" t="s">
        <v>592</v>
      </c>
      <c r="B234" s="197" t="s">
        <v>593</v>
      </c>
      <c r="C234" s="198" t="s">
        <v>594</v>
      </c>
      <c r="D234" s="197" t="s">
        <v>47</v>
      </c>
      <c r="E234" s="199"/>
      <c r="F234" s="200"/>
      <c r="G234" s="200"/>
      <c r="H234" s="201"/>
      <c r="I234" s="199"/>
      <c r="J234" s="196"/>
    </row>
    <row r="235" spans="1:10" ht="15.75" x14ac:dyDescent="0.25">
      <c r="A235" s="197" t="s">
        <v>595</v>
      </c>
      <c r="B235" s="197" t="s">
        <v>596</v>
      </c>
      <c r="C235" s="198" t="s">
        <v>597</v>
      </c>
      <c r="D235" s="197" t="s">
        <v>47</v>
      </c>
      <c r="E235" s="199"/>
      <c r="F235" s="200"/>
      <c r="G235" s="200"/>
      <c r="H235" s="201"/>
      <c r="I235" s="199"/>
      <c r="J235" s="196"/>
    </row>
    <row r="236" spans="1:10" ht="15.75" x14ac:dyDescent="0.25">
      <c r="A236" s="197" t="s">
        <v>598</v>
      </c>
      <c r="B236" s="197" t="s">
        <v>599</v>
      </c>
      <c r="C236" s="198" t="s">
        <v>600</v>
      </c>
      <c r="D236" s="197" t="s">
        <v>212</v>
      </c>
      <c r="E236" s="202" t="s">
        <v>178</v>
      </c>
      <c r="F236" s="200"/>
      <c r="G236" s="200"/>
      <c r="H236" s="201"/>
      <c r="I236" s="199"/>
      <c r="J236" s="196"/>
    </row>
    <row r="237" spans="1:10" ht="15.75" x14ac:dyDescent="0.25">
      <c r="A237" s="197" t="s">
        <v>601</v>
      </c>
      <c r="B237" s="197" t="s">
        <v>602</v>
      </c>
      <c r="C237" s="198" t="s">
        <v>603</v>
      </c>
      <c r="D237" s="197" t="s">
        <v>269</v>
      </c>
      <c r="E237" s="199"/>
      <c r="F237" s="200"/>
      <c r="G237" s="200"/>
      <c r="H237" s="201"/>
      <c r="I237" s="202"/>
      <c r="J237" s="196"/>
    </row>
    <row r="238" spans="1:10" ht="15.75" x14ac:dyDescent="0.25">
      <c r="A238" s="197" t="s">
        <v>604</v>
      </c>
      <c r="B238" s="197" t="s">
        <v>605</v>
      </c>
      <c r="C238" s="198" t="s">
        <v>559</v>
      </c>
      <c r="D238" s="197" t="s">
        <v>47</v>
      </c>
      <c r="E238" s="199"/>
      <c r="F238" s="200"/>
      <c r="G238" s="200"/>
      <c r="H238" s="201"/>
      <c r="I238" s="199"/>
      <c r="J238" s="196"/>
    </row>
    <row r="239" spans="1:10" ht="15.75" x14ac:dyDescent="0.25">
      <c r="A239" s="190" t="s">
        <v>1582</v>
      </c>
      <c r="B239" s="190" t="s">
        <v>606</v>
      </c>
      <c r="C239" s="191" t="s">
        <v>607</v>
      </c>
      <c r="D239" s="196"/>
      <c r="E239" s="199"/>
      <c r="F239" s="200"/>
      <c r="G239" s="200"/>
      <c r="H239" s="201"/>
      <c r="I239" s="199"/>
      <c r="J239" s="196"/>
    </row>
    <row r="240" spans="1:10" ht="15.75" x14ac:dyDescent="0.25">
      <c r="A240" s="197" t="s">
        <v>608</v>
      </c>
      <c r="B240" s="197" t="s">
        <v>609</v>
      </c>
      <c r="C240" s="198" t="s">
        <v>610</v>
      </c>
      <c r="D240" s="197" t="s">
        <v>47</v>
      </c>
      <c r="E240" s="199"/>
      <c r="F240" s="200"/>
      <c r="G240" s="200"/>
      <c r="H240" s="201"/>
      <c r="I240" s="199"/>
      <c r="J240" s="196"/>
    </row>
    <row r="241" spans="1:10" ht="15.75" x14ac:dyDescent="0.25">
      <c r="A241" s="197" t="s">
        <v>611</v>
      </c>
      <c r="B241" s="197" t="s">
        <v>612</v>
      </c>
      <c r="C241" s="198" t="s">
        <v>613</v>
      </c>
      <c r="D241" s="197" t="s">
        <v>47</v>
      </c>
      <c r="E241" s="199"/>
      <c r="F241" s="200"/>
      <c r="G241" s="200"/>
      <c r="H241" s="201"/>
      <c r="I241" s="199"/>
      <c r="J241" s="196"/>
    </row>
    <row r="242" spans="1:10" ht="15.75" x14ac:dyDescent="0.25">
      <c r="A242" s="197" t="s">
        <v>614</v>
      </c>
      <c r="B242" s="197" t="s">
        <v>615</v>
      </c>
      <c r="C242" s="198" t="s">
        <v>556</v>
      </c>
      <c r="D242" s="197" t="s">
        <v>212</v>
      </c>
      <c r="E242" s="199"/>
      <c r="F242" s="200"/>
      <c r="G242" s="200"/>
      <c r="H242" s="201"/>
      <c r="I242" s="199"/>
      <c r="J242" s="196"/>
    </row>
    <row r="243" spans="1:10" ht="15.75" x14ac:dyDescent="0.25">
      <c r="A243" s="197" t="s">
        <v>616</v>
      </c>
      <c r="B243" s="197" t="s">
        <v>617</v>
      </c>
      <c r="C243" s="198" t="s">
        <v>618</v>
      </c>
      <c r="D243" s="197" t="s">
        <v>47</v>
      </c>
      <c r="E243" s="199"/>
      <c r="F243" s="200"/>
      <c r="G243" s="200"/>
      <c r="H243" s="201"/>
      <c r="I243" s="199"/>
      <c r="J243" s="196"/>
    </row>
    <row r="244" spans="1:10" ht="15.75" x14ac:dyDescent="0.25">
      <c r="A244" s="197" t="s">
        <v>619</v>
      </c>
      <c r="B244" s="197" t="s">
        <v>620</v>
      </c>
      <c r="C244" s="198" t="s">
        <v>621</v>
      </c>
      <c r="D244" s="197" t="s">
        <v>469</v>
      </c>
      <c r="E244" s="199"/>
      <c r="F244" s="200"/>
      <c r="G244" s="200"/>
      <c r="H244" s="201"/>
      <c r="I244" s="199"/>
      <c r="J244" s="196"/>
    </row>
    <row r="245" spans="1:10" ht="15.75" x14ac:dyDescent="0.25">
      <c r="A245" s="197" t="s">
        <v>622</v>
      </c>
      <c r="B245" s="197" t="s">
        <v>623</v>
      </c>
      <c r="C245" s="198" t="s">
        <v>559</v>
      </c>
      <c r="D245" s="197" t="s">
        <v>47</v>
      </c>
      <c r="E245" s="199"/>
      <c r="F245" s="200"/>
      <c r="G245" s="200"/>
      <c r="H245" s="201"/>
      <c r="I245" s="199"/>
      <c r="J245" s="196"/>
    </row>
    <row r="246" spans="1:10" ht="15.75" x14ac:dyDescent="0.25">
      <c r="A246" s="190" t="s">
        <v>1583</v>
      </c>
      <c r="B246" s="190" t="s">
        <v>624</v>
      </c>
      <c r="C246" s="191" t="s">
        <v>625</v>
      </c>
      <c r="D246" s="196"/>
      <c r="E246" s="199"/>
      <c r="F246" s="200"/>
      <c r="G246" s="200"/>
      <c r="H246" s="201"/>
      <c r="I246" s="199"/>
      <c r="J246" s="196"/>
    </row>
    <row r="247" spans="1:10" ht="15.75" x14ac:dyDescent="0.25">
      <c r="A247" s="197" t="s">
        <v>626</v>
      </c>
      <c r="B247" s="197" t="s">
        <v>627</v>
      </c>
      <c r="C247" s="198" t="s">
        <v>610</v>
      </c>
      <c r="D247" s="197" t="s">
        <v>47</v>
      </c>
      <c r="E247" s="199"/>
      <c r="F247" s="200"/>
      <c r="G247" s="200"/>
      <c r="H247" s="201"/>
      <c r="I247" s="199"/>
      <c r="J247" s="196"/>
    </row>
    <row r="248" spans="1:10" ht="15.75" x14ac:dyDescent="0.25">
      <c r="A248" s="197" t="s">
        <v>628</v>
      </c>
      <c r="B248" s="197" t="s">
        <v>629</v>
      </c>
      <c r="C248" s="198" t="s">
        <v>556</v>
      </c>
      <c r="D248" s="197" t="s">
        <v>212</v>
      </c>
      <c r="E248" s="202" t="s">
        <v>178</v>
      </c>
      <c r="F248" s="200"/>
      <c r="G248" s="200"/>
      <c r="H248" s="201"/>
      <c r="I248" s="199"/>
      <c r="J248" s="196"/>
    </row>
    <row r="249" spans="1:10" ht="15.75" x14ac:dyDescent="0.25">
      <c r="A249" s="197" t="s">
        <v>630</v>
      </c>
      <c r="B249" s="197" t="s">
        <v>631</v>
      </c>
      <c r="C249" s="198" t="s">
        <v>618</v>
      </c>
      <c r="D249" s="197" t="s">
        <v>47</v>
      </c>
      <c r="E249" s="199"/>
      <c r="F249" s="200"/>
      <c r="G249" s="200"/>
      <c r="H249" s="206"/>
      <c r="I249" s="199"/>
      <c r="J249" s="196"/>
    </row>
    <row r="250" spans="1:10" ht="15.75" x14ac:dyDescent="0.25">
      <c r="A250" s="197" t="s">
        <v>632</v>
      </c>
      <c r="B250" s="197" t="s">
        <v>633</v>
      </c>
      <c r="C250" s="198" t="s">
        <v>621</v>
      </c>
      <c r="D250" s="197" t="s">
        <v>496</v>
      </c>
      <c r="E250" s="199"/>
      <c r="F250" s="200"/>
      <c r="G250" s="200"/>
      <c r="H250" s="201"/>
      <c r="I250" s="199"/>
      <c r="J250" s="196"/>
    </row>
    <row r="251" spans="1:10" ht="15.75" x14ac:dyDescent="0.25">
      <c r="A251" s="197" t="s">
        <v>634</v>
      </c>
      <c r="B251" s="197" t="s">
        <v>635</v>
      </c>
      <c r="C251" s="198" t="s">
        <v>559</v>
      </c>
      <c r="D251" s="197" t="s">
        <v>47</v>
      </c>
      <c r="E251" s="199"/>
      <c r="F251" s="200"/>
      <c r="G251" s="200"/>
      <c r="H251" s="201"/>
      <c r="I251" s="199"/>
      <c r="J251" s="196"/>
    </row>
    <row r="252" spans="1:10" ht="15.75" x14ac:dyDescent="0.25">
      <c r="A252" s="190" t="s">
        <v>1584</v>
      </c>
      <c r="B252" s="190" t="s">
        <v>636</v>
      </c>
      <c r="C252" s="191" t="s">
        <v>637</v>
      </c>
      <c r="D252" s="196"/>
      <c r="E252" s="199"/>
      <c r="F252" s="200"/>
      <c r="G252" s="200"/>
      <c r="H252" s="201"/>
      <c r="I252" s="199"/>
      <c r="J252" s="196"/>
    </row>
    <row r="253" spans="1:10" ht="15.75" x14ac:dyDescent="0.25">
      <c r="A253" s="197" t="s">
        <v>638</v>
      </c>
      <c r="B253" s="197" t="s">
        <v>639</v>
      </c>
      <c r="C253" s="198" t="s">
        <v>640</v>
      </c>
      <c r="D253" s="197" t="s">
        <v>47</v>
      </c>
      <c r="E253" s="199"/>
      <c r="F253" s="200"/>
      <c r="G253" s="200"/>
      <c r="H253" s="206"/>
      <c r="I253" s="199"/>
      <c r="J253" s="196"/>
    </row>
    <row r="254" spans="1:10" ht="15.75" x14ac:dyDescent="0.25">
      <c r="A254" s="197" t="s">
        <v>641</v>
      </c>
      <c r="B254" s="197" t="s">
        <v>642</v>
      </c>
      <c r="C254" s="198" t="s">
        <v>618</v>
      </c>
      <c r="D254" s="197" t="s">
        <v>47</v>
      </c>
      <c r="E254" s="199"/>
      <c r="F254" s="200"/>
      <c r="G254" s="200"/>
      <c r="H254" s="206"/>
      <c r="I254" s="199"/>
      <c r="J254" s="196"/>
    </row>
    <row r="255" spans="1:10" ht="15.75" x14ac:dyDescent="0.25">
      <c r="A255" s="197" t="s">
        <v>643</v>
      </c>
      <c r="B255" s="197" t="s">
        <v>644</v>
      </c>
      <c r="C255" s="198" t="s">
        <v>645</v>
      </c>
      <c r="D255" s="197" t="s">
        <v>212</v>
      </c>
      <c r="E255" s="202" t="s">
        <v>178</v>
      </c>
      <c r="F255" s="200"/>
      <c r="G255" s="200"/>
      <c r="H255" s="206"/>
      <c r="I255" s="199"/>
      <c r="J255" s="196"/>
    </row>
    <row r="256" spans="1:10" ht="15.75" x14ac:dyDescent="0.25">
      <c r="A256" s="197" t="s">
        <v>646</v>
      </c>
      <c r="B256" s="197" t="s">
        <v>647</v>
      </c>
      <c r="C256" s="198" t="s">
        <v>1585</v>
      </c>
      <c r="D256" s="197" t="s">
        <v>469</v>
      </c>
      <c r="E256" s="199"/>
      <c r="F256" s="200"/>
      <c r="G256" s="200"/>
      <c r="H256" s="201"/>
      <c r="I256" s="199"/>
      <c r="J256" s="196"/>
    </row>
    <row r="257" spans="1:12" ht="15.75" x14ac:dyDescent="0.25">
      <c r="A257" s="197" t="s">
        <v>649</v>
      </c>
      <c r="B257" s="197" t="s">
        <v>650</v>
      </c>
      <c r="C257" s="198" t="s">
        <v>559</v>
      </c>
      <c r="D257" s="197" t="s">
        <v>47</v>
      </c>
      <c r="E257" s="199"/>
      <c r="F257" s="200"/>
      <c r="G257" s="200"/>
      <c r="H257" s="201"/>
      <c r="I257" s="199"/>
      <c r="J257" s="196"/>
    </row>
    <row r="258" spans="1:12" ht="15.75" x14ac:dyDescent="0.25">
      <c r="A258" s="190" t="s">
        <v>1586</v>
      </c>
      <c r="B258" s="190" t="s">
        <v>651</v>
      </c>
      <c r="C258" s="191" t="s">
        <v>652</v>
      </c>
      <c r="D258" s="196"/>
      <c r="E258" s="199"/>
      <c r="F258" s="200"/>
      <c r="G258" s="200"/>
      <c r="H258" s="201"/>
      <c r="I258" s="199"/>
      <c r="J258" s="196"/>
    </row>
    <row r="259" spans="1:12" ht="15.75" x14ac:dyDescent="0.25">
      <c r="A259" s="197" t="s">
        <v>653</v>
      </c>
      <c r="B259" s="197" t="s">
        <v>654</v>
      </c>
      <c r="C259" s="198" t="s">
        <v>655</v>
      </c>
      <c r="D259" s="197" t="s">
        <v>47</v>
      </c>
      <c r="E259" s="199"/>
      <c r="F259" s="200"/>
      <c r="G259" s="200"/>
      <c r="H259" s="201"/>
      <c r="I259" s="199"/>
      <c r="J259" s="196"/>
    </row>
    <row r="260" spans="1:12" ht="15.75" x14ac:dyDescent="0.25">
      <c r="A260" s="197" t="s">
        <v>656</v>
      </c>
      <c r="B260" s="197" t="s">
        <v>657</v>
      </c>
      <c r="C260" s="198" t="s">
        <v>658</v>
      </c>
      <c r="D260" s="197" t="s">
        <v>212</v>
      </c>
      <c r="E260" s="202" t="s">
        <v>178</v>
      </c>
      <c r="F260" s="200"/>
      <c r="G260" s="200"/>
      <c r="H260" s="201"/>
      <c r="I260" s="199"/>
      <c r="J260" s="196"/>
    </row>
    <row r="261" spans="1:12" ht="15.75" x14ac:dyDescent="0.25">
      <c r="A261" s="197" t="s">
        <v>659</v>
      </c>
      <c r="B261" s="197" t="s">
        <v>660</v>
      </c>
      <c r="C261" s="198" t="s">
        <v>618</v>
      </c>
      <c r="D261" s="197" t="s">
        <v>47</v>
      </c>
      <c r="E261" s="199"/>
      <c r="F261" s="200"/>
      <c r="G261" s="200"/>
      <c r="H261" s="201"/>
      <c r="I261" s="199"/>
      <c r="J261" s="196"/>
    </row>
    <row r="262" spans="1:12" ht="15.75" x14ac:dyDescent="0.25">
      <c r="A262" s="197" t="s">
        <v>661</v>
      </c>
      <c r="B262" s="197" t="s">
        <v>662</v>
      </c>
      <c r="C262" s="198" t="s">
        <v>559</v>
      </c>
      <c r="D262" s="197" t="s">
        <v>47</v>
      </c>
      <c r="E262" s="199"/>
      <c r="F262" s="200"/>
      <c r="G262" s="200"/>
      <c r="H262" s="201"/>
      <c r="I262" s="199"/>
      <c r="J262" s="196"/>
    </row>
    <row r="263" spans="1:12" ht="15.75" x14ac:dyDescent="0.25">
      <c r="A263" s="190" t="s">
        <v>1587</v>
      </c>
      <c r="B263" s="190" t="s">
        <v>114</v>
      </c>
      <c r="C263" s="191" t="s">
        <v>115</v>
      </c>
      <c r="D263" s="190" t="s">
        <v>212</v>
      </c>
      <c r="E263" s="195" t="s">
        <v>178</v>
      </c>
      <c r="F263" s="200"/>
      <c r="G263" s="200"/>
      <c r="H263" s="201"/>
      <c r="I263" s="199"/>
      <c r="J263" s="196"/>
    </row>
    <row r="264" spans="1:12" ht="15.75" x14ac:dyDescent="0.25">
      <c r="A264" s="186">
        <v>10</v>
      </c>
      <c r="B264" s="186" t="s">
        <v>117</v>
      </c>
      <c r="C264" s="187" t="s">
        <v>118</v>
      </c>
      <c r="D264" s="186" t="s">
        <v>212</v>
      </c>
      <c r="E264" s="203" t="s">
        <v>178</v>
      </c>
      <c r="F264" s="200"/>
      <c r="G264" s="200"/>
      <c r="H264" s="201"/>
      <c r="I264" s="204">
        <f>+I266+I271+I313+I318+I323+I328+I333+I334</f>
        <v>0</v>
      </c>
      <c r="J264" s="218"/>
    </row>
    <row r="265" spans="1:12" ht="15.75" x14ac:dyDescent="0.25">
      <c r="A265" s="190" t="s">
        <v>1588</v>
      </c>
      <c r="B265" s="190" t="s">
        <v>663</v>
      </c>
      <c r="C265" s="191" t="s">
        <v>664</v>
      </c>
      <c r="D265" s="190"/>
      <c r="E265" s="199"/>
      <c r="F265" s="200"/>
      <c r="G265" s="200"/>
      <c r="H265" s="201"/>
      <c r="I265" s="199"/>
      <c r="J265" s="196"/>
    </row>
    <row r="266" spans="1:12" ht="15.75" x14ac:dyDescent="0.25">
      <c r="A266" s="214" t="s">
        <v>665</v>
      </c>
      <c r="B266" s="214" t="s">
        <v>119</v>
      </c>
      <c r="C266" s="219" t="s">
        <v>120</v>
      </c>
      <c r="D266" s="214" t="s">
        <v>55</v>
      </c>
      <c r="E266" s="192">
        <f>+SUM(E267:E270)</f>
        <v>0</v>
      </c>
      <c r="F266" s="200"/>
      <c r="G266" s="215">
        <f>+SUM(G267:G270)</f>
        <v>0</v>
      </c>
      <c r="H266" s="194"/>
      <c r="I266" s="192"/>
      <c r="J266" s="190"/>
    </row>
    <row r="267" spans="1:12" ht="18.75" x14ac:dyDescent="0.25">
      <c r="A267" s="197" t="s">
        <v>666</v>
      </c>
      <c r="B267" s="197" t="s">
        <v>667</v>
      </c>
      <c r="C267" s="198" t="s">
        <v>126</v>
      </c>
      <c r="D267" s="197" t="s">
        <v>55</v>
      </c>
      <c r="E267" s="236">
        <f>+SUM(F267:G267)</f>
        <v>0</v>
      </c>
      <c r="F267" s="200"/>
      <c r="G267" s="200"/>
      <c r="H267" s="206"/>
      <c r="I267" s="199"/>
      <c r="J267" s="196"/>
    </row>
    <row r="268" spans="1:12" ht="18.75" x14ac:dyDescent="0.25">
      <c r="A268" s="197" t="s">
        <v>668</v>
      </c>
      <c r="B268" s="197" t="s">
        <v>669</v>
      </c>
      <c r="C268" s="198" t="s">
        <v>128</v>
      </c>
      <c r="D268" s="197" t="s">
        <v>55</v>
      </c>
      <c r="E268" s="236">
        <f>+SUM(F268:G268)</f>
        <v>0</v>
      </c>
      <c r="F268" s="200"/>
      <c r="G268" s="200"/>
      <c r="H268" s="206"/>
      <c r="I268" s="199"/>
      <c r="J268" s="196"/>
      <c r="L268" s="223"/>
    </row>
    <row r="269" spans="1:12" ht="18.75" x14ac:dyDescent="0.25">
      <c r="A269" s="197" t="s">
        <v>670</v>
      </c>
      <c r="B269" s="197" t="s">
        <v>671</v>
      </c>
      <c r="C269" s="198" t="s">
        <v>130</v>
      </c>
      <c r="D269" s="197" t="s">
        <v>55</v>
      </c>
      <c r="E269" s="236">
        <f>+SUM(F269:G269)</f>
        <v>0</v>
      </c>
      <c r="F269" s="200"/>
      <c r="G269" s="200"/>
      <c r="H269" s="206"/>
      <c r="I269" s="199"/>
      <c r="J269" s="196"/>
    </row>
    <row r="270" spans="1:12" ht="18.75" x14ac:dyDescent="0.25">
      <c r="A270" s="197" t="s">
        <v>672</v>
      </c>
      <c r="B270" s="197" t="s">
        <v>673</v>
      </c>
      <c r="C270" s="198" t="s">
        <v>132</v>
      </c>
      <c r="D270" s="197" t="s">
        <v>55</v>
      </c>
      <c r="E270" s="236">
        <f>+SUM(F270:G270)</f>
        <v>0</v>
      </c>
      <c r="F270" s="200"/>
      <c r="G270" s="200"/>
      <c r="H270" s="206"/>
      <c r="I270" s="199"/>
      <c r="J270" s="196"/>
    </row>
    <row r="271" spans="1:12" ht="15.75" x14ac:dyDescent="0.25">
      <c r="A271" s="214" t="s">
        <v>674</v>
      </c>
      <c r="B271" s="214" t="s">
        <v>121</v>
      </c>
      <c r="C271" s="219" t="s">
        <v>122</v>
      </c>
      <c r="D271" s="214" t="s">
        <v>55</v>
      </c>
      <c r="E271" s="199"/>
      <c r="F271" s="200"/>
      <c r="G271" s="200"/>
      <c r="H271" s="201"/>
      <c r="I271" s="199"/>
      <c r="J271" s="196"/>
    </row>
    <row r="272" spans="1:12" ht="15.75" x14ac:dyDescent="0.25">
      <c r="A272" s="197" t="s">
        <v>675</v>
      </c>
      <c r="B272" s="197" t="s">
        <v>676</v>
      </c>
      <c r="C272" s="198" t="s">
        <v>126</v>
      </c>
      <c r="D272" s="197" t="s">
        <v>55</v>
      </c>
      <c r="E272" s="199"/>
      <c r="F272" s="200"/>
      <c r="G272" s="200"/>
      <c r="H272" s="206"/>
      <c r="I272" s="199"/>
      <c r="J272" s="196"/>
    </row>
    <row r="273" spans="1:10" ht="15.75" x14ac:dyDescent="0.25">
      <c r="A273" s="197" t="s">
        <v>677</v>
      </c>
      <c r="B273" s="197" t="s">
        <v>678</v>
      </c>
      <c r="C273" s="198" t="s">
        <v>128</v>
      </c>
      <c r="D273" s="197" t="s">
        <v>55</v>
      </c>
      <c r="E273" s="199"/>
      <c r="F273" s="200"/>
      <c r="G273" s="200"/>
      <c r="H273" s="201"/>
      <c r="I273" s="199"/>
      <c r="J273" s="196"/>
    </row>
    <row r="274" spans="1:10" ht="15.75" x14ac:dyDescent="0.25">
      <c r="A274" s="197" t="s">
        <v>679</v>
      </c>
      <c r="B274" s="197" t="s">
        <v>680</v>
      </c>
      <c r="C274" s="198" t="s">
        <v>130</v>
      </c>
      <c r="D274" s="197" t="s">
        <v>55</v>
      </c>
      <c r="E274" s="199"/>
      <c r="F274" s="200"/>
      <c r="G274" s="200"/>
      <c r="H274" s="201"/>
      <c r="I274" s="199"/>
      <c r="J274" s="225"/>
    </row>
    <row r="275" spans="1:10" ht="15.75" x14ac:dyDescent="0.25">
      <c r="A275" s="197" t="s">
        <v>681</v>
      </c>
      <c r="B275" s="197" t="s">
        <v>682</v>
      </c>
      <c r="C275" s="198" t="s">
        <v>132</v>
      </c>
      <c r="D275" s="197" t="s">
        <v>55</v>
      </c>
      <c r="E275" s="199"/>
      <c r="F275" s="200"/>
      <c r="G275" s="200"/>
      <c r="H275" s="201"/>
      <c r="I275" s="199"/>
      <c r="J275" s="225"/>
    </row>
    <row r="276" spans="1:10" ht="15.75" x14ac:dyDescent="0.25">
      <c r="A276" s="214" t="s">
        <v>1589</v>
      </c>
      <c r="B276" s="190" t="s">
        <v>123</v>
      </c>
      <c r="C276" s="191" t="s">
        <v>124</v>
      </c>
      <c r="D276" s="214" t="s">
        <v>55</v>
      </c>
      <c r="E276" s="199"/>
      <c r="F276" s="200"/>
      <c r="G276" s="200"/>
      <c r="H276" s="201"/>
      <c r="I276" s="199"/>
      <c r="J276" s="225"/>
    </row>
    <row r="277" spans="1:10" ht="15.75" x14ac:dyDescent="0.25">
      <c r="A277" s="197" t="s">
        <v>684</v>
      </c>
      <c r="B277" s="197" t="s">
        <v>125</v>
      </c>
      <c r="C277" s="198" t="s">
        <v>126</v>
      </c>
      <c r="D277" s="197" t="s">
        <v>55</v>
      </c>
      <c r="E277" s="199"/>
      <c r="F277" s="200"/>
      <c r="G277" s="200"/>
      <c r="H277" s="201"/>
      <c r="I277" s="199"/>
      <c r="J277" s="225"/>
    </row>
    <row r="278" spans="1:10" ht="15.75" x14ac:dyDescent="0.25">
      <c r="A278" s="197" t="s">
        <v>685</v>
      </c>
      <c r="B278" s="197" t="s">
        <v>127</v>
      </c>
      <c r="C278" s="198" t="s">
        <v>128</v>
      </c>
      <c r="D278" s="197" t="s">
        <v>55</v>
      </c>
      <c r="E278" s="199"/>
      <c r="F278" s="200"/>
      <c r="G278" s="200"/>
      <c r="H278" s="201"/>
      <c r="I278" s="199"/>
      <c r="J278" s="225"/>
    </row>
    <row r="279" spans="1:10" ht="15.75" x14ac:dyDescent="0.25">
      <c r="A279" s="197" t="s">
        <v>686</v>
      </c>
      <c r="B279" s="197" t="s">
        <v>129</v>
      </c>
      <c r="C279" s="198" t="s">
        <v>130</v>
      </c>
      <c r="D279" s="197" t="s">
        <v>55</v>
      </c>
      <c r="E279" s="199"/>
      <c r="F279" s="200"/>
      <c r="G279" s="200"/>
      <c r="H279" s="201"/>
      <c r="I279" s="199"/>
      <c r="J279" s="225"/>
    </row>
    <row r="280" spans="1:10" ht="15.75" x14ac:dyDescent="0.25">
      <c r="A280" s="197" t="s">
        <v>687</v>
      </c>
      <c r="B280" s="197" t="s">
        <v>131</v>
      </c>
      <c r="C280" s="198" t="s">
        <v>132</v>
      </c>
      <c r="D280" s="197" t="s">
        <v>55</v>
      </c>
      <c r="E280" s="199"/>
      <c r="F280" s="200"/>
      <c r="G280" s="200"/>
      <c r="H280" s="201"/>
      <c r="I280" s="199"/>
      <c r="J280" s="225"/>
    </row>
    <row r="281" spans="1:10" ht="15.75" x14ac:dyDescent="0.25">
      <c r="A281" s="190" t="s">
        <v>1590</v>
      </c>
      <c r="B281" s="190" t="s">
        <v>688</v>
      </c>
      <c r="C281" s="191" t="s">
        <v>689</v>
      </c>
      <c r="D281" s="190" t="s">
        <v>55</v>
      </c>
      <c r="E281" s="199"/>
      <c r="F281" s="200"/>
      <c r="G281" s="200"/>
      <c r="H281" s="201"/>
      <c r="I281" s="199"/>
      <c r="J281" s="225"/>
    </row>
    <row r="282" spans="1:10" ht="15.75" x14ac:dyDescent="0.25">
      <c r="A282" s="214" t="s">
        <v>690</v>
      </c>
      <c r="B282" s="214" t="s">
        <v>133</v>
      </c>
      <c r="C282" s="219" t="s">
        <v>134</v>
      </c>
      <c r="D282" s="214" t="s">
        <v>55</v>
      </c>
      <c r="E282" s="199"/>
      <c r="F282" s="200"/>
      <c r="G282" s="200"/>
      <c r="H282" s="201"/>
      <c r="I282" s="199"/>
      <c r="J282" s="225"/>
    </row>
    <row r="283" spans="1:10" ht="15.75" x14ac:dyDescent="0.25">
      <c r="A283" s="197" t="s">
        <v>691</v>
      </c>
      <c r="B283" s="197" t="s">
        <v>692</v>
      </c>
      <c r="C283" s="198" t="s">
        <v>126</v>
      </c>
      <c r="D283" s="197" t="s">
        <v>55</v>
      </c>
      <c r="E283" s="199"/>
      <c r="F283" s="200"/>
      <c r="G283" s="200"/>
      <c r="H283" s="206"/>
      <c r="I283" s="199"/>
      <c r="J283" s="225"/>
    </row>
    <row r="284" spans="1:10" ht="15.75" x14ac:dyDescent="0.25">
      <c r="A284" s="197" t="s">
        <v>693</v>
      </c>
      <c r="B284" s="197" t="s">
        <v>694</v>
      </c>
      <c r="C284" s="198" t="s">
        <v>348</v>
      </c>
      <c r="D284" s="197" t="s">
        <v>55</v>
      </c>
      <c r="E284" s="199"/>
      <c r="F284" s="200"/>
      <c r="G284" s="200"/>
      <c r="H284" s="206"/>
      <c r="I284" s="199"/>
      <c r="J284" s="225"/>
    </row>
    <row r="285" spans="1:10" ht="15.75" x14ac:dyDescent="0.25">
      <c r="A285" s="197" t="s">
        <v>695</v>
      </c>
      <c r="B285" s="197" t="s">
        <v>696</v>
      </c>
      <c r="C285" s="198" t="s">
        <v>336</v>
      </c>
      <c r="D285" s="197" t="s">
        <v>55</v>
      </c>
      <c r="E285" s="199"/>
      <c r="F285" s="200"/>
      <c r="G285" s="200"/>
      <c r="H285" s="206"/>
      <c r="I285" s="199"/>
      <c r="J285" s="225"/>
    </row>
    <row r="286" spans="1:10" ht="15.75" x14ac:dyDescent="0.25">
      <c r="A286" s="197" t="s">
        <v>697</v>
      </c>
      <c r="B286" s="197" t="s">
        <v>698</v>
      </c>
      <c r="C286" s="198" t="s">
        <v>132</v>
      </c>
      <c r="D286" s="197" t="s">
        <v>55</v>
      </c>
      <c r="E286" s="199"/>
      <c r="F286" s="200"/>
      <c r="G286" s="200"/>
      <c r="H286" s="206"/>
      <c r="I286" s="199"/>
      <c r="J286" s="225"/>
    </row>
    <row r="287" spans="1:10" ht="15.75" x14ac:dyDescent="0.25">
      <c r="A287" s="190" t="s">
        <v>699</v>
      </c>
      <c r="B287" s="190" t="s">
        <v>135</v>
      </c>
      <c r="C287" s="219" t="s">
        <v>136</v>
      </c>
      <c r="D287" s="190" t="s">
        <v>55</v>
      </c>
      <c r="E287" s="199"/>
      <c r="F287" s="200"/>
      <c r="G287" s="200"/>
      <c r="H287" s="206"/>
      <c r="I287" s="199"/>
      <c r="J287" s="225"/>
    </row>
    <row r="288" spans="1:10" ht="15.75" x14ac:dyDescent="0.25">
      <c r="A288" s="197" t="s">
        <v>700</v>
      </c>
      <c r="B288" s="197" t="s">
        <v>701</v>
      </c>
      <c r="C288" s="198" t="s">
        <v>126</v>
      </c>
      <c r="D288" s="197" t="s">
        <v>55</v>
      </c>
      <c r="E288" s="199"/>
      <c r="F288" s="200"/>
      <c r="G288" s="200"/>
      <c r="H288" s="206"/>
      <c r="I288" s="199"/>
      <c r="J288" s="225"/>
    </row>
    <row r="289" spans="1:10" ht="15.75" x14ac:dyDescent="0.25">
      <c r="A289" s="197" t="s">
        <v>702</v>
      </c>
      <c r="B289" s="197" t="s">
        <v>703</v>
      </c>
      <c r="C289" s="198" t="s">
        <v>128</v>
      </c>
      <c r="D289" s="197" t="s">
        <v>55</v>
      </c>
      <c r="E289" s="199"/>
      <c r="F289" s="200"/>
      <c r="G289" s="200"/>
      <c r="H289" s="206"/>
      <c r="I289" s="199"/>
      <c r="J289" s="225"/>
    </row>
    <row r="290" spans="1:10" ht="15.75" x14ac:dyDescent="0.25">
      <c r="A290" s="197" t="s">
        <v>704</v>
      </c>
      <c r="B290" s="197" t="s">
        <v>705</v>
      </c>
      <c r="C290" s="198" t="s">
        <v>130</v>
      </c>
      <c r="D290" s="197" t="s">
        <v>55</v>
      </c>
      <c r="E290" s="199"/>
      <c r="F290" s="200"/>
      <c r="G290" s="200"/>
      <c r="H290" s="201"/>
      <c r="I290" s="199"/>
      <c r="J290" s="225"/>
    </row>
    <row r="291" spans="1:10" ht="15.75" x14ac:dyDescent="0.25">
      <c r="A291" s="197" t="s">
        <v>706</v>
      </c>
      <c r="B291" s="197" t="s">
        <v>707</v>
      </c>
      <c r="C291" s="198" t="s">
        <v>132</v>
      </c>
      <c r="D291" s="197" t="s">
        <v>55</v>
      </c>
      <c r="E291" s="199"/>
      <c r="F291" s="200"/>
      <c r="G291" s="200"/>
      <c r="H291" s="201"/>
      <c r="I291" s="199"/>
      <c r="J291" s="225"/>
    </row>
    <row r="292" spans="1:10" ht="15.75" x14ac:dyDescent="0.25">
      <c r="A292" s="190" t="s">
        <v>708</v>
      </c>
      <c r="B292" s="190" t="s">
        <v>709</v>
      </c>
      <c r="C292" s="219" t="s">
        <v>710</v>
      </c>
      <c r="D292" s="190" t="s">
        <v>55</v>
      </c>
      <c r="E292" s="199"/>
      <c r="F292" s="200"/>
      <c r="G292" s="200"/>
      <c r="H292" s="201"/>
      <c r="I292" s="199"/>
      <c r="J292" s="225"/>
    </row>
    <row r="293" spans="1:10" ht="15.75" x14ac:dyDescent="0.25">
      <c r="A293" s="197" t="s">
        <v>711</v>
      </c>
      <c r="B293" s="197" t="s">
        <v>712</v>
      </c>
      <c r="C293" s="198" t="s">
        <v>126</v>
      </c>
      <c r="D293" s="197" t="s">
        <v>55</v>
      </c>
      <c r="E293" s="199"/>
      <c r="F293" s="200"/>
      <c r="G293" s="200"/>
      <c r="H293" s="201"/>
      <c r="I293" s="199"/>
      <c r="J293" s="225"/>
    </row>
    <row r="294" spans="1:10" ht="15.75" x14ac:dyDescent="0.25">
      <c r="A294" s="197" t="s">
        <v>713</v>
      </c>
      <c r="B294" s="197" t="s">
        <v>714</v>
      </c>
      <c r="C294" s="198" t="s">
        <v>128</v>
      </c>
      <c r="D294" s="197" t="s">
        <v>55</v>
      </c>
      <c r="E294" s="199"/>
      <c r="F294" s="200"/>
      <c r="G294" s="200"/>
      <c r="H294" s="201"/>
      <c r="I294" s="199"/>
      <c r="J294" s="225"/>
    </row>
    <row r="295" spans="1:10" ht="15.75" x14ac:dyDescent="0.25">
      <c r="A295" s="197" t="s">
        <v>715</v>
      </c>
      <c r="B295" s="197" t="s">
        <v>716</v>
      </c>
      <c r="C295" s="198" t="s">
        <v>130</v>
      </c>
      <c r="D295" s="197" t="s">
        <v>55</v>
      </c>
      <c r="E295" s="199"/>
      <c r="F295" s="200"/>
      <c r="G295" s="200"/>
      <c r="H295" s="201"/>
      <c r="I295" s="199"/>
      <c r="J295" s="225"/>
    </row>
    <row r="296" spans="1:10" ht="15.75" x14ac:dyDescent="0.25">
      <c r="A296" s="197" t="s">
        <v>717</v>
      </c>
      <c r="B296" s="197" t="s">
        <v>718</v>
      </c>
      <c r="C296" s="198" t="s">
        <v>132</v>
      </c>
      <c r="D296" s="197" t="s">
        <v>55</v>
      </c>
      <c r="E296" s="199"/>
      <c r="F296" s="200"/>
      <c r="G296" s="200"/>
      <c r="H296" s="201"/>
      <c r="I296" s="199"/>
      <c r="J296" s="225"/>
    </row>
    <row r="297" spans="1:10" ht="15.75" x14ac:dyDescent="0.25">
      <c r="A297" s="190" t="s">
        <v>1591</v>
      </c>
      <c r="B297" s="190" t="s">
        <v>137</v>
      </c>
      <c r="C297" s="191" t="s">
        <v>138</v>
      </c>
      <c r="D297" s="197" t="s">
        <v>55</v>
      </c>
      <c r="E297" s="199"/>
      <c r="F297" s="200"/>
      <c r="G297" s="200"/>
      <c r="H297" s="201"/>
      <c r="I297" s="199"/>
      <c r="J297" s="225"/>
    </row>
    <row r="298" spans="1:10" ht="15.75" x14ac:dyDescent="0.25">
      <c r="A298" s="197" t="s">
        <v>719</v>
      </c>
      <c r="B298" s="197" t="s">
        <v>720</v>
      </c>
      <c r="C298" s="198" t="s">
        <v>126</v>
      </c>
      <c r="D298" s="197" t="s">
        <v>55</v>
      </c>
      <c r="E298" s="199"/>
      <c r="F298" s="200"/>
      <c r="G298" s="200"/>
      <c r="H298" s="201"/>
      <c r="I298" s="199"/>
      <c r="J298" s="225"/>
    </row>
    <row r="299" spans="1:10" ht="15.75" x14ac:dyDescent="0.25">
      <c r="A299" s="197" t="s">
        <v>721</v>
      </c>
      <c r="B299" s="197" t="s">
        <v>722</v>
      </c>
      <c r="C299" s="198" t="s">
        <v>128</v>
      </c>
      <c r="D299" s="197" t="s">
        <v>55</v>
      </c>
      <c r="E299" s="199"/>
      <c r="F299" s="200"/>
      <c r="G299" s="200"/>
      <c r="H299" s="201"/>
      <c r="I299" s="199"/>
      <c r="J299" s="225"/>
    </row>
    <row r="300" spans="1:10" ht="15.75" x14ac:dyDescent="0.25">
      <c r="A300" s="197" t="s">
        <v>723</v>
      </c>
      <c r="B300" s="197" t="s">
        <v>724</v>
      </c>
      <c r="C300" s="198" t="s">
        <v>336</v>
      </c>
      <c r="D300" s="197" t="s">
        <v>55</v>
      </c>
      <c r="E300" s="199"/>
      <c r="F300" s="200"/>
      <c r="G300" s="200"/>
      <c r="H300" s="201"/>
      <c r="I300" s="199"/>
      <c r="J300" s="225"/>
    </row>
    <row r="301" spans="1:10" ht="15.75" x14ac:dyDescent="0.25">
      <c r="A301" s="197" t="s">
        <v>725</v>
      </c>
      <c r="B301" s="197" t="s">
        <v>726</v>
      </c>
      <c r="C301" s="198" t="s">
        <v>132</v>
      </c>
      <c r="D301" s="197" t="s">
        <v>55</v>
      </c>
      <c r="E301" s="199"/>
      <c r="F301" s="200"/>
      <c r="G301" s="200"/>
      <c r="H301" s="206"/>
      <c r="I301" s="199"/>
      <c r="J301" s="225"/>
    </row>
    <row r="302" spans="1:10" ht="15.75" x14ac:dyDescent="0.25">
      <c r="A302" s="190" t="s">
        <v>1592</v>
      </c>
      <c r="B302" s="190" t="s">
        <v>727</v>
      </c>
      <c r="C302" s="191" t="s">
        <v>728</v>
      </c>
      <c r="D302" s="190" t="s">
        <v>55</v>
      </c>
      <c r="E302" s="199"/>
      <c r="F302" s="200"/>
      <c r="G302" s="200"/>
      <c r="H302" s="201"/>
      <c r="I302" s="199"/>
      <c r="J302" s="225"/>
    </row>
    <row r="303" spans="1:10" ht="15.75" x14ac:dyDescent="0.25">
      <c r="A303" s="197" t="s">
        <v>729</v>
      </c>
      <c r="B303" s="197" t="s">
        <v>730</v>
      </c>
      <c r="C303" s="198" t="s">
        <v>126</v>
      </c>
      <c r="D303" s="197" t="s">
        <v>55</v>
      </c>
      <c r="E303" s="199"/>
      <c r="F303" s="200"/>
      <c r="G303" s="200"/>
      <c r="H303" s="206"/>
      <c r="I303" s="199"/>
      <c r="J303" s="225"/>
    </row>
    <row r="304" spans="1:10" ht="15.75" x14ac:dyDescent="0.25">
      <c r="A304" s="197" t="s">
        <v>731</v>
      </c>
      <c r="B304" s="197" t="s">
        <v>732</v>
      </c>
      <c r="C304" s="198" t="s">
        <v>128</v>
      </c>
      <c r="D304" s="197" t="s">
        <v>55</v>
      </c>
      <c r="E304" s="199"/>
      <c r="F304" s="200"/>
      <c r="G304" s="200"/>
      <c r="H304" s="206"/>
      <c r="I304" s="199"/>
      <c r="J304" s="225"/>
    </row>
    <row r="305" spans="1:10" ht="15.75" x14ac:dyDescent="0.25">
      <c r="A305" s="197" t="s">
        <v>733</v>
      </c>
      <c r="B305" s="197" t="s">
        <v>734</v>
      </c>
      <c r="C305" s="198" t="s">
        <v>336</v>
      </c>
      <c r="D305" s="197" t="s">
        <v>55</v>
      </c>
      <c r="E305" s="199"/>
      <c r="F305" s="200"/>
      <c r="G305" s="200"/>
      <c r="H305" s="206"/>
      <c r="I305" s="199"/>
      <c r="J305" s="225"/>
    </row>
    <row r="306" spans="1:10" ht="15.75" x14ac:dyDescent="0.25">
      <c r="A306" s="197" t="s">
        <v>735</v>
      </c>
      <c r="B306" s="197" t="s">
        <v>736</v>
      </c>
      <c r="C306" s="198" t="s">
        <v>132</v>
      </c>
      <c r="D306" s="197" t="s">
        <v>55</v>
      </c>
      <c r="E306" s="199"/>
      <c r="F306" s="200"/>
      <c r="G306" s="200"/>
      <c r="H306" s="206"/>
      <c r="I306" s="199"/>
      <c r="J306" s="225"/>
    </row>
    <row r="307" spans="1:10" ht="15.75" x14ac:dyDescent="0.25">
      <c r="A307" s="190" t="s">
        <v>1593</v>
      </c>
      <c r="B307" s="190" t="s">
        <v>139</v>
      </c>
      <c r="C307" s="191" t="s">
        <v>140</v>
      </c>
      <c r="D307" s="190" t="s">
        <v>141</v>
      </c>
      <c r="E307" s="199"/>
      <c r="F307" s="200"/>
      <c r="G307" s="200"/>
      <c r="H307" s="201"/>
      <c r="I307" s="199"/>
      <c r="J307" s="225"/>
    </row>
    <row r="308" spans="1:10" ht="18.75" x14ac:dyDescent="0.25">
      <c r="A308" s="197" t="s">
        <v>738</v>
      </c>
      <c r="B308" s="197" t="s">
        <v>739</v>
      </c>
      <c r="C308" s="198" t="s">
        <v>126</v>
      </c>
      <c r="D308" s="197" t="s">
        <v>1594</v>
      </c>
      <c r="E308" s="199"/>
      <c r="F308" s="200"/>
      <c r="G308" s="200"/>
      <c r="H308" s="206"/>
      <c r="I308" s="199"/>
      <c r="J308" s="225"/>
    </row>
    <row r="309" spans="1:10" ht="18.75" x14ac:dyDescent="0.25">
      <c r="A309" s="197" t="s">
        <v>741</v>
      </c>
      <c r="B309" s="197" t="s">
        <v>742</v>
      </c>
      <c r="C309" s="198" t="s">
        <v>128</v>
      </c>
      <c r="D309" s="197" t="s">
        <v>1594</v>
      </c>
      <c r="E309" s="199"/>
      <c r="F309" s="200"/>
      <c r="G309" s="200"/>
      <c r="H309" s="206"/>
      <c r="I309" s="199"/>
      <c r="J309" s="225"/>
    </row>
    <row r="310" spans="1:10" ht="18.75" x14ac:dyDescent="0.25">
      <c r="A310" s="197" t="s">
        <v>743</v>
      </c>
      <c r="B310" s="197" t="s">
        <v>744</v>
      </c>
      <c r="C310" s="198" t="s">
        <v>130</v>
      </c>
      <c r="D310" s="197" t="s">
        <v>1594</v>
      </c>
      <c r="E310" s="199"/>
      <c r="F310" s="200"/>
      <c r="G310" s="200"/>
      <c r="H310" s="206"/>
      <c r="I310" s="199"/>
      <c r="J310" s="225"/>
    </row>
    <row r="311" spans="1:10" ht="18.75" x14ac:dyDescent="0.25">
      <c r="A311" s="197" t="s">
        <v>745</v>
      </c>
      <c r="B311" s="197" t="s">
        <v>746</v>
      </c>
      <c r="C311" s="198" t="s">
        <v>132</v>
      </c>
      <c r="D311" s="197" t="s">
        <v>1594</v>
      </c>
      <c r="E311" s="199"/>
      <c r="F311" s="200"/>
      <c r="G311" s="200"/>
      <c r="H311" s="206"/>
      <c r="I311" s="199"/>
      <c r="J311" s="225"/>
    </row>
    <row r="312" spans="1:10" ht="15.75" x14ac:dyDescent="0.25">
      <c r="A312" s="190" t="s">
        <v>1595</v>
      </c>
      <c r="B312" s="190" t="s">
        <v>142</v>
      </c>
      <c r="C312" s="191" t="s">
        <v>143</v>
      </c>
      <c r="D312" s="190" t="s">
        <v>144</v>
      </c>
      <c r="E312" s="192">
        <f>+E313+E318+E323</f>
        <v>0</v>
      </c>
      <c r="F312" s="200"/>
      <c r="G312" s="200"/>
      <c r="H312" s="217"/>
      <c r="I312" s="192"/>
      <c r="J312" s="225"/>
    </row>
    <row r="313" spans="1:10" ht="15.75" x14ac:dyDescent="0.25">
      <c r="A313" s="214" t="s">
        <v>747</v>
      </c>
      <c r="B313" s="214" t="s">
        <v>748</v>
      </c>
      <c r="C313" s="219" t="s">
        <v>749</v>
      </c>
      <c r="D313" s="214" t="s">
        <v>144</v>
      </c>
      <c r="E313" s="215">
        <f>+SUM(E314:E317)</f>
        <v>0</v>
      </c>
      <c r="F313" s="215">
        <f>+SUM(F314:F317)</f>
        <v>0</v>
      </c>
      <c r="G313" s="215">
        <f>+SUM(G314:G317)</f>
        <v>0</v>
      </c>
      <c r="H313" s="217"/>
      <c r="I313" s="215"/>
      <c r="J313" s="196"/>
    </row>
    <row r="314" spans="1:10" ht="15.75" x14ac:dyDescent="0.25">
      <c r="A314" s="197" t="s">
        <v>750</v>
      </c>
      <c r="B314" s="197" t="s">
        <v>751</v>
      </c>
      <c r="C314" s="198" t="s">
        <v>126</v>
      </c>
      <c r="D314" s="197" t="s">
        <v>144</v>
      </c>
      <c r="E314" s="199"/>
      <c r="F314" s="200"/>
      <c r="G314" s="200"/>
      <c r="H314" s="206"/>
      <c r="I314" s="199"/>
      <c r="J314" s="196"/>
    </row>
    <row r="315" spans="1:10" ht="15.75" x14ac:dyDescent="0.25">
      <c r="A315" s="197" t="s">
        <v>752</v>
      </c>
      <c r="B315" s="197" t="s">
        <v>753</v>
      </c>
      <c r="C315" s="198" t="s">
        <v>128</v>
      </c>
      <c r="D315" s="197" t="s">
        <v>144</v>
      </c>
      <c r="E315" s="199"/>
      <c r="F315" s="200"/>
      <c r="G315" s="200"/>
      <c r="H315" s="206"/>
      <c r="I315" s="199"/>
      <c r="J315" s="196"/>
    </row>
    <row r="316" spans="1:10" ht="15.75" x14ac:dyDescent="0.25">
      <c r="A316" s="197" t="s">
        <v>754</v>
      </c>
      <c r="B316" s="197" t="s">
        <v>755</v>
      </c>
      <c r="C316" s="198" t="s">
        <v>130</v>
      </c>
      <c r="D316" s="197" t="s">
        <v>144</v>
      </c>
      <c r="E316" s="199"/>
      <c r="F316" s="200"/>
      <c r="G316" s="200"/>
      <c r="H316" s="206"/>
      <c r="I316" s="199"/>
      <c r="J316" s="196"/>
    </row>
    <row r="317" spans="1:10" ht="15.75" x14ac:dyDescent="0.25">
      <c r="A317" s="197" t="s">
        <v>756</v>
      </c>
      <c r="B317" s="197" t="s">
        <v>757</v>
      </c>
      <c r="C317" s="198" t="s">
        <v>132</v>
      </c>
      <c r="D317" s="197" t="s">
        <v>144</v>
      </c>
      <c r="E317" s="199">
        <f>+SUM(F317:G317)</f>
        <v>0</v>
      </c>
      <c r="F317" s="200"/>
      <c r="G317" s="200"/>
      <c r="H317" s="206"/>
      <c r="I317" s="199"/>
      <c r="J317" s="196"/>
    </row>
    <row r="318" spans="1:10" ht="15.75" x14ac:dyDescent="0.25">
      <c r="A318" s="214" t="s">
        <v>758</v>
      </c>
      <c r="B318" s="214" t="s">
        <v>759</v>
      </c>
      <c r="C318" s="219" t="s">
        <v>760</v>
      </c>
      <c r="D318" s="214" t="s">
        <v>144</v>
      </c>
      <c r="E318" s="199"/>
      <c r="F318" s="200"/>
      <c r="G318" s="200"/>
      <c r="H318" s="201"/>
      <c r="I318" s="199"/>
      <c r="J318" s="196"/>
    </row>
    <row r="319" spans="1:10" ht="15.75" x14ac:dyDescent="0.25">
      <c r="A319" s="197" t="s">
        <v>761</v>
      </c>
      <c r="B319" s="197" t="s">
        <v>762</v>
      </c>
      <c r="C319" s="198" t="s">
        <v>126</v>
      </c>
      <c r="D319" s="197" t="s">
        <v>144</v>
      </c>
      <c r="E319" s="220"/>
      <c r="F319" s="200"/>
      <c r="G319" s="200"/>
      <c r="H319" s="221"/>
      <c r="I319" s="220"/>
      <c r="J319" s="197"/>
    </row>
    <row r="320" spans="1:10" ht="15.75" x14ac:dyDescent="0.25">
      <c r="A320" s="197" t="s">
        <v>763</v>
      </c>
      <c r="B320" s="197" t="s">
        <v>764</v>
      </c>
      <c r="C320" s="198" t="s">
        <v>324</v>
      </c>
      <c r="D320" s="197" t="s">
        <v>144</v>
      </c>
      <c r="E320" s="220"/>
      <c r="F320" s="200"/>
      <c r="G320" s="200"/>
      <c r="H320" s="221"/>
      <c r="I320" s="220"/>
      <c r="J320" s="197"/>
    </row>
    <row r="321" spans="1:10" ht="15.75" x14ac:dyDescent="0.25">
      <c r="A321" s="197" t="s">
        <v>765</v>
      </c>
      <c r="B321" s="197" t="s">
        <v>766</v>
      </c>
      <c r="C321" s="198" t="s">
        <v>336</v>
      </c>
      <c r="D321" s="197" t="s">
        <v>144</v>
      </c>
      <c r="E321" s="220"/>
      <c r="F321" s="200"/>
      <c r="G321" s="200"/>
      <c r="H321" s="221"/>
      <c r="I321" s="220"/>
      <c r="J321" s="197"/>
    </row>
    <row r="322" spans="1:10" ht="15.75" x14ac:dyDescent="0.25">
      <c r="A322" s="197" t="s">
        <v>767</v>
      </c>
      <c r="B322" s="197" t="s">
        <v>768</v>
      </c>
      <c r="C322" s="198" t="s">
        <v>132</v>
      </c>
      <c r="D322" s="197" t="s">
        <v>144</v>
      </c>
      <c r="E322" s="220"/>
      <c r="F322" s="200"/>
      <c r="G322" s="200"/>
      <c r="H322" s="221"/>
      <c r="I322" s="220"/>
      <c r="J322" s="197"/>
    </row>
    <row r="323" spans="1:10" ht="15.75" x14ac:dyDescent="0.25">
      <c r="A323" s="214" t="s">
        <v>769</v>
      </c>
      <c r="B323" s="214" t="s">
        <v>770</v>
      </c>
      <c r="C323" s="219" t="s">
        <v>771</v>
      </c>
      <c r="D323" s="214" t="s">
        <v>144</v>
      </c>
      <c r="E323" s="199"/>
      <c r="F323" s="200"/>
      <c r="G323" s="200"/>
      <c r="H323" s="201"/>
      <c r="I323" s="199"/>
      <c r="J323" s="196"/>
    </row>
    <row r="324" spans="1:10" ht="15.75" x14ac:dyDescent="0.25">
      <c r="A324" s="197" t="s">
        <v>772</v>
      </c>
      <c r="B324" s="197" t="s">
        <v>748</v>
      </c>
      <c r="C324" s="198" t="s">
        <v>126</v>
      </c>
      <c r="D324" s="197" t="s">
        <v>144</v>
      </c>
      <c r="E324" s="199"/>
      <c r="F324" s="200"/>
      <c r="G324" s="200"/>
      <c r="H324" s="201"/>
      <c r="I324" s="199"/>
      <c r="J324" s="196"/>
    </row>
    <row r="325" spans="1:10" ht="15.75" x14ac:dyDescent="0.25">
      <c r="A325" s="197" t="s">
        <v>773</v>
      </c>
      <c r="B325" s="197" t="s">
        <v>759</v>
      </c>
      <c r="C325" s="198" t="s">
        <v>348</v>
      </c>
      <c r="D325" s="197" t="s">
        <v>144</v>
      </c>
      <c r="E325" s="199"/>
      <c r="F325" s="200"/>
      <c r="G325" s="200"/>
      <c r="H325" s="201"/>
      <c r="I325" s="199"/>
      <c r="J325" s="196"/>
    </row>
    <row r="326" spans="1:10" ht="15.75" x14ac:dyDescent="0.25">
      <c r="A326" s="197" t="s">
        <v>774</v>
      </c>
      <c r="B326" s="197" t="s">
        <v>770</v>
      </c>
      <c r="C326" s="198" t="s">
        <v>336</v>
      </c>
      <c r="D326" s="197" t="s">
        <v>144</v>
      </c>
      <c r="E326" s="199"/>
      <c r="F326" s="200"/>
      <c r="G326" s="200"/>
      <c r="H326" s="201"/>
      <c r="I326" s="199"/>
      <c r="J326" s="196"/>
    </row>
    <row r="327" spans="1:10" ht="15.75" x14ac:dyDescent="0.25">
      <c r="A327" s="197" t="s">
        <v>775</v>
      </c>
      <c r="B327" s="197" t="s">
        <v>776</v>
      </c>
      <c r="C327" s="198" t="s">
        <v>132</v>
      </c>
      <c r="D327" s="197" t="s">
        <v>144</v>
      </c>
      <c r="E327" s="199"/>
      <c r="F327" s="200"/>
      <c r="G327" s="200"/>
      <c r="H327" s="201"/>
      <c r="I327" s="199"/>
      <c r="J327" s="196"/>
    </row>
    <row r="328" spans="1:10" ht="15.75" x14ac:dyDescent="0.25">
      <c r="A328" s="190" t="s">
        <v>1596</v>
      </c>
      <c r="B328" s="190" t="s">
        <v>777</v>
      </c>
      <c r="C328" s="191" t="s">
        <v>778</v>
      </c>
      <c r="D328" s="190" t="s">
        <v>212</v>
      </c>
      <c r="E328" s="195" t="s">
        <v>178</v>
      </c>
      <c r="F328" s="193"/>
      <c r="G328" s="193"/>
      <c r="H328" s="194"/>
      <c r="I328" s="192"/>
      <c r="J328" s="190"/>
    </row>
    <row r="329" spans="1:10" ht="15.75" x14ac:dyDescent="0.25">
      <c r="A329" s="197" t="s">
        <v>779</v>
      </c>
      <c r="B329" s="197" t="s">
        <v>780</v>
      </c>
      <c r="C329" s="198" t="s">
        <v>126</v>
      </c>
      <c r="D329" s="197" t="s">
        <v>212</v>
      </c>
      <c r="E329" s="202" t="s">
        <v>178</v>
      </c>
      <c r="F329" s="200"/>
      <c r="G329" s="200"/>
      <c r="H329" s="201"/>
      <c r="I329" s="199"/>
      <c r="J329" s="196"/>
    </row>
    <row r="330" spans="1:10" ht="15.75" x14ac:dyDescent="0.25">
      <c r="A330" s="197" t="s">
        <v>781</v>
      </c>
      <c r="B330" s="197" t="s">
        <v>782</v>
      </c>
      <c r="C330" s="198" t="s">
        <v>128</v>
      </c>
      <c r="D330" s="197" t="s">
        <v>212</v>
      </c>
      <c r="E330" s="202" t="s">
        <v>178</v>
      </c>
      <c r="F330" s="200"/>
      <c r="G330" s="200"/>
      <c r="H330" s="201"/>
      <c r="I330" s="199"/>
      <c r="J330" s="196"/>
    </row>
    <row r="331" spans="1:10" ht="15.75" x14ac:dyDescent="0.25">
      <c r="A331" s="197" t="s">
        <v>783</v>
      </c>
      <c r="B331" s="197" t="s">
        <v>784</v>
      </c>
      <c r="C331" s="198" t="s">
        <v>130</v>
      </c>
      <c r="D331" s="197" t="s">
        <v>212</v>
      </c>
      <c r="E331" s="202" t="s">
        <v>178</v>
      </c>
      <c r="F331" s="200"/>
      <c r="G331" s="200"/>
      <c r="H331" s="201"/>
      <c r="I331" s="199"/>
      <c r="J331" s="196"/>
    </row>
    <row r="332" spans="1:10" ht="15.75" x14ac:dyDescent="0.25">
      <c r="A332" s="197" t="s">
        <v>785</v>
      </c>
      <c r="B332" s="197" t="s">
        <v>786</v>
      </c>
      <c r="C332" s="198" t="s">
        <v>132</v>
      </c>
      <c r="D332" s="197" t="s">
        <v>212</v>
      </c>
      <c r="E332" s="202" t="s">
        <v>178</v>
      </c>
      <c r="F332" s="200"/>
      <c r="G332" s="200"/>
      <c r="H332" s="201"/>
      <c r="I332" s="199"/>
      <c r="J332" s="196"/>
    </row>
    <row r="333" spans="1:10" ht="15.75" x14ac:dyDescent="0.25">
      <c r="A333" s="190" t="s">
        <v>1597</v>
      </c>
      <c r="B333" s="190" t="s">
        <v>145</v>
      </c>
      <c r="C333" s="191" t="s">
        <v>146</v>
      </c>
      <c r="D333" s="190" t="s">
        <v>147</v>
      </c>
      <c r="E333" s="202"/>
      <c r="F333" s="200"/>
      <c r="G333" s="200"/>
      <c r="H333" s="201"/>
      <c r="I333" s="199"/>
      <c r="J333" s="196"/>
    </row>
    <row r="334" spans="1:10" ht="15.75" x14ac:dyDescent="0.25">
      <c r="A334" s="190" t="s">
        <v>1598</v>
      </c>
      <c r="B334" s="190" t="s">
        <v>787</v>
      </c>
      <c r="C334" s="191" t="s">
        <v>788</v>
      </c>
      <c r="D334" s="190" t="s">
        <v>212</v>
      </c>
      <c r="E334" s="195" t="s">
        <v>178</v>
      </c>
      <c r="F334" s="200"/>
      <c r="G334" s="200"/>
      <c r="H334" s="201"/>
      <c r="I334" s="192"/>
      <c r="J334" s="196"/>
    </row>
    <row r="335" spans="1:10" ht="15.75" x14ac:dyDescent="0.25">
      <c r="A335" s="186">
        <v>11</v>
      </c>
      <c r="B335" s="186" t="s">
        <v>6</v>
      </c>
      <c r="C335" s="187" t="s">
        <v>789</v>
      </c>
      <c r="D335" s="186" t="s">
        <v>212</v>
      </c>
      <c r="E335" s="203" t="s">
        <v>178</v>
      </c>
      <c r="F335" s="200"/>
      <c r="G335" s="200"/>
      <c r="H335" s="201"/>
      <c r="I335" s="237"/>
      <c r="J335" s="218"/>
    </row>
    <row r="336" spans="1:10" ht="15.75" x14ac:dyDescent="0.25">
      <c r="A336" s="190" t="s">
        <v>1599</v>
      </c>
      <c r="B336" s="190" t="s">
        <v>790</v>
      </c>
      <c r="C336" s="191" t="s">
        <v>968</v>
      </c>
      <c r="D336" s="190" t="s">
        <v>47</v>
      </c>
      <c r="E336" s="199"/>
      <c r="F336" s="200"/>
      <c r="G336" s="200"/>
      <c r="H336" s="217"/>
      <c r="I336" s="199"/>
      <c r="J336" s="196"/>
    </row>
    <row r="337" spans="1:10" ht="15.75" x14ac:dyDescent="0.25">
      <c r="A337" s="190" t="s">
        <v>1600</v>
      </c>
      <c r="B337" s="190" t="s">
        <v>792</v>
      </c>
      <c r="C337" s="191" t="s">
        <v>793</v>
      </c>
      <c r="D337" s="190" t="s">
        <v>47</v>
      </c>
      <c r="E337" s="199"/>
      <c r="F337" s="200"/>
      <c r="G337" s="200"/>
      <c r="H337" s="201"/>
      <c r="I337" s="199"/>
      <c r="J337" s="196"/>
    </row>
    <row r="338" spans="1:10" ht="15.75" x14ac:dyDescent="0.25">
      <c r="A338" s="190" t="s">
        <v>1601</v>
      </c>
      <c r="B338" s="190" t="s">
        <v>794</v>
      </c>
      <c r="C338" s="191" t="s">
        <v>795</v>
      </c>
      <c r="D338" s="190" t="s">
        <v>47</v>
      </c>
      <c r="E338" s="199"/>
      <c r="F338" s="200"/>
      <c r="G338" s="200"/>
      <c r="H338" s="201"/>
      <c r="I338" s="199"/>
      <c r="J338" s="196"/>
    </row>
    <row r="339" spans="1:10" ht="15.75" x14ac:dyDescent="0.25">
      <c r="A339" s="197" t="s">
        <v>796</v>
      </c>
      <c r="B339" s="197" t="s">
        <v>797</v>
      </c>
      <c r="C339" s="198" t="s">
        <v>126</v>
      </c>
      <c r="D339" s="197" t="s">
        <v>47</v>
      </c>
      <c r="E339" s="199"/>
      <c r="F339" s="200"/>
      <c r="G339" s="200"/>
      <c r="H339" s="201"/>
      <c r="I339" s="199"/>
      <c r="J339" s="196"/>
    </row>
    <row r="340" spans="1:10" ht="15.75" x14ac:dyDescent="0.25">
      <c r="A340" s="197" t="s">
        <v>798</v>
      </c>
      <c r="B340" s="197" t="s">
        <v>799</v>
      </c>
      <c r="C340" s="198" t="s">
        <v>324</v>
      </c>
      <c r="D340" s="197" t="s">
        <v>47</v>
      </c>
      <c r="E340" s="199"/>
      <c r="F340" s="200"/>
      <c r="G340" s="200"/>
      <c r="H340" s="201"/>
      <c r="I340" s="199"/>
      <c r="J340" s="196"/>
    </row>
    <row r="341" spans="1:10" ht="15.75" x14ac:dyDescent="0.25">
      <c r="A341" s="197" t="s">
        <v>800</v>
      </c>
      <c r="B341" s="197" t="s">
        <v>801</v>
      </c>
      <c r="C341" s="198" t="s">
        <v>130</v>
      </c>
      <c r="D341" s="197" t="s">
        <v>47</v>
      </c>
      <c r="E341" s="199"/>
      <c r="F341" s="200"/>
      <c r="G341" s="200"/>
      <c r="H341" s="201"/>
      <c r="I341" s="199"/>
      <c r="J341" s="196"/>
    </row>
    <row r="342" spans="1:10" ht="15.75" x14ac:dyDescent="0.25">
      <c r="A342" s="197" t="s">
        <v>802</v>
      </c>
      <c r="B342" s="197" t="s">
        <v>803</v>
      </c>
      <c r="C342" s="198" t="s">
        <v>132</v>
      </c>
      <c r="D342" s="197" t="s">
        <v>47</v>
      </c>
      <c r="E342" s="199"/>
      <c r="F342" s="200"/>
      <c r="G342" s="200"/>
      <c r="H342" s="201"/>
      <c r="I342" s="199"/>
      <c r="J342" s="196"/>
    </row>
    <row r="343" spans="1:10" ht="15.75" x14ac:dyDescent="0.25">
      <c r="A343" s="214" t="s">
        <v>1602</v>
      </c>
      <c r="B343" s="214" t="s">
        <v>804</v>
      </c>
      <c r="C343" s="191" t="s">
        <v>805</v>
      </c>
      <c r="D343" s="190" t="s">
        <v>212</v>
      </c>
      <c r="E343" s="195" t="s">
        <v>178</v>
      </c>
      <c r="F343" s="193"/>
      <c r="G343" s="193"/>
      <c r="H343" s="194"/>
      <c r="I343" s="192"/>
      <c r="J343" s="190"/>
    </row>
    <row r="344" spans="1:10" ht="15.75" x14ac:dyDescent="0.25">
      <c r="A344" s="197" t="s">
        <v>806</v>
      </c>
      <c r="B344" s="197" t="s">
        <v>807</v>
      </c>
      <c r="C344" s="198" t="s">
        <v>126</v>
      </c>
      <c r="D344" s="197" t="s">
        <v>212</v>
      </c>
      <c r="E344" s="202" t="s">
        <v>178</v>
      </c>
      <c r="F344" s="200"/>
      <c r="G344" s="200"/>
      <c r="H344" s="201"/>
      <c r="I344" s="199"/>
      <c r="J344" s="196"/>
    </row>
    <row r="345" spans="1:10" ht="15.75" x14ac:dyDescent="0.25">
      <c r="A345" s="197" t="s">
        <v>808</v>
      </c>
      <c r="B345" s="197" t="s">
        <v>809</v>
      </c>
      <c r="C345" s="198" t="s">
        <v>128</v>
      </c>
      <c r="D345" s="197" t="s">
        <v>212</v>
      </c>
      <c r="E345" s="202" t="s">
        <v>178</v>
      </c>
      <c r="F345" s="200"/>
      <c r="G345" s="200"/>
      <c r="H345" s="201"/>
      <c r="I345" s="199"/>
      <c r="J345" s="196"/>
    </row>
    <row r="346" spans="1:10" ht="15.75" x14ac:dyDescent="0.25">
      <c r="A346" s="197" t="s">
        <v>810</v>
      </c>
      <c r="B346" s="197" t="s">
        <v>811</v>
      </c>
      <c r="C346" s="198" t="s">
        <v>130</v>
      </c>
      <c r="D346" s="197" t="s">
        <v>212</v>
      </c>
      <c r="E346" s="202" t="s">
        <v>178</v>
      </c>
      <c r="F346" s="200"/>
      <c r="G346" s="200"/>
      <c r="H346" s="201"/>
      <c r="I346" s="199"/>
      <c r="J346" s="196"/>
    </row>
    <row r="347" spans="1:10" ht="15.75" x14ac:dyDescent="0.25">
      <c r="A347" s="197" t="s">
        <v>812</v>
      </c>
      <c r="B347" s="197" t="s">
        <v>813</v>
      </c>
      <c r="C347" s="198" t="s">
        <v>132</v>
      </c>
      <c r="D347" s="197" t="s">
        <v>212</v>
      </c>
      <c r="E347" s="202" t="s">
        <v>178</v>
      </c>
      <c r="F347" s="200"/>
      <c r="G347" s="200"/>
      <c r="H347" s="201"/>
      <c r="I347" s="199"/>
      <c r="J347" s="196"/>
    </row>
    <row r="348" spans="1:10" ht="15.75" x14ac:dyDescent="0.25">
      <c r="A348" s="190" t="s">
        <v>1603</v>
      </c>
      <c r="B348" s="190" t="s">
        <v>814</v>
      </c>
      <c r="C348" s="191" t="s">
        <v>815</v>
      </c>
      <c r="D348" s="190" t="s">
        <v>212</v>
      </c>
      <c r="E348" s="195" t="s">
        <v>178</v>
      </c>
      <c r="F348" s="200"/>
      <c r="G348" s="200"/>
      <c r="H348" s="201"/>
      <c r="I348" s="199"/>
      <c r="J348" s="196"/>
    </row>
    <row r="349" spans="1:10" ht="15.75" x14ac:dyDescent="0.25">
      <c r="A349" s="190" t="s">
        <v>1604</v>
      </c>
      <c r="B349" s="190" t="s">
        <v>816</v>
      </c>
      <c r="C349" s="191" t="s">
        <v>817</v>
      </c>
      <c r="D349" s="190" t="s">
        <v>212</v>
      </c>
      <c r="E349" s="195" t="s">
        <v>178</v>
      </c>
      <c r="F349" s="200"/>
      <c r="G349" s="200"/>
      <c r="H349" s="201"/>
      <c r="I349" s="199"/>
      <c r="J349" s="196"/>
    </row>
    <row r="350" spans="1:10" ht="15.75" x14ac:dyDescent="0.25">
      <c r="A350" s="186">
        <v>12</v>
      </c>
      <c r="B350" s="186" t="s">
        <v>149</v>
      </c>
      <c r="C350" s="187" t="s">
        <v>150</v>
      </c>
      <c r="D350" s="186" t="s">
        <v>212</v>
      </c>
      <c r="E350" s="203" t="s">
        <v>178</v>
      </c>
      <c r="F350" s="200"/>
      <c r="G350" s="200"/>
      <c r="H350" s="201"/>
      <c r="I350" s="204">
        <f>+I351+I354+I357+I384</f>
        <v>0</v>
      </c>
      <c r="J350" s="218"/>
    </row>
    <row r="351" spans="1:10" ht="15.75" x14ac:dyDescent="0.25">
      <c r="A351" s="190" t="s">
        <v>1605</v>
      </c>
      <c r="B351" s="190" t="s">
        <v>151</v>
      </c>
      <c r="C351" s="191" t="s">
        <v>152</v>
      </c>
      <c r="D351" s="190" t="s">
        <v>47</v>
      </c>
      <c r="E351" s="192">
        <f>+SUM(E352:E353)</f>
        <v>0</v>
      </c>
      <c r="F351" s="215">
        <f>+SUM(F352:F353)</f>
        <v>0</v>
      </c>
      <c r="G351" s="215">
        <f>+SUM(G352:G353)</f>
        <v>0</v>
      </c>
      <c r="H351" s="201"/>
      <c r="I351" s="192"/>
      <c r="J351" s="196"/>
    </row>
    <row r="352" spans="1:10" ht="15.75" x14ac:dyDescent="0.25">
      <c r="A352" s="197" t="s">
        <v>818</v>
      </c>
      <c r="B352" s="197" t="s">
        <v>819</v>
      </c>
      <c r="C352" s="198" t="s">
        <v>820</v>
      </c>
      <c r="D352" s="197" t="s">
        <v>47</v>
      </c>
      <c r="E352" s="199">
        <f>+SUM(F352:G352)</f>
        <v>0</v>
      </c>
      <c r="F352" s="200"/>
      <c r="G352" s="200"/>
      <c r="H352" s="201"/>
      <c r="I352" s="199"/>
      <c r="J352" s="196"/>
    </row>
    <row r="353" spans="1:10" ht="15.75" x14ac:dyDescent="0.25">
      <c r="A353" s="197" t="s">
        <v>821</v>
      </c>
      <c r="B353" s="197" t="s">
        <v>822</v>
      </c>
      <c r="C353" s="198" t="s">
        <v>823</v>
      </c>
      <c r="D353" s="197" t="s">
        <v>47</v>
      </c>
      <c r="E353" s="199">
        <f>+SUM(F353:G353)</f>
        <v>0</v>
      </c>
      <c r="F353" s="200"/>
      <c r="G353" s="200"/>
      <c r="H353" s="206"/>
      <c r="I353" s="199"/>
      <c r="J353" s="196"/>
    </row>
    <row r="354" spans="1:10" ht="15.75" x14ac:dyDescent="0.25">
      <c r="A354" s="190" t="s">
        <v>1606</v>
      </c>
      <c r="B354" s="190" t="s">
        <v>153</v>
      </c>
      <c r="C354" s="191" t="s">
        <v>154</v>
      </c>
      <c r="D354" s="196" t="s">
        <v>97</v>
      </c>
      <c r="E354" s="199"/>
      <c r="F354" s="200"/>
      <c r="G354" s="200"/>
      <c r="H354" s="201"/>
      <c r="I354" s="199"/>
      <c r="J354" s="196"/>
    </row>
    <row r="355" spans="1:10" ht="15.75" x14ac:dyDescent="0.25">
      <c r="A355" s="197" t="s">
        <v>824</v>
      </c>
      <c r="B355" s="197" t="s">
        <v>825</v>
      </c>
      <c r="C355" s="198" t="s">
        <v>820</v>
      </c>
      <c r="D355" s="197" t="s">
        <v>97</v>
      </c>
      <c r="E355" s="199"/>
      <c r="F355" s="200"/>
      <c r="G355" s="200"/>
      <c r="H355" s="201"/>
      <c r="I355" s="199"/>
      <c r="J355" s="196"/>
    </row>
    <row r="356" spans="1:10" ht="15.75" x14ac:dyDescent="0.25">
      <c r="A356" s="197" t="s">
        <v>826</v>
      </c>
      <c r="B356" s="197" t="s">
        <v>827</v>
      </c>
      <c r="C356" s="198" t="s">
        <v>823</v>
      </c>
      <c r="D356" s="197" t="s">
        <v>97</v>
      </c>
      <c r="E356" s="199"/>
      <c r="F356" s="200"/>
      <c r="G356" s="200"/>
      <c r="H356" s="206"/>
      <c r="I356" s="199"/>
      <c r="J356" s="196"/>
    </row>
    <row r="357" spans="1:10" ht="15.75" x14ac:dyDescent="0.25">
      <c r="A357" s="190" t="s">
        <v>1607</v>
      </c>
      <c r="B357" s="190" t="s">
        <v>155</v>
      </c>
      <c r="C357" s="191" t="s">
        <v>156</v>
      </c>
      <c r="D357" s="190" t="s">
        <v>47</v>
      </c>
      <c r="E357" s="192">
        <f>+SUM(E358:E359)</f>
        <v>0</v>
      </c>
      <c r="F357" s="215">
        <f>+SUM(F358:F359)</f>
        <v>0</v>
      </c>
      <c r="G357" s="215">
        <f>+SUM(G358:G359)</f>
        <v>0</v>
      </c>
      <c r="H357" s="201"/>
      <c r="I357" s="192"/>
      <c r="J357" s="196"/>
    </row>
    <row r="358" spans="1:10" ht="15.75" x14ac:dyDescent="0.25">
      <c r="A358" s="197" t="s">
        <v>828</v>
      </c>
      <c r="B358" s="197" t="s">
        <v>829</v>
      </c>
      <c r="C358" s="198" t="s">
        <v>820</v>
      </c>
      <c r="D358" s="197" t="s">
        <v>47</v>
      </c>
      <c r="E358" s="199"/>
      <c r="F358" s="200"/>
      <c r="G358" s="200"/>
      <c r="H358" s="201"/>
      <c r="I358" s="192"/>
      <c r="J358" s="196"/>
    </row>
    <row r="359" spans="1:10" ht="15.75" x14ac:dyDescent="0.25">
      <c r="A359" s="197" t="s">
        <v>830</v>
      </c>
      <c r="B359" s="197" t="s">
        <v>831</v>
      </c>
      <c r="C359" s="198" t="s">
        <v>823</v>
      </c>
      <c r="D359" s="197" t="s">
        <v>47</v>
      </c>
      <c r="E359" s="199">
        <f>+SUM(F359:G359)</f>
        <v>0</v>
      </c>
      <c r="F359" s="200"/>
      <c r="G359" s="200"/>
      <c r="H359" s="206"/>
      <c r="I359" s="199"/>
      <c r="J359" s="196"/>
    </row>
    <row r="360" spans="1:10" ht="15.75" x14ac:dyDescent="0.25">
      <c r="A360" s="190" t="s">
        <v>1608</v>
      </c>
      <c r="B360" s="190" t="s">
        <v>832</v>
      </c>
      <c r="C360" s="191" t="s">
        <v>833</v>
      </c>
      <c r="D360" s="190" t="s">
        <v>97</v>
      </c>
      <c r="E360" s="199"/>
      <c r="F360" s="200"/>
      <c r="G360" s="200"/>
      <c r="H360" s="201"/>
      <c r="I360" s="199"/>
      <c r="J360" s="196"/>
    </row>
    <row r="361" spans="1:10" ht="15.75" x14ac:dyDescent="0.25">
      <c r="A361" s="197" t="s">
        <v>834</v>
      </c>
      <c r="B361" s="197" t="s">
        <v>835</v>
      </c>
      <c r="C361" s="198" t="s">
        <v>836</v>
      </c>
      <c r="D361" s="197" t="s">
        <v>97</v>
      </c>
      <c r="E361" s="199"/>
      <c r="F361" s="200"/>
      <c r="G361" s="200"/>
      <c r="H361" s="201"/>
      <c r="I361" s="199"/>
      <c r="J361" s="196"/>
    </row>
    <row r="362" spans="1:10" ht="15.75" x14ac:dyDescent="0.25">
      <c r="A362" s="197" t="s">
        <v>837</v>
      </c>
      <c r="B362" s="197" t="s">
        <v>838</v>
      </c>
      <c r="C362" s="198" t="s">
        <v>839</v>
      </c>
      <c r="D362" s="197" t="s">
        <v>534</v>
      </c>
      <c r="E362" s="199"/>
      <c r="F362" s="200"/>
      <c r="G362" s="200"/>
      <c r="H362" s="201"/>
      <c r="I362" s="199"/>
      <c r="J362" s="196"/>
    </row>
    <row r="363" spans="1:10" ht="15.75" x14ac:dyDescent="0.25">
      <c r="A363" s="190" t="s">
        <v>1609</v>
      </c>
      <c r="B363" s="190" t="s">
        <v>840</v>
      </c>
      <c r="C363" s="191" t="s">
        <v>841</v>
      </c>
      <c r="D363" s="190" t="s">
        <v>97</v>
      </c>
      <c r="E363" s="199"/>
      <c r="F363" s="200"/>
      <c r="G363" s="200"/>
      <c r="H363" s="201"/>
      <c r="I363" s="199"/>
      <c r="J363" s="196"/>
    </row>
    <row r="364" spans="1:10" ht="15.75" x14ac:dyDescent="0.25">
      <c r="A364" s="190" t="s">
        <v>1610</v>
      </c>
      <c r="B364" s="190" t="s">
        <v>842</v>
      </c>
      <c r="C364" s="191" t="s">
        <v>843</v>
      </c>
      <c r="D364" s="190" t="s">
        <v>47</v>
      </c>
      <c r="E364" s="199"/>
      <c r="F364" s="200"/>
      <c r="G364" s="200"/>
      <c r="H364" s="201"/>
      <c r="I364" s="199"/>
      <c r="J364" s="196"/>
    </row>
    <row r="365" spans="1:10" ht="15.75" x14ac:dyDescent="0.25">
      <c r="A365" s="197" t="s">
        <v>844</v>
      </c>
      <c r="B365" s="197" t="s">
        <v>845</v>
      </c>
      <c r="C365" s="198" t="s">
        <v>126</v>
      </c>
      <c r="D365" s="197" t="s">
        <v>47</v>
      </c>
      <c r="E365" s="199"/>
      <c r="F365" s="200"/>
      <c r="G365" s="200"/>
      <c r="H365" s="206"/>
      <c r="I365" s="199"/>
      <c r="J365" s="196"/>
    </row>
    <row r="366" spans="1:10" ht="15.75" x14ac:dyDescent="0.25">
      <c r="A366" s="197" t="s">
        <v>846</v>
      </c>
      <c r="B366" s="197" t="s">
        <v>847</v>
      </c>
      <c r="C366" s="198" t="s">
        <v>128</v>
      </c>
      <c r="D366" s="197" t="s">
        <v>47</v>
      </c>
      <c r="E366" s="199"/>
      <c r="F366" s="200"/>
      <c r="G366" s="200"/>
      <c r="H366" s="201"/>
      <c r="I366" s="199"/>
      <c r="J366" s="196"/>
    </row>
    <row r="367" spans="1:10" ht="15.75" x14ac:dyDescent="0.25">
      <c r="A367" s="197" t="s">
        <v>848</v>
      </c>
      <c r="B367" s="197" t="s">
        <v>849</v>
      </c>
      <c r="C367" s="198" t="s">
        <v>130</v>
      </c>
      <c r="D367" s="197" t="s">
        <v>47</v>
      </c>
      <c r="E367" s="199"/>
      <c r="F367" s="200"/>
      <c r="G367" s="200"/>
      <c r="H367" s="201"/>
      <c r="I367" s="199"/>
      <c r="J367" s="196"/>
    </row>
    <row r="368" spans="1:10" ht="15.75" x14ac:dyDescent="0.25">
      <c r="A368" s="197" t="s">
        <v>850</v>
      </c>
      <c r="B368" s="197" t="s">
        <v>851</v>
      </c>
      <c r="C368" s="198" t="s">
        <v>132</v>
      </c>
      <c r="D368" s="197" t="s">
        <v>47</v>
      </c>
      <c r="E368" s="199"/>
      <c r="F368" s="200"/>
      <c r="G368" s="200"/>
      <c r="H368" s="201"/>
      <c r="I368" s="199"/>
      <c r="J368" s="196"/>
    </row>
    <row r="369" spans="1:10" ht="15.75" x14ac:dyDescent="0.25">
      <c r="A369" s="190" t="s">
        <v>1611</v>
      </c>
      <c r="B369" s="190" t="s">
        <v>852</v>
      </c>
      <c r="C369" s="191" t="s">
        <v>853</v>
      </c>
      <c r="D369" s="190" t="s">
        <v>47</v>
      </c>
      <c r="E369" s="199"/>
      <c r="F369" s="200"/>
      <c r="G369" s="200"/>
      <c r="H369" s="201"/>
      <c r="I369" s="199"/>
      <c r="J369" s="196"/>
    </row>
    <row r="370" spans="1:10" ht="15.75" x14ac:dyDescent="0.25">
      <c r="A370" s="190" t="s">
        <v>1612</v>
      </c>
      <c r="B370" s="190" t="s">
        <v>854</v>
      </c>
      <c r="C370" s="191" t="s">
        <v>1613</v>
      </c>
      <c r="D370" s="190" t="s">
        <v>73</v>
      </c>
      <c r="E370" s="199"/>
      <c r="F370" s="200"/>
      <c r="G370" s="200"/>
      <c r="H370" s="201"/>
      <c r="I370" s="199"/>
      <c r="J370" s="196"/>
    </row>
    <row r="371" spans="1:10" ht="15.75" x14ac:dyDescent="0.25">
      <c r="A371" s="190" t="s">
        <v>1614</v>
      </c>
      <c r="B371" s="190" t="s">
        <v>856</v>
      </c>
      <c r="C371" s="191" t="s">
        <v>857</v>
      </c>
      <c r="D371" s="190" t="s">
        <v>212</v>
      </c>
      <c r="E371" s="195" t="s">
        <v>178</v>
      </c>
      <c r="F371" s="193"/>
      <c r="G371" s="193"/>
      <c r="H371" s="194"/>
      <c r="I371" s="199"/>
      <c r="J371" s="196"/>
    </row>
    <row r="372" spans="1:10" ht="15.75" x14ac:dyDescent="0.25">
      <c r="A372" s="190" t="s">
        <v>1615</v>
      </c>
      <c r="B372" s="190" t="s">
        <v>858</v>
      </c>
      <c r="C372" s="191" t="s">
        <v>859</v>
      </c>
      <c r="D372" s="190" t="s">
        <v>212</v>
      </c>
      <c r="E372" s="195" t="s">
        <v>178</v>
      </c>
      <c r="F372" s="193"/>
      <c r="G372" s="193"/>
      <c r="H372" s="194"/>
      <c r="I372" s="199"/>
      <c r="J372" s="196"/>
    </row>
    <row r="373" spans="1:10" ht="15.75" x14ac:dyDescent="0.25">
      <c r="A373" s="190" t="s">
        <v>1616</v>
      </c>
      <c r="B373" s="190" t="s">
        <v>860</v>
      </c>
      <c r="C373" s="191" t="s">
        <v>861</v>
      </c>
      <c r="D373" s="190" t="s">
        <v>212</v>
      </c>
      <c r="E373" s="195" t="s">
        <v>178</v>
      </c>
      <c r="F373" s="193"/>
      <c r="G373" s="193"/>
      <c r="H373" s="194"/>
      <c r="I373" s="199"/>
      <c r="J373" s="196"/>
    </row>
    <row r="374" spans="1:10" ht="15.75" x14ac:dyDescent="0.25">
      <c r="A374" s="190" t="s">
        <v>1617</v>
      </c>
      <c r="B374" s="190" t="s">
        <v>862</v>
      </c>
      <c r="C374" s="191" t="s">
        <v>863</v>
      </c>
      <c r="D374" s="190" t="s">
        <v>212</v>
      </c>
      <c r="E374" s="195" t="s">
        <v>178</v>
      </c>
      <c r="F374" s="193"/>
      <c r="G374" s="193"/>
      <c r="H374" s="194"/>
      <c r="I374" s="199"/>
      <c r="J374" s="196"/>
    </row>
    <row r="375" spans="1:10" ht="15.75" x14ac:dyDescent="0.25">
      <c r="A375" s="190" t="s">
        <v>1618</v>
      </c>
      <c r="B375" s="190" t="s">
        <v>864</v>
      </c>
      <c r="C375" s="191" t="s">
        <v>865</v>
      </c>
      <c r="D375" s="190" t="s">
        <v>47</v>
      </c>
      <c r="E375" s="199"/>
      <c r="F375" s="200"/>
      <c r="G375" s="200"/>
      <c r="H375" s="201"/>
      <c r="I375" s="199"/>
      <c r="J375" s="196"/>
    </row>
    <row r="376" spans="1:10" ht="15.75" x14ac:dyDescent="0.25">
      <c r="A376" s="196" t="s">
        <v>866</v>
      </c>
      <c r="B376" s="196" t="s">
        <v>867</v>
      </c>
      <c r="C376" s="198" t="s">
        <v>868</v>
      </c>
      <c r="D376" s="196" t="s">
        <v>47</v>
      </c>
      <c r="E376" s="199"/>
      <c r="F376" s="200"/>
      <c r="G376" s="200"/>
      <c r="H376" s="201"/>
      <c r="I376" s="199"/>
      <c r="J376" s="196"/>
    </row>
    <row r="377" spans="1:10" ht="15.75" x14ac:dyDescent="0.25">
      <c r="A377" s="196" t="s">
        <v>869</v>
      </c>
      <c r="B377" s="196" t="s">
        <v>870</v>
      </c>
      <c r="C377" s="198" t="s">
        <v>871</v>
      </c>
      <c r="D377" s="196" t="s">
        <v>47</v>
      </c>
      <c r="E377" s="199"/>
      <c r="F377" s="200"/>
      <c r="G377" s="200"/>
      <c r="H377" s="201"/>
      <c r="I377" s="199"/>
      <c r="J377" s="196"/>
    </row>
    <row r="378" spans="1:10" ht="15.75" x14ac:dyDescent="0.25">
      <c r="A378" s="190" t="s">
        <v>1619</v>
      </c>
      <c r="B378" s="190" t="s">
        <v>872</v>
      </c>
      <c r="C378" s="191" t="s">
        <v>873</v>
      </c>
      <c r="D378" s="190" t="s">
        <v>97</v>
      </c>
      <c r="E378" s="199"/>
      <c r="F378" s="200"/>
      <c r="G378" s="200"/>
      <c r="H378" s="201"/>
      <c r="I378" s="199"/>
      <c r="J378" s="196"/>
    </row>
    <row r="379" spans="1:10" ht="15.75" x14ac:dyDescent="0.25">
      <c r="A379" s="196" t="s">
        <v>874</v>
      </c>
      <c r="B379" s="197" t="s">
        <v>867</v>
      </c>
      <c r="C379" s="198" t="s">
        <v>875</v>
      </c>
      <c r="D379" s="196" t="s">
        <v>97</v>
      </c>
      <c r="E379" s="199"/>
      <c r="F379" s="200"/>
      <c r="G379" s="200"/>
      <c r="H379" s="201"/>
      <c r="I379" s="199"/>
      <c r="J379" s="196"/>
    </row>
    <row r="380" spans="1:10" ht="15.75" x14ac:dyDescent="0.25">
      <c r="A380" s="196" t="s">
        <v>876</v>
      </c>
      <c r="B380" s="197" t="s">
        <v>870</v>
      </c>
      <c r="C380" s="198" t="s">
        <v>877</v>
      </c>
      <c r="D380" s="196" t="s">
        <v>97</v>
      </c>
      <c r="E380" s="199"/>
      <c r="F380" s="200"/>
      <c r="G380" s="200"/>
      <c r="H380" s="201"/>
      <c r="I380" s="199"/>
      <c r="J380" s="196"/>
    </row>
    <row r="381" spans="1:10" ht="15.75" x14ac:dyDescent="0.25">
      <c r="A381" s="83" t="s">
        <v>1620</v>
      </c>
      <c r="B381" s="83" t="s">
        <v>878</v>
      </c>
      <c r="C381" s="84" t="s">
        <v>879</v>
      </c>
      <c r="D381" s="83" t="s">
        <v>47</v>
      </c>
      <c r="E381" s="199"/>
      <c r="F381" s="200"/>
      <c r="G381" s="200"/>
      <c r="H381" s="201"/>
      <c r="I381" s="199"/>
      <c r="J381" s="196"/>
    </row>
    <row r="382" spans="1:10" ht="15.75" x14ac:dyDescent="0.25">
      <c r="A382" s="44" t="s">
        <v>880</v>
      </c>
      <c r="B382" s="13" t="s">
        <v>881</v>
      </c>
      <c r="C382" s="23" t="s">
        <v>1621</v>
      </c>
      <c r="D382" s="44" t="s">
        <v>47</v>
      </c>
      <c r="E382" s="199"/>
      <c r="F382" s="200"/>
      <c r="G382" s="200"/>
      <c r="H382" s="201"/>
      <c r="I382" s="199"/>
      <c r="J382" s="196"/>
    </row>
    <row r="383" spans="1:10" ht="15.75" x14ac:dyDescent="0.25">
      <c r="A383" s="44" t="s">
        <v>883</v>
      </c>
      <c r="B383" s="13" t="s">
        <v>884</v>
      </c>
      <c r="C383" s="23" t="s">
        <v>885</v>
      </c>
      <c r="D383" s="44" t="s">
        <v>47</v>
      </c>
      <c r="E383" s="199"/>
      <c r="F383" s="200"/>
      <c r="G383" s="200"/>
      <c r="H383" s="201"/>
      <c r="I383" s="199"/>
      <c r="J383" s="196"/>
    </row>
    <row r="384" spans="1:10" ht="15.75" x14ac:dyDescent="0.25">
      <c r="A384" s="44" t="s">
        <v>1622</v>
      </c>
      <c r="B384" s="13" t="s">
        <v>157</v>
      </c>
      <c r="C384" s="84" t="s">
        <v>158</v>
      </c>
      <c r="D384" s="44" t="s">
        <v>212</v>
      </c>
      <c r="E384" s="202" t="s">
        <v>178</v>
      </c>
      <c r="F384" s="200"/>
      <c r="G384" s="200"/>
      <c r="H384" s="201"/>
      <c r="I384" s="199"/>
      <c r="J384" s="196"/>
    </row>
    <row r="385" spans="1:10" ht="15.75" x14ac:dyDescent="0.25">
      <c r="A385" s="186">
        <v>13</v>
      </c>
      <c r="B385" s="186" t="s">
        <v>886</v>
      </c>
      <c r="C385" s="187" t="s">
        <v>887</v>
      </c>
      <c r="D385" s="218" t="s">
        <v>212</v>
      </c>
      <c r="E385" s="203" t="s">
        <v>178</v>
      </c>
      <c r="F385" s="200"/>
      <c r="G385" s="200"/>
      <c r="H385" s="201"/>
      <c r="I385" s="204">
        <f>+I386+I391+I396+I401</f>
        <v>0</v>
      </c>
      <c r="J385" s="218"/>
    </row>
    <row r="386" spans="1:10" ht="15.75" x14ac:dyDescent="0.25">
      <c r="A386" s="190" t="s">
        <v>1623</v>
      </c>
      <c r="B386" s="190" t="s">
        <v>888</v>
      </c>
      <c r="C386" s="191" t="s">
        <v>889</v>
      </c>
      <c r="D386" s="196" t="s">
        <v>212</v>
      </c>
      <c r="E386" s="195" t="s">
        <v>178</v>
      </c>
      <c r="F386" s="200"/>
      <c r="G386" s="200"/>
      <c r="H386" s="201"/>
      <c r="I386" s="199"/>
      <c r="J386" s="196"/>
    </row>
    <row r="387" spans="1:10" ht="15.75" x14ac:dyDescent="0.25">
      <c r="A387" s="197" t="s">
        <v>890</v>
      </c>
      <c r="B387" s="197" t="s">
        <v>891</v>
      </c>
      <c r="C387" s="198" t="s">
        <v>126</v>
      </c>
      <c r="D387" s="196" t="s">
        <v>212</v>
      </c>
      <c r="E387" s="202" t="s">
        <v>178</v>
      </c>
      <c r="F387" s="200"/>
      <c r="G387" s="200"/>
      <c r="H387" s="201"/>
      <c r="I387" s="199"/>
      <c r="J387" s="196"/>
    </row>
    <row r="388" spans="1:10" ht="15.75" x14ac:dyDescent="0.25">
      <c r="A388" s="197" t="s">
        <v>892</v>
      </c>
      <c r="B388" s="197" t="s">
        <v>893</v>
      </c>
      <c r="C388" s="198" t="s">
        <v>128</v>
      </c>
      <c r="D388" s="196" t="s">
        <v>212</v>
      </c>
      <c r="E388" s="202" t="s">
        <v>178</v>
      </c>
      <c r="F388" s="200"/>
      <c r="G388" s="200"/>
      <c r="H388" s="201"/>
      <c r="I388" s="199"/>
      <c r="J388" s="196"/>
    </row>
    <row r="389" spans="1:10" ht="15.75" x14ac:dyDescent="0.25">
      <c r="A389" s="197" t="s">
        <v>894</v>
      </c>
      <c r="B389" s="197" t="s">
        <v>895</v>
      </c>
      <c r="C389" s="198" t="s">
        <v>130</v>
      </c>
      <c r="D389" s="196" t="s">
        <v>212</v>
      </c>
      <c r="E389" s="202" t="s">
        <v>178</v>
      </c>
      <c r="F389" s="200"/>
      <c r="G389" s="200"/>
      <c r="H389" s="201"/>
      <c r="I389" s="199"/>
      <c r="J389" s="196"/>
    </row>
    <row r="390" spans="1:10" ht="15.75" x14ac:dyDescent="0.25">
      <c r="A390" s="197" t="s">
        <v>896</v>
      </c>
      <c r="B390" s="197" t="s">
        <v>897</v>
      </c>
      <c r="C390" s="198" t="s">
        <v>132</v>
      </c>
      <c r="D390" s="196" t="s">
        <v>212</v>
      </c>
      <c r="E390" s="202" t="s">
        <v>178</v>
      </c>
      <c r="F390" s="200"/>
      <c r="G390" s="200"/>
      <c r="H390" s="201"/>
      <c r="I390" s="199"/>
      <c r="J390" s="196"/>
    </row>
    <row r="391" spans="1:10" ht="15.75" x14ac:dyDescent="0.25">
      <c r="A391" s="190" t="s">
        <v>1624</v>
      </c>
      <c r="B391" s="190" t="s">
        <v>898</v>
      </c>
      <c r="C391" s="191" t="s">
        <v>899</v>
      </c>
      <c r="D391" s="196" t="s">
        <v>212</v>
      </c>
      <c r="E391" s="195" t="s">
        <v>178</v>
      </c>
      <c r="F391" s="200"/>
      <c r="G391" s="200"/>
      <c r="H391" s="201"/>
      <c r="I391" s="199"/>
      <c r="J391" s="196"/>
    </row>
    <row r="392" spans="1:10" ht="15.75" x14ac:dyDescent="0.25">
      <c r="A392" s="196" t="s">
        <v>900</v>
      </c>
      <c r="B392" s="197" t="s">
        <v>901</v>
      </c>
      <c r="C392" s="198" t="s">
        <v>126</v>
      </c>
      <c r="D392" s="196" t="s">
        <v>212</v>
      </c>
      <c r="E392" s="202" t="s">
        <v>178</v>
      </c>
      <c r="F392" s="200"/>
      <c r="G392" s="200"/>
      <c r="H392" s="201"/>
      <c r="I392" s="199"/>
      <c r="J392" s="196"/>
    </row>
    <row r="393" spans="1:10" ht="15.75" x14ac:dyDescent="0.25">
      <c r="A393" s="196" t="s">
        <v>902</v>
      </c>
      <c r="B393" s="197" t="s">
        <v>903</v>
      </c>
      <c r="C393" s="198" t="s">
        <v>128</v>
      </c>
      <c r="D393" s="196" t="s">
        <v>212</v>
      </c>
      <c r="E393" s="202" t="s">
        <v>178</v>
      </c>
      <c r="F393" s="200"/>
      <c r="G393" s="200"/>
      <c r="H393" s="201"/>
      <c r="I393" s="199"/>
      <c r="J393" s="196"/>
    </row>
    <row r="394" spans="1:10" ht="15.75" x14ac:dyDescent="0.25">
      <c r="A394" s="196" t="s">
        <v>904</v>
      </c>
      <c r="B394" s="197" t="s">
        <v>905</v>
      </c>
      <c r="C394" s="198" t="s">
        <v>130</v>
      </c>
      <c r="D394" s="196" t="s">
        <v>212</v>
      </c>
      <c r="E394" s="202" t="s">
        <v>178</v>
      </c>
      <c r="F394" s="200"/>
      <c r="G394" s="200"/>
      <c r="H394" s="201"/>
      <c r="I394" s="199"/>
      <c r="J394" s="196"/>
    </row>
    <row r="395" spans="1:10" ht="15.75" x14ac:dyDescent="0.25">
      <c r="A395" s="196" t="s">
        <v>906</v>
      </c>
      <c r="B395" s="197" t="s">
        <v>907</v>
      </c>
      <c r="C395" s="198" t="s">
        <v>132</v>
      </c>
      <c r="D395" s="196" t="s">
        <v>212</v>
      </c>
      <c r="E395" s="202" t="s">
        <v>178</v>
      </c>
      <c r="F395" s="200"/>
      <c r="G395" s="200"/>
      <c r="H395" s="201"/>
      <c r="I395" s="199"/>
      <c r="J395" s="196"/>
    </row>
    <row r="396" spans="1:10" ht="15.75" x14ac:dyDescent="0.25">
      <c r="A396" s="190">
        <v>133</v>
      </c>
      <c r="B396" s="190" t="s">
        <v>908</v>
      </c>
      <c r="C396" s="191" t="s">
        <v>909</v>
      </c>
      <c r="D396" s="196" t="s">
        <v>212</v>
      </c>
      <c r="E396" s="195" t="s">
        <v>178</v>
      </c>
      <c r="F396" s="200"/>
      <c r="G396" s="200"/>
      <c r="H396" s="201"/>
      <c r="I396" s="199"/>
      <c r="J396" s="196"/>
    </row>
    <row r="397" spans="1:10" ht="15.75" x14ac:dyDescent="0.25">
      <c r="A397" s="197" t="s">
        <v>910</v>
      </c>
      <c r="B397" s="197" t="s">
        <v>911</v>
      </c>
      <c r="C397" s="198" t="s">
        <v>126</v>
      </c>
      <c r="D397" s="196" t="s">
        <v>212</v>
      </c>
      <c r="E397" s="202" t="s">
        <v>178</v>
      </c>
      <c r="F397" s="200"/>
      <c r="G397" s="200"/>
      <c r="H397" s="201"/>
      <c r="I397" s="199"/>
      <c r="J397" s="196"/>
    </row>
    <row r="398" spans="1:10" ht="15.75" x14ac:dyDescent="0.25">
      <c r="A398" s="197" t="s">
        <v>912</v>
      </c>
      <c r="B398" s="197" t="s">
        <v>913</v>
      </c>
      <c r="C398" s="198" t="s">
        <v>128</v>
      </c>
      <c r="D398" s="196" t="s">
        <v>212</v>
      </c>
      <c r="E398" s="202" t="s">
        <v>178</v>
      </c>
      <c r="F398" s="200"/>
      <c r="G398" s="200"/>
      <c r="H398" s="201"/>
      <c r="I398" s="199"/>
      <c r="J398" s="196"/>
    </row>
    <row r="399" spans="1:10" ht="15.75" x14ac:dyDescent="0.25">
      <c r="A399" s="197" t="s">
        <v>914</v>
      </c>
      <c r="B399" s="197" t="s">
        <v>915</v>
      </c>
      <c r="C399" s="198" t="s">
        <v>130</v>
      </c>
      <c r="D399" s="196" t="s">
        <v>212</v>
      </c>
      <c r="E399" s="202" t="s">
        <v>178</v>
      </c>
      <c r="F399" s="200"/>
      <c r="G399" s="200"/>
      <c r="H399" s="201"/>
      <c r="I399" s="199"/>
      <c r="J399" s="196"/>
    </row>
    <row r="400" spans="1:10" ht="15.75" x14ac:dyDescent="0.25">
      <c r="A400" s="197" t="s">
        <v>916</v>
      </c>
      <c r="B400" s="197" t="s">
        <v>917</v>
      </c>
      <c r="C400" s="198" t="s">
        <v>132</v>
      </c>
      <c r="D400" s="196" t="s">
        <v>212</v>
      </c>
      <c r="E400" s="202" t="s">
        <v>178</v>
      </c>
      <c r="F400" s="200"/>
      <c r="G400" s="200"/>
      <c r="H400" s="201"/>
      <c r="I400" s="199"/>
      <c r="J400" s="196"/>
    </row>
    <row r="401" spans="1:10" ht="15.75" x14ac:dyDescent="0.25">
      <c r="A401" s="190" t="s">
        <v>1625</v>
      </c>
      <c r="B401" s="190" t="s">
        <v>918</v>
      </c>
      <c r="C401" s="191" t="s">
        <v>919</v>
      </c>
      <c r="D401" s="190" t="s">
        <v>212</v>
      </c>
      <c r="E401" s="195" t="s">
        <v>178</v>
      </c>
      <c r="F401" s="200"/>
      <c r="G401" s="200"/>
      <c r="H401" s="201"/>
      <c r="I401" s="192"/>
      <c r="J401" s="196"/>
    </row>
    <row r="402" spans="1:10" ht="31.5" x14ac:dyDescent="0.25">
      <c r="A402" s="186">
        <v>14</v>
      </c>
      <c r="B402" s="186" t="s">
        <v>160</v>
      </c>
      <c r="C402" s="187" t="s">
        <v>161</v>
      </c>
      <c r="D402" s="186" t="s">
        <v>212</v>
      </c>
      <c r="E402" s="203" t="s">
        <v>178</v>
      </c>
      <c r="F402" s="200"/>
      <c r="G402" s="200"/>
      <c r="H402" s="201"/>
      <c r="I402" s="237">
        <f>+SUM(I403:I407)</f>
        <v>0</v>
      </c>
      <c r="J402" s="218"/>
    </row>
    <row r="403" spans="1:10" ht="15.75" x14ac:dyDescent="0.25">
      <c r="A403" s="190" t="s">
        <v>1626</v>
      </c>
      <c r="B403" s="190" t="s">
        <v>920</v>
      </c>
      <c r="C403" s="191" t="s">
        <v>921</v>
      </c>
      <c r="D403" s="214" t="s">
        <v>55</v>
      </c>
      <c r="E403" s="199"/>
      <c r="F403" s="200"/>
      <c r="G403" s="200"/>
      <c r="H403" s="201"/>
      <c r="I403" s="199"/>
      <c r="J403" s="196"/>
    </row>
    <row r="404" spans="1:10" ht="15.75" x14ac:dyDescent="0.25">
      <c r="A404" s="190" t="s">
        <v>1627</v>
      </c>
      <c r="B404" s="190" t="s">
        <v>922</v>
      </c>
      <c r="C404" s="191" t="s">
        <v>923</v>
      </c>
      <c r="D404" s="214" t="s">
        <v>55</v>
      </c>
      <c r="E404" s="199"/>
      <c r="F404" s="200"/>
      <c r="G404" s="200"/>
      <c r="H404" s="201"/>
      <c r="I404" s="199"/>
      <c r="J404" s="196"/>
    </row>
    <row r="405" spans="1:10" ht="15.75" x14ac:dyDescent="0.25">
      <c r="A405" s="190" t="s">
        <v>1628</v>
      </c>
      <c r="B405" s="190" t="s">
        <v>924</v>
      </c>
      <c r="C405" s="191" t="s">
        <v>925</v>
      </c>
      <c r="D405" s="214" t="s">
        <v>209</v>
      </c>
      <c r="E405" s="199"/>
      <c r="F405" s="200"/>
      <c r="G405" s="200"/>
      <c r="H405" s="206"/>
      <c r="I405" s="199"/>
      <c r="J405" s="196"/>
    </row>
    <row r="406" spans="1:10" ht="15.75" x14ac:dyDescent="0.25">
      <c r="A406" s="190" t="s">
        <v>1629</v>
      </c>
      <c r="B406" s="190" t="s">
        <v>162</v>
      </c>
      <c r="C406" s="191" t="s">
        <v>163</v>
      </c>
      <c r="D406" s="190" t="s">
        <v>47</v>
      </c>
      <c r="E406" s="199"/>
      <c r="F406" s="200"/>
      <c r="G406" s="200"/>
      <c r="H406" s="201"/>
      <c r="I406" s="199"/>
      <c r="J406" s="196"/>
    </row>
    <row r="407" spans="1:10" ht="15.75" x14ac:dyDescent="0.25">
      <c r="A407" s="190" t="s">
        <v>1630</v>
      </c>
      <c r="B407" s="190" t="s">
        <v>164</v>
      </c>
      <c r="C407" s="191" t="s">
        <v>165</v>
      </c>
      <c r="D407" s="190" t="s">
        <v>212</v>
      </c>
      <c r="E407" s="195" t="s">
        <v>178</v>
      </c>
      <c r="F407" s="200"/>
      <c r="G407" s="200"/>
      <c r="H407" s="201"/>
      <c r="I407" s="199"/>
      <c r="J407" s="196"/>
    </row>
    <row r="408" spans="1:10" ht="15.75" x14ac:dyDescent="0.25">
      <c r="A408" s="186">
        <v>15</v>
      </c>
      <c r="B408" s="186" t="s">
        <v>167</v>
      </c>
      <c r="C408" s="187" t="s">
        <v>168</v>
      </c>
      <c r="D408" s="186" t="s">
        <v>212</v>
      </c>
      <c r="E408" s="203" t="s">
        <v>178</v>
      </c>
      <c r="F408" s="200"/>
      <c r="G408" s="200"/>
      <c r="H408" s="201"/>
      <c r="I408" s="204">
        <f>+I409+I414+I419+I424+I425+I426+I427</f>
        <v>399</v>
      </c>
      <c r="J408" s="218"/>
    </row>
    <row r="409" spans="1:10" ht="15.75" x14ac:dyDescent="0.25">
      <c r="A409" s="190" t="s">
        <v>1631</v>
      </c>
      <c r="B409" s="190" t="s">
        <v>926</v>
      </c>
      <c r="C409" s="191" t="s">
        <v>927</v>
      </c>
      <c r="D409" s="190" t="s">
        <v>47</v>
      </c>
      <c r="E409" s="192">
        <f>+SUM(E410:E413)</f>
        <v>1</v>
      </c>
      <c r="F409" s="215">
        <f>+SUM(F410:F413)</f>
        <v>1</v>
      </c>
      <c r="G409" s="200"/>
      <c r="H409" s="201"/>
      <c r="I409" s="192">
        <f>+SUM(I410:I413)</f>
        <v>20</v>
      </c>
      <c r="J409" s="196"/>
    </row>
    <row r="410" spans="1:10" ht="15.75" x14ac:dyDescent="0.25">
      <c r="A410" s="197" t="s">
        <v>928</v>
      </c>
      <c r="B410" s="197" t="s">
        <v>929</v>
      </c>
      <c r="C410" s="198" t="s">
        <v>126</v>
      </c>
      <c r="D410" s="196" t="s">
        <v>47</v>
      </c>
      <c r="E410" s="199">
        <f>+SUM(F410:G410)</f>
        <v>0</v>
      </c>
      <c r="F410" s="200"/>
      <c r="G410" s="200"/>
      <c r="H410" s="201"/>
      <c r="I410" s="199">
        <f>+H410*F410</f>
        <v>0</v>
      </c>
      <c r="J410" s="196"/>
    </row>
    <row r="411" spans="1:10" ht="15.75" x14ac:dyDescent="0.25">
      <c r="A411" s="197" t="s">
        <v>930</v>
      </c>
      <c r="B411" s="197" t="s">
        <v>931</v>
      </c>
      <c r="C411" s="198" t="s">
        <v>324</v>
      </c>
      <c r="D411" s="196" t="s">
        <v>47</v>
      </c>
      <c r="E411" s="199">
        <f>+SUM(F411:G411)</f>
        <v>0</v>
      </c>
      <c r="F411" s="200"/>
      <c r="G411" s="200"/>
      <c r="H411" s="201"/>
      <c r="I411" s="199">
        <f>+H411*F411</f>
        <v>0</v>
      </c>
      <c r="J411" s="196"/>
    </row>
    <row r="412" spans="1:10" ht="15.75" x14ac:dyDescent="0.25">
      <c r="A412" s="197" t="s">
        <v>932</v>
      </c>
      <c r="B412" s="197" t="s">
        <v>933</v>
      </c>
      <c r="C412" s="198" t="s">
        <v>336</v>
      </c>
      <c r="D412" s="196" t="s">
        <v>47</v>
      </c>
      <c r="E412" s="199">
        <f>+SUM(F412:G412)</f>
        <v>0</v>
      </c>
      <c r="F412" s="200"/>
      <c r="G412" s="200"/>
      <c r="H412" s="201"/>
      <c r="I412" s="199">
        <f>+H412*F412</f>
        <v>0</v>
      </c>
      <c r="J412" s="196"/>
    </row>
    <row r="413" spans="1:10" ht="15.75" x14ac:dyDescent="0.25">
      <c r="A413" s="196" t="s">
        <v>934</v>
      </c>
      <c r="B413" s="197" t="s">
        <v>935</v>
      </c>
      <c r="C413" s="198" t="s">
        <v>132</v>
      </c>
      <c r="D413" s="196" t="s">
        <v>47</v>
      </c>
      <c r="E413" s="199">
        <f>+SUM(F413:G413)</f>
        <v>1</v>
      </c>
      <c r="F413" s="200">
        <v>1</v>
      </c>
      <c r="G413" s="200"/>
      <c r="H413" s="201">
        <v>20</v>
      </c>
      <c r="I413" s="199">
        <f>+H413*F413</f>
        <v>20</v>
      </c>
      <c r="J413" s="196"/>
    </row>
    <row r="414" spans="1:10" ht="15.75" x14ac:dyDescent="0.25">
      <c r="A414" s="190" t="s">
        <v>1632</v>
      </c>
      <c r="B414" s="190" t="s">
        <v>936</v>
      </c>
      <c r="C414" s="191" t="s">
        <v>937</v>
      </c>
      <c r="D414" s="190" t="s">
        <v>47</v>
      </c>
      <c r="E414" s="192">
        <f>+SUM(E415:E418)</f>
        <v>1</v>
      </c>
      <c r="F414" s="215">
        <f>+SUM(F415:F418)</f>
        <v>1</v>
      </c>
      <c r="G414" s="200"/>
      <c r="H414" s="201"/>
      <c r="I414" s="192">
        <f>+SUM(I415:I418)</f>
        <v>350</v>
      </c>
      <c r="J414" s="196"/>
    </row>
    <row r="415" spans="1:10" ht="15.75" x14ac:dyDescent="0.25">
      <c r="A415" s="197" t="s">
        <v>938</v>
      </c>
      <c r="B415" s="197" t="s">
        <v>939</v>
      </c>
      <c r="C415" s="198" t="s">
        <v>126</v>
      </c>
      <c r="D415" s="197" t="s">
        <v>47</v>
      </c>
      <c r="E415" s="199">
        <f>+SUM(F415:G415)</f>
        <v>0</v>
      </c>
      <c r="F415" s="200"/>
      <c r="G415" s="200"/>
      <c r="H415" s="201"/>
      <c r="I415" s="199">
        <f>+H415*F415</f>
        <v>0</v>
      </c>
      <c r="J415" s="196"/>
    </row>
    <row r="416" spans="1:10" ht="15.75" x14ac:dyDescent="0.25">
      <c r="A416" s="197" t="s">
        <v>940</v>
      </c>
      <c r="B416" s="197" t="s">
        <v>941</v>
      </c>
      <c r="C416" s="198" t="s">
        <v>324</v>
      </c>
      <c r="D416" s="197" t="s">
        <v>47</v>
      </c>
      <c r="E416" s="199">
        <f>+SUM(F416:G416)</f>
        <v>1</v>
      </c>
      <c r="F416" s="200">
        <v>1</v>
      </c>
      <c r="G416" s="200"/>
      <c r="H416" s="201">
        <v>350</v>
      </c>
      <c r="I416" s="199">
        <f>+H416*F416</f>
        <v>350</v>
      </c>
      <c r="J416" s="196"/>
    </row>
    <row r="417" spans="1:10" ht="15.75" x14ac:dyDescent="0.25">
      <c r="A417" s="197" t="s">
        <v>942</v>
      </c>
      <c r="B417" s="197" t="s">
        <v>939</v>
      </c>
      <c r="C417" s="198" t="s">
        <v>336</v>
      </c>
      <c r="D417" s="197" t="s">
        <v>47</v>
      </c>
      <c r="E417" s="199">
        <f>+SUM(F417:G417)</f>
        <v>0</v>
      </c>
      <c r="F417" s="200"/>
      <c r="G417" s="200"/>
      <c r="H417" s="201"/>
      <c r="I417" s="199">
        <f>+H417*F417</f>
        <v>0</v>
      </c>
      <c r="J417" s="196"/>
    </row>
    <row r="418" spans="1:10" ht="15.75" x14ac:dyDescent="0.25">
      <c r="A418" s="197" t="s">
        <v>944</v>
      </c>
      <c r="B418" s="197" t="s">
        <v>945</v>
      </c>
      <c r="C418" s="198" t="s">
        <v>132</v>
      </c>
      <c r="D418" s="197" t="s">
        <v>47</v>
      </c>
      <c r="E418" s="199">
        <f>+SUM(F418:G418)</f>
        <v>0</v>
      </c>
      <c r="F418" s="200"/>
      <c r="G418" s="200"/>
      <c r="H418" s="201"/>
      <c r="I418" s="199">
        <f>+H418*F418</f>
        <v>0</v>
      </c>
      <c r="J418" s="196"/>
    </row>
    <row r="419" spans="1:10" ht="18.75" x14ac:dyDescent="0.25">
      <c r="A419" s="190" t="s">
        <v>1633</v>
      </c>
      <c r="B419" s="190" t="s">
        <v>946</v>
      </c>
      <c r="C419" s="191" t="s">
        <v>947</v>
      </c>
      <c r="D419" s="190" t="s">
        <v>1634</v>
      </c>
      <c r="E419" s="192">
        <f>+SUM(E420:E423)</f>
        <v>0</v>
      </c>
      <c r="F419" s="215">
        <f>+SUM(F420:F423)</f>
        <v>0</v>
      </c>
      <c r="G419" s="200"/>
      <c r="H419" s="201"/>
      <c r="I419" s="192"/>
      <c r="J419" s="196"/>
    </row>
    <row r="420" spans="1:10" ht="18.75" x14ac:dyDescent="0.25">
      <c r="A420" s="196" t="s">
        <v>949</v>
      </c>
      <c r="B420" s="197" t="s">
        <v>950</v>
      </c>
      <c r="C420" s="198" t="s">
        <v>126</v>
      </c>
      <c r="D420" s="196" t="s">
        <v>1635</v>
      </c>
      <c r="E420" s="199">
        <f>+SUM(F420:G420)</f>
        <v>0</v>
      </c>
      <c r="F420" s="200"/>
      <c r="G420" s="200"/>
      <c r="H420" s="201"/>
      <c r="I420" s="199"/>
      <c r="J420" s="196"/>
    </row>
    <row r="421" spans="1:10" ht="18.75" x14ac:dyDescent="0.25">
      <c r="A421" s="196" t="s">
        <v>952</v>
      </c>
      <c r="B421" s="197" t="s">
        <v>953</v>
      </c>
      <c r="C421" s="198" t="s">
        <v>348</v>
      </c>
      <c r="D421" s="196" t="s">
        <v>1635</v>
      </c>
      <c r="E421" s="199">
        <f>+SUM(F421:G421)</f>
        <v>0</v>
      </c>
      <c r="F421" s="200"/>
      <c r="G421" s="200"/>
      <c r="H421" s="201"/>
      <c r="I421" s="199"/>
      <c r="J421" s="196"/>
    </row>
    <row r="422" spans="1:10" ht="18.75" x14ac:dyDescent="0.25">
      <c r="A422" s="196" t="s">
        <v>954</v>
      </c>
      <c r="B422" s="197" t="s">
        <v>955</v>
      </c>
      <c r="C422" s="198" t="s">
        <v>336</v>
      </c>
      <c r="D422" s="196" t="s">
        <v>1635</v>
      </c>
      <c r="E422" s="199">
        <f>+SUM(F422:G422)</f>
        <v>0</v>
      </c>
      <c r="F422" s="200"/>
      <c r="G422" s="200"/>
      <c r="H422" s="201"/>
      <c r="I422" s="199"/>
      <c r="J422" s="196"/>
    </row>
    <row r="423" spans="1:10" ht="18.75" x14ac:dyDescent="0.25">
      <c r="A423" s="196" t="s">
        <v>956</v>
      </c>
      <c r="B423" s="197" t="s">
        <v>957</v>
      </c>
      <c r="C423" s="198" t="s">
        <v>132</v>
      </c>
      <c r="D423" s="196" t="s">
        <v>1635</v>
      </c>
      <c r="E423" s="199">
        <f>+SUM(F423:G423)</f>
        <v>0</v>
      </c>
      <c r="F423" s="200"/>
      <c r="G423" s="200"/>
      <c r="H423" s="201"/>
      <c r="I423" s="199"/>
      <c r="J423" s="196"/>
    </row>
    <row r="424" spans="1:10" ht="31.5" x14ac:dyDescent="0.25">
      <c r="A424" s="190" t="s">
        <v>1636</v>
      </c>
      <c r="B424" s="190" t="s">
        <v>958</v>
      </c>
      <c r="C424" s="191" t="s">
        <v>959</v>
      </c>
      <c r="D424" s="190" t="s">
        <v>47</v>
      </c>
      <c r="E424" s="199"/>
      <c r="F424" s="200"/>
      <c r="G424" s="200"/>
      <c r="H424" s="201"/>
      <c r="I424" s="192"/>
      <c r="J424" s="196"/>
    </row>
    <row r="425" spans="1:10" ht="15.75" x14ac:dyDescent="0.25">
      <c r="A425" s="190" t="s">
        <v>1637</v>
      </c>
      <c r="B425" s="190" t="s">
        <v>960</v>
      </c>
      <c r="C425" s="191" t="s">
        <v>961</v>
      </c>
      <c r="D425" s="190" t="s">
        <v>212</v>
      </c>
      <c r="E425" s="195" t="s">
        <v>178</v>
      </c>
      <c r="F425" s="200"/>
      <c r="G425" s="200"/>
      <c r="H425" s="201"/>
      <c r="I425" s="192"/>
      <c r="J425" s="196"/>
    </row>
    <row r="426" spans="1:10" ht="15.75" x14ac:dyDescent="0.25">
      <c r="A426" s="190" t="s">
        <v>1638</v>
      </c>
      <c r="B426" s="190" t="s">
        <v>962</v>
      </c>
      <c r="C426" s="191" t="s">
        <v>963</v>
      </c>
      <c r="D426" s="190" t="s">
        <v>212</v>
      </c>
      <c r="E426" s="195" t="s">
        <v>178</v>
      </c>
      <c r="F426" s="200"/>
      <c r="G426" s="200"/>
      <c r="H426" s="201"/>
      <c r="I426" s="192"/>
      <c r="J426" s="196"/>
    </row>
    <row r="427" spans="1:10" ht="15.75" x14ac:dyDescent="0.25">
      <c r="A427" s="190" t="s">
        <v>1639</v>
      </c>
      <c r="B427" s="190" t="s">
        <v>964</v>
      </c>
      <c r="C427" s="191" t="s">
        <v>965</v>
      </c>
      <c r="D427" s="190" t="s">
        <v>212</v>
      </c>
      <c r="E427" s="195" t="s">
        <v>178</v>
      </c>
      <c r="F427" s="207">
        <v>19</v>
      </c>
      <c r="G427" s="207">
        <v>10</v>
      </c>
      <c r="H427" s="201"/>
      <c r="I427" s="192">
        <f>+SUM(F427:G427)</f>
        <v>29</v>
      </c>
      <c r="J427" s="196"/>
    </row>
    <row r="428" spans="1:10" ht="15" customHeight="1" x14ac:dyDescent="0.25">
      <c r="A428" s="190"/>
      <c r="B428" s="327" t="s">
        <v>966</v>
      </c>
      <c r="C428" s="327"/>
      <c r="D428" s="190" t="s">
        <v>212</v>
      </c>
      <c r="E428" s="195" t="s">
        <v>178</v>
      </c>
      <c r="F428" s="200"/>
      <c r="G428" s="200"/>
      <c r="H428" s="201"/>
      <c r="I428" s="192">
        <f>ROUND((I408+I402+I385+I350+I335+I264+I208+I173+I158+I95+I82+I69+I56+I28),0)</f>
        <v>5435</v>
      </c>
      <c r="J428" s="196"/>
    </row>
    <row r="431" spans="1:10" ht="15.75" x14ac:dyDescent="0.25">
      <c r="I431" s="223"/>
    </row>
  </sheetData>
  <mergeCells count="7">
    <mergeCell ref="B7:J7"/>
    <mergeCell ref="B428:C428"/>
    <mergeCell ref="A2:J2"/>
    <mergeCell ref="A3:J3"/>
    <mergeCell ref="A4:J4"/>
    <mergeCell ref="B5:J5"/>
    <mergeCell ref="B6:J6"/>
  </mergeCells>
  <pageMargins left="0.7" right="0.7" top="0.75" bottom="0.75" header="0.511811023622047" footer="0.511811023622047"/>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foxz</vt:lpstr>
      <vt:lpstr>mẫu thống kê báo cáo nhanh</vt:lpstr>
      <vt:lpstr>Maubaocao</vt:lpstr>
      <vt:lpstr>Sheet1</vt:lpstr>
      <vt:lpstr>Công trình 1</vt:lpstr>
      <vt:lpstr>Sheet2</vt:lpstr>
      <vt:lpstr>Nắng nóng</vt:lpstr>
      <vt:lpstr>TH</vt:lpstr>
      <vt:lpstr>7</vt:lpstr>
      <vt:lpstr>8</vt:lpstr>
      <vt:lpstr>9</vt:lpstr>
      <vt:lpstr>10</vt:lpstr>
      <vt:lpstr>11</vt:lpstr>
      <vt:lpstr>16</vt:lpstr>
      <vt:lpstr>18</vt:lpstr>
      <vt:lpstr>21</vt:lpstr>
      <vt:lpstr>Công trinh 2</vt:lpstr>
      <vt:lpstr>'Công trình 1'!Print_Area</vt:lpstr>
      <vt:lpstr>'mẫu thống kê báo cáo nhanh'!Print_Area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2025-09-14T03:39:57Z</dcterms:created>
  <dcterms:modified xsi:type="dcterms:W3CDTF">2025-09-25T07:03:07Z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2022-01-26T04:42:12Z</dcterms:created>
  <dc:creator>HIEN</dc:creator>
  <dc:description/>
  <dc:language>en-US</dc:language>
  <cp:lastModifiedBy>Admin</cp:lastModifiedBy>
  <cp:lastPrinted>2025-07-16T03:07:19Z</cp:lastPrinted>
  <dcterms:modified xsi:type="dcterms:W3CDTF">2025-07-16T03:18:37Z</dcterms:modified>
  <cp:revision>0</cp:revision>
  <dc:subject/>
  <dc:title/>
</cp:coreProperties>
</file>