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57157b00321741/Desktop/Analysis Projects/Crowdfunding Analysis/"/>
    </mc:Choice>
  </mc:AlternateContent>
  <xr:revisionPtr revIDLastSave="493" documentId="8_{C186A260-C975-4F97-B88C-11EFE45D8D27}" xr6:coauthVersionLast="47" xr6:coauthVersionMax="47" xr10:uidLastSave="{DC73E0BC-499D-4036-860C-09AB90374052}"/>
  <bookViews>
    <workbookView xWindow="-110" yWindow="-110" windowWidth="19420" windowHeight="10300" firstSheet="2" activeTab="5" xr2:uid="{00000000-000D-0000-FFFF-FFFF00000000}"/>
  </bookViews>
  <sheets>
    <sheet name="Crowdfunding" sheetId="1" r:id="rId1"/>
    <sheet name="Category Pivot Table" sheetId="2" r:id="rId2"/>
    <sheet name="Sub Category Table" sheetId="3" r:id="rId3"/>
    <sheet name="Dates Pivot Table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Crowdfunding!$A$1:$R$1001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6" l="1"/>
  <c r="L6" i="6"/>
  <c r="L5" i="6"/>
  <c r="L4" i="6"/>
  <c r="L3" i="6"/>
  <c r="L2" i="6"/>
  <c r="I7" i="6"/>
  <c r="I6" i="6"/>
  <c r="I5" i="6"/>
  <c r="I4" i="6"/>
  <c r="I3" i="6"/>
  <c r="I2" i="6"/>
  <c r="B2" i="5"/>
  <c r="E13" i="5" l="1"/>
  <c r="D13" i="5"/>
  <c r="C13" i="5"/>
  <c r="B13" i="5"/>
  <c r="E12" i="5"/>
  <c r="H12" i="5" s="1"/>
  <c r="F12" i="5"/>
  <c r="G12" i="5"/>
  <c r="D12" i="5"/>
  <c r="C12" i="5"/>
  <c r="B12" i="5"/>
  <c r="E11" i="5"/>
  <c r="G11" i="5" s="1"/>
  <c r="F11" i="5"/>
  <c r="D11" i="5"/>
  <c r="C11" i="5"/>
  <c r="B11" i="5"/>
  <c r="E10" i="5"/>
  <c r="G10" i="5" s="1"/>
  <c r="F10" i="5"/>
  <c r="D10" i="5"/>
  <c r="C10" i="5"/>
  <c r="B10" i="5"/>
  <c r="E9" i="5"/>
  <c r="G9" i="5" s="1"/>
  <c r="F9" i="5"/>
  <c r="D9" i="5"/>
  <c r="C9" i="5"/>
  <c r="B9" i="5"/>
  <c r="E8" i="5"/>
  <c r="F8" i="5" s="1"/>
  <c r="D8" i="5"/>
  <c r="C8" i="5"/>
  <c r="B8" i="5"/>
  <c r="E7" i="5"/>
  <c r="G7" i="5" s="1"/>
  <c r="F7" i="5"/>
  <c r="H7" i="5"/>
  <c r="D7" i="5"/>
  <c r="C7" i="5"/>
  <c r="B7" i="5"/>
  <c r="F6" i="5"/>
  <c r="E6" i="5"/>
  <c r="G6" i="5" s="1"/>
  <c r="H6" i="5"/>
  <c r="D6" i="5"/>
  <c r="C6" i="5"/>
  <c r="B6" i="5"/>
  <c r="H5" i="5"/>
  <c r="G5" i="5"/>
  <c r="F5" i="5"/>
  <c r="E5" i="5"/>
  <c r="D5" i="5"/>
  <c r="C5" i="5"/>
  <c r="B5" i="5"/>
  <c r="H4" i="5"/>
  <c r="G4" i="5"/>
  <c r="F4" i="5"/>
  <c r="E4" i="5"/>
  <c r="D4" i="5"/>
  <c r="C4" i="5"/>
  <c r="B4" i="5"/>
  <c r="H3" i="5"/>
  <c r="G3" i="5"/>
  <c r="F3" i="5"/>
  <c r="E3" i="5"/>
  <c r="D3" i="5"/>
  <c r="C3" i="5"/>
  <c r="B3" i="5"/>
  <c r="E2" i="5"/>
  <c r="G2" i="5" s="1"/>
  <c r="D2" i="5"/>
  <c r="C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2" i="5" l="1"/>
  <c r="F2" i="5"/>
  <c r="H11" i="5"/>
  <c r="H10" i="5"/>
  <c r="H9" i="5"/>
  <c r="H8" i="5"/>
  <c r="G8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3" i="5"/>
  <c r="H13" i="5"/>
  <c r="G13" i="5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<sst xmlns="http://schemas.openxmlformats.org/spreadsheetml/2006/main" count="9069" uniqueCount="2114">
  <si>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</si>
  <si>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</si>
  <si>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</si>
  <si>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</si>
  <si>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</si>
  <si>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</si>
  <si>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</si>
  <si>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</si>
  <si>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</si>
  <si>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</si>
  <si>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</si>
  <si>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</si>
  <si>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</si>
  <si>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</si>
  <si>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</si>
  <si>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</si>
  <si>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</si>
  <si>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</si>
  <si>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</si>
  <si>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</si>
  <si>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</si>
  <si>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</si>
  <si>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</si>
  <si>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</si>
  <si>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</si>
  <si>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</si>
  <si>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</si>
  <si>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</si>
  <si>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</si>
  <si>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</si>
  <si>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</si>
  <si>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</si>
  <si>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</si>
  <si>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</si>
  <si>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</si>
  <si>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</si>
  <si>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</si>
  <si>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</si>
  <si>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</si>
  <si>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</si>
  <si>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</si>
  <si>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</si>
  <si>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</si>
  <si>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</si>
  <si>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</si>
  <si>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</si>
  <si>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</si>
  <si>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</si>
  <si>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</si>
  <si>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</si>
  <si>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</si>
  <si>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</si>
  <si>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</si>
  <si>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</si>
  <si>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</si>
  <si>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</si>
  <si>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</si>
  <si>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</si>
  <si>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</si>
  <si>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</si>
  <si>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</si>
  <si>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</si>
  <si>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</si>
  <si>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</si>
  <si>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</si>
  <si>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</si>
  <si>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</si>
  <si>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</si>
  <si>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</si>
  <si>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</si>
  <si>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</si>
  <si>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</si>
  <si>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</si>
  <si>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</si>
  <si>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</si>
  <si>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</si>
  <si>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</si>
  <si>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</si>
  <si>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</si>
  <si>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</si>
  <si>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</si>
  <si>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</si>
  <si>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</si>
  <si>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</si>
  <si>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</si>
  <si>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</si>
  <si>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</si>
  <si>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</si>
  <si>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</si>
  <si>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</si>
  <si>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</si>
  <si>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</si>
  <si>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</si>
  <si>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</si>
  <si>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</si>
  <si>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</si>
  <si>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</si>
  <si>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</si>
  <si>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</si>
  <si>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</si>
  <si>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</si>
  <si>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</si>
  <si>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</si>
  <si>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</si>
  <si>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</si>
  <si>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</si>
  <si>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</si>
  <si>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</si>
  <si>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</si>
  <si>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</si>
  <si>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</si>
  <si>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</si>
  <si>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</si>
  <si>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</si>
  <si>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</si>
  <si>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</si>
  <si>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</si>
  <si>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</si>
  <si>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</si>
  <si>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</si>
  <si>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</si>
  <si>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</si>
  <si>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</si>
  <si>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</si>
  <si>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</si>
  <si>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</si>
  <si>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</si>
  <si>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</si>
  <si>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</si>
  <si>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</si>
  <si>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</si>
  <si>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</si>
  <si>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</si>
  <si>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</si>
  <si>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</si>
  <si>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</si>
  <si>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</si>
  <si>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</si>
  <si>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</si>
  <si>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</si>
  <si>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</si>
  <si>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</si>
  <si>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</si>
  <si>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</si>
  <si>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</si>
  <si>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</si>
  <si>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</si>
  <si>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</si>
  <si>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</si>
  <si>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</si>
  <si>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</si>
  <si>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</si>
  <si>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</si>
  <si>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</si>
  <si>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</si>
  <si>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</si>
  <si>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</si>
  <si>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</si>
  <si>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</si>
  <si>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</si>
  <si>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</si>
  <si>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</si>
  <si>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</si>
  <si>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</si>
  <si>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</si>
  <si>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</si>
  <si>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</si>
  <si>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</si>
  <si>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</si>
  <si>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</si>
  <si>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</si>
  <si>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</si>
  <si>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</si>
  <si>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</si>
  <si>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</si>
  <si>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</si>
  <si>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</si>
  <si>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</si>
  <si>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</si>
  <si>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</si>
  <si>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</si>
  <si>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</si>
  <si>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</si>
  <si>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</si>
  <si>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</si>
  <si>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</si>
  <si>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</si>
  <si>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</si>
  <si>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</si>
  <si>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</si>
  <si>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</si>
  <si>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</si>
  <si>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</si>
  <si>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</si>
  <si>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</si>
  <si>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</si>
  <si>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</si>
  <si>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</si>
  <si>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</si>
  <si>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</si>
  <si>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</si>
  <si>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</si>
  <si>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</si>
  <si>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</si>
  <si>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</si>
  <si>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</si>
  <si>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</si>
  <si>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</si>
  <si>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</si>
  <si>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</si>
  <si>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</si>
  <si>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</si>
  <si>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</si>
  <si>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</si>
  <si>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</si>
  <si>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</si>
  <si>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</si>
  <si>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</si>
  <si>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</si>
  <si>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</si>
  <si>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</si>
  <si>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</si>
  <si>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</si>
  <si>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</si>
  <si>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</si>
  <si>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</si>
  <si>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</si>
  <si>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</si>
  <si>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</si>
  <si>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</si>
  <si>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</si>
  <si>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</si>
  <si>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</si>
  <si>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</si>
  <si>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</si>
  <si>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</si>
  <si>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</si>
  <si>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</si>
  <si>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</si>
  <si>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</si>
  <si>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</si>
  <si>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</si>
  <si>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</si>
  <si>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</si>
  <si>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</si>
  <si>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</si>
  <si>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</si>
  <si>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</si>
  <si>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</si>
  <si>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</si>
  <si>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</si>
  <si>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</si>
  <si>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</si>
  <si>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</si>
  <si>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</si>
  <si>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</si>
  <si>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</si>
  <si>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</si>
  <si>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</si>
  <si>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</si>
  <si>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</si>
  <si>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</si>
  <si>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</si>
  <si>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</si>
  <si>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</si>
  <si>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</si>
  <si>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</si>
  <si>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</si>
  <si>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</si>
  <si>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</si>
  <si>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</si>
  <si>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</si>
  <si>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</si>
  <si>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</si>
  <si>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</si>
  <si>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</si>
  <si>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</si>
  <si>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</si>
  <si>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</si>
  <si>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</si>
  <si>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</si>
  <si>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</si>
  <si>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</si>
  <si>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</si>
  <si>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</si>
  <si>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</si>
  <si>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</si>
  <si>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</si>
  <si>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</si>
  <si>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</si>
  <si>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</si>
  <si>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</si>
  <si>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</si>
  <si>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</si>
  <si>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</si>
  <si>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</si>
  <si>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</si>
  <si>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</si>
  <si>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</si>
  <si>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</si>
  <si>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</si>
  <si>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</si>
  <si>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</si>
  <si>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</si>
  <si>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</si>
  <si>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</si>
  <si>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</si>
  <si>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</si>
  <si>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</si>
  <si>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</si>
  <si>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</si>
  <si>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</si>
  <si>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</si>
  <si>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</si>
  <si>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</si>
  <si>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</si>
  <si>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</si>
  <si>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</si>
  <si>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</si>
  <si>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</si>
  <si>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</si>
  <si>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</si>
  <si>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</si>
  <si>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</si>
  <si>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</si>
  <si>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</si>
  <si>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</si>
  <si>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</si>
  <si>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</si>
  <si>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</si>
  <si>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</si>
  <si>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</si>
  <si>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</si>
  <si>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</si>
  <si>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</si>
  <si>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</si>
  <si>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</si>
  <si>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</si>
  <si>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</si>
  <si>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</si>
  <si>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</si>
  <si>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</si>
  <si>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</si>
  <si>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</si>
  <si>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</si>
  <si>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</si>
  <si>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</si>
  <si>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</si>
  <si>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</si>
  <si>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</si>
  <si>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</si>
  <si>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</si>
  <si>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</si>
  <si>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</si>
  <si>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</si>
  <si>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</si>
  <si>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</si>
  <si>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</si>
  <si>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</si>
  <si>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</si>
  <si>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</si>
  <si>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</si>
  <si>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</si>
  <si>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</si>
  <si>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</si>
  <si>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</si>
  <si>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</si>
  <si>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</si>
  <si>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</si>
  <si>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</si>
  <si>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</si>
  <si>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</si>
  <si>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</si>
  <si>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</si>
  <si>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</si>
  <si>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</si>
  <si>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</si>
  <si>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</si>
  <si>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</si>
  <si>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</si>
  <si>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</si>
  <si>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</si>
  <si>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</si>
  <si>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</si>
  <si>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</si>
  <si>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</si>
  <si>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</si>
  <si>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</si>
  <si>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</si>
  <si>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</si>
  <si>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</si>
  <si>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</si>
  <si>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</si>
  <si>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</si>
  <si>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</si>
  <si>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</si>
  <si>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</si>
  <si>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</si>
  <si>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</si>
  <si>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</si>
  <si>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</si>
  <si>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</si>
  <si>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</si>
  <si>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</si>
  <si>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</si>
  <si>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</si>
  <si>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</si>
  <si>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</si>
  <si>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</si>
  <si>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</si>
  <si>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</si>
  <si>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</si>
  <si>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</si>
  <si>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</si>
  <si>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</si>
  <si>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</si>
  <si>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</si>
  <si>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</si>
  <si>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</si>
  <si>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</si>
  <si>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</si>
  <si>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</si>
  <si>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</si>
  <si>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</si>
  <si>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</si>
  <si>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</si>
  <si>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</si>
  <si>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</si>
  <si>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</si>
  <si>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</si>
  <si>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</si>
  <si>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</si>
  <si>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</si>
  <si>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</si>
  <si>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</si>
  <si>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</si>
  <si>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</si>
  <si>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</si>
  <si>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</si>
  <si>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</si>
  <si>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</si>
  <si>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</si>
  <si>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</si>
  <si>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</si>
  <si>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</si>
  <si>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</si>
  <si>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</si>
  <si>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</si>
  <si>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</si>
  <si>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</si>
  <si>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</si>
  <si>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</si>
  <si>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</si>
  <si>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</si>
  <si>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</si>
  <si>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</si>
  <si>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</si>
  <si>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</si>
  <si>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</si>
  <si>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</si>
  <si>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</si>
  <si>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</si>
  <si>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</si>
  <si>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</si>
  <si>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</si>
  <si>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</si>
  <si>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</si>
  <si>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</si>
  <si>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</si>
  <si>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</si>
  <si>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</si>
  <si>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</si>
  <si>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</si>
  <si>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</si>
  <si>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</si>
  <si>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</si>
  <si>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</si>
  <si>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</si>
  <si>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</si>
  <si>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</si>
  <si>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</si>
  <si>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</si>
  <si>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</si>
  <si>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</si>
  <si>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</si>
  <si>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</si>
  <si>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</si>
  <si>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</si>
  <si>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</si>
  <si>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</si>
  <si>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</si>
  <si>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</si>
  <si>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</si>
  <si>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</si>
  <si>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</si>
  <si>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</si>
  <si>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</si>
  <si>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</si>
  <si>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</si>
  <si>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</si>
  <si>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</si>
  <si>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</si>
  <si>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</si>
  <si>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</si>
  <si>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</si>
  <si>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</si>
  <si>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</si>
  <si>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</si>
  <si>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</si>
  <si>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</si>
  <si>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</si>
  <si>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</si>
  <si>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</si>
  <si>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</si>
  <si>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</si>
  <si>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</si>
  <si>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</si>
  <si>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</si>
  <si>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</si>
  <si>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</si>
  <si>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</si>
  <si>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</si>
  <si>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</si>
  <si>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</si>
  <si>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</si>
  <si>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</si>
  <si>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</si>
  <si>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</si>
  <si>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</si>
  <si>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</si>
  <si>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</si>
  <si>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</si>
  <si>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</si>
  <si>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</si>
  <si>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</si>
  <si>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</si>
  <si>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</si>
  <si>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</si>
  <si>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</si>
  <si>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</si>
  <si>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</si>
  <si>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</si>
  <si>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</si>
  <si>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</si>
  <si>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</si>
  <si>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</si>
  <si>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</si>
  <si>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</si>
  <si>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</si>
  <si>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</si>
  <si>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</si>
  <si>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</si>
  <si>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</si>
  <si>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</si>
  <si>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</si>
  <si>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</si>
  <si>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</si>
  <si>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</si>
  <si>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</si>
  <si>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</si>
  <si>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</si>
  <si>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</si>
  <si>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</si>
  <si>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</si>
  <si>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</si>
  <si>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</si>
  <si>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</si>
  <si>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</si>
  <si>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</si>
  <si>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</si>
  <si>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</si>
  <si>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</si>
  <si>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</si>
  <si>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</si>
  <si>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</si>
  <si>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</si>
  <si>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</si>
  <si>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</si>
  <si>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</si>
  <si>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</si>
  <si>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</si>
  <si>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</si>
  <si>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</si>
  <si>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</si>
  <si>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</si>
  <si>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</si>
  <si>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</si>
  <si>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</si>
  <si>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</si>
  <si>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</si>
  <si>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</si>
  <si>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</si>
  <si>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</si>
  <si>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</si>
  <si>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</si>
  <si>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</si>
  <si>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</si>
  <si>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</si>
  <si>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</si>
  <si>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</si>
  <si>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</si>
  <si>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</si>
  <si>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</si>
  <si>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</si>
  <si>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</si>
  <si>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</si>
  <si>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</si>
  <si>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</si>
  <si>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</si>
  <si>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</si>
  <si>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</si>
  <si>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</si>
  <si>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</si>
  <si>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</si>
  <si>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</si>
  <si>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</si>
  <si>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</si>
  <si>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</si>
  <si>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</si>
  <si>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</si>
  <si>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</si>
  <si>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</si>
  <si>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</si>
  <si>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</si>
  <si>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</si>
  <si>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</si>
  <si>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</si>
  <si>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</si>
  <si>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</si>
  <si>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</si>
  <si>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</si>
  <si>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</si>
  <si>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</si>
  <si>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</si>
  <si>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</si>
  <si>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</si>
  <si>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</si>
  <si>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</si>
  <si>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</si>
  <si>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</si>
  <si>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</si>
  <si>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</si>
  <si>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</si>
  <si>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</si>
  <si>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</si>
  <si>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</si>
  <si>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</si>
  <si>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</si>
  <si>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</si>
  <si>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</si>
  <si>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</si>
  <si>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</si>
  <si>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</si>
  <si>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</si>
  <si>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</si>
  <si>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</si>
  <si>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</si>
  <si>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</si>
  <si>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</si>
  <si>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</si>
  <si>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</si>
  <si>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</si>
  <si>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</si>
  <si>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</si>
  <si>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</si>
  <si>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</si>
  <si>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</si>
  <si>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</si>
  <si>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</si>
  <si>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</si>
  <si>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</si>
  <si>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</si>
  <si>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</si>
  <si>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</si>
  <si>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</si>
  <si>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</si>
  <si>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</si>
  <si>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</si>
  <si>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</si>
  <si>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</si>
  <si>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</si>
  <si>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</si>
  <si>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</si>
  <si>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</si>
  <si>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</si>
  <si>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</si>
  <si>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</si>
  <si>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</si>
  <si>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</si>
  <si>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</si>
  <si>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</si>
  <si>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</si>
  <si>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</si>
  <si>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</si>
  <si>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</si>
  <si>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</si>
  <si>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</si>
  <si>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</si>
  <si>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</si>
  <si>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</si>
  <si>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</si>
  <si>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</si>
  <si>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</si>
  <si>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</si>
  <si>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</si>
  <si>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</si>
  <si>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</si>
  <si>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</si>
  <si>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</si>
  <si>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</si>
  <si>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</si>
  <si>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</si>
  <si>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</si>
  <si>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</si>
  <si>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</si>
  <si>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</si>
  <si>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</si>
  <si>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</si>
  <si>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</si>
  <si>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</si>
  <si>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</si>
  <si>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</si>
  <si>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</si>
  <si>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</si>
  <si>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</si>
  <si>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</si>
  <si>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</si>
  <si>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</si>
  <si>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</si>
  <si>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</si>
  <si>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</si>
  <si>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</si>
  <si>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</si>
  <si>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</si>
  <si>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</si>
  <si>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</si>
  <si>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</si>
  <si>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</si>
  <si>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</si>
  <si>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</si>
  <si>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</si>
  <si>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</si>
  <si>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</si>
  <si>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</si>
  <si>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</si>
  <si>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</si>
  <si>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</si>
  <si>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</si>
  <si>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</si>
  <si>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</si>
  <si>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</si>
  <si>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</si>
  <si>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</si>
  <si>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</si>
  <si>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</si>
  <si>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</si>
  <si>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</si>
  <si>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</si>
  <si>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</si>
  <si>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</si>
  <si>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</si>
  <si>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</si>
  <si>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</si>
  <si>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</si>
  <si>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</si>
  <si>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</si>
  <si>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</si>
  <si>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</si>
  <si>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</si>
  <si>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</si>
  <si>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</si>
  <si>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</si>
  <si>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</si>
  <si>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</si>
  <si>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</si>
  <si>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</si>
  <si>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</si>
  <si>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</si>
  <si>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</si>
  <si>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</si>
  <si>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</si>
  <si>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</si>
  <si>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</si>
  <si>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</si>
  <si>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</si>
  <si>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</si>
  <si>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</si>
  <si>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</si>
  <si>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</si>
  <si>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</si>
  <si>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</si>
  <si>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</si>
  <si>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</si>
  <si>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</si>
  <si>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</si>
  <si>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</si>
  <si>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</si>
  <si>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</si>
  <si>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</si>
  <si>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</si>
  <si>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</si>
  <si>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</si>
  <si>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</si>
  <si>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</si>
  <si>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</si>
  <si>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</si>
  <si>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</si>
  <si>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</si>
  <si>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</si>
  <si>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</si>
  <si>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</si>
  <si>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</si>
  <si>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</si>
  <si>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</si>
  <si>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</si>
  <si>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</si>
  <si>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</si>
  <si>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</si>
  <si>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</si>
  <si>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</si>
  <si>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</si>
  <si>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</si>
  <si>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</si>
  <si>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</si>
  <si>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</si>
  <si>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</si>
  <si>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</si>
  <si>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</si>
  <si>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</si>
  <si>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</si>
  <si>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</si>
  <si>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</si>
  <si>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</si>
  <si>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</si>
  <si>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</si>
  <si>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</si>
  <si>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</si>
  <si>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</si>
  <si>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</si>
  <si>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</si>
  <si>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</si>
  <si>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</si>
  <si>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</si>
  <si>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</si>
  <si>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</si>
  <si>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</si>
  <si>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</si>
  <si>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</si>
  <si>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</si>
  <si>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</si>
  <si>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</si>
  <si>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</si>
  <si>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</si>
  <si>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</si>
  <si>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</si>
  <si>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</si>
  <si>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</si>
  <si>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</si>
  <si>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</si>
  <si>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</si>
  <si>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</si>
  <si>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</si>
  <si>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</si>
  <si>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</si>
  <si>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</si>
  <si>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</si>
  <si>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</si>
  <si>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</si>
  <si>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</si>
  <si>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</si>
  <si>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</si>
  <si>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</si>
  <si>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</si>
  <si>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</si>
  <si>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</si>
  <si>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</si>
  <si>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</si>
  <si>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</si>
  <si>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</si>
  <si>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</si>
  <si>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</si>
  <si>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</si>
  <si>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</si>
  <si>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</si>
  <si>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</si>
  <si>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</si>
  <si>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</si>
  <si>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</si>
  <si>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</si>
  <si>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</si>
  <si>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</si>
  <si>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</si>
  <si>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</si>
  <si>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</si>
  <si>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</si>
  <si>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</si>
  <si>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</si>
  <si>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</si>
  <si>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</si>
  <si>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</si>
  <si>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</si>
  <si>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</si>
  <si>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</si>
  <si>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</si>
  <si>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</si>
  <si>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</si>
  <si>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</si>
  <si>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</si>
  <si>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</si>
  <si>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</si>
  <si>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</si>
  <si>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</si>
  <si>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</si>
  <si>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</si>
  <si>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</si>
  <si>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</si>
  <si>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</si>
  <si>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</si>
  <si>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</si>
  <si>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</si>
  <si>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</si>
  <si>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</si>
  <si>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</si>
  <si>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</si>
  <si>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</si>
  <si>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</si>
  <si>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</si>
  <si>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</si>
  <si>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</si>
  <si>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</si>
  <si>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</si>
  <si>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</si>
  <si>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</si>
  <si>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</si>
  <si>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</si>
  <si>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</si>
  <si>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</si>
  <si>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</si>
  <si>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</si>
  <si>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</si>
  <si>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</si>
  <si>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</si>
  <si>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</si>
  <si>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</si>
  <si>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</si>
  <si>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</si>
  <si>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</si>
  <si>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</si>
  <si>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</si>
  <si>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</si>
  <si>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</si>
  <si>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</si>
  <si>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</si>
  <si>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</si>
  <si>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</si>
  <si>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</si>
  <si>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</si>
  <si>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</si>
  <si>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</si>
  <si>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</si>
  <si>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</si>
  <si>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</si>
  <si>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</si>
  <si>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</si>
  <si>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</si>
  <si>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</si>
  <si>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</si>
  <si>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</si>
  <si>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</si>
  <si>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</si>
  <si>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</si>
  <si>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</si>
  <si>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</si>
  <si>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</si>
  <si>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</si>
  <si>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</si>
  <si>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</si>
  <si>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</si>
  <si>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</si>
  <si>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</si>
  <si>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</si>
  <si>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</si>
  <si>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</si>
  <si>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</si>
  <si>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</si>
  <si>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</si>
  <si>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</si>
  <si>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</si>
  <si>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</si>
  <si>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</si>
  <si>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</si>
  <si>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</si>
  <si>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</si>
  <si>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</si>
  <si>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</si>
  <si>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</si>
  <si>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</si>
  <si>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</si>
  <si>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</si>
  <si>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</si>
  <si>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</si>
  <si>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</si>
  <si>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</si>
  <si>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</si>
  <si>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</si>
  <si>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</si>
  <si>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</si>
  <si>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</si>
  <si>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</si>
  <si>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</si>
  <si>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</si>
  <si>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</si>
  <si>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</si>
  <si>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</si>
  <si>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</si>
  <si>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</si>
  <si>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</si>
  <si>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</si>
  <si>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</si>
  <si>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</si>
  <si>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</si>
  <si>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</si>
  <si>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</si>
  <si>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</si>
  <si>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</si>
  <si>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</si>
  <si>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</si>
  <si>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</si>
  <si>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</si>
  <si>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</si>
  <si>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</si>
  <si>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</si>
  <si>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</si>
  <si>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</si>
  <si>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</si>
  <si>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</si>
  <si>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</si>
  <si>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</si>
  <si>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</si>
  <si>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</si>
  <si>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</si>
  <si>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</si>
  <si>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</si>
  <si>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</si>
  <si>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</si>
  <si>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</si>
  <si>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</si>
  <si>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</si>
  <si>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</si>
  <si>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</si>
  <si>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</si>
  <si>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</si>
  <si>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</si>
  <si>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</si>
  <si>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</si>
  <si>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</si>
  <si>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</si>
  <si>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</si>
  <si>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</si>
  <si>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</si>
  <si>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</si>
  <si>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</si>
  <si>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</si>
  <si>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</si>
  <si>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</si>
  <si>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</si>
  <si>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</si>
  <si>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</si>
  <si>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</si>
  <si>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</si>
  <si>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</si>
  <si>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</si>
  <si>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</si>
  <si>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</si>
  <si>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</si>
  <si>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</si>
  <si>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</si>
  <si>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</si>
  <si>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</si>
  <si>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</si>
  <si>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</si>
  <si>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</si>
  <si>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</si>
  <si>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</si>
  <si>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</si>
  <si>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</si>
  <si>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</si>
  <si>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</si>
  <si>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</si>
  <si>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</si>
  <si>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</si>
  <si>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</si>
  <si>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</si>
  <si>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</si>
  <si>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</si>
  <si>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</si>
  <si>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</si>
  <si>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</si>
  <si>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</si>
  <si>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</si>
  <si>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</si>
  <si>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</si>
  <si>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</si>
  <si>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</si>
  <si>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</si>
  <si>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</si>
  <si>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</si>
  <si>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</si>
  <si>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</si>
  <si>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</si>
  <si>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</si>
  <si>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</si>
  <si>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</si>
  <si>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</si>
  <si>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</si>
  <si>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</si>
  <si>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</si>
  <si>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</si>
  <si>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</si>
  <si>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</si>
  <si>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</si>
  <si>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</si>
  <si>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</si>
  <si>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</si>
  <si>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</si>
  <si>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</si>
  <si>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</si>
  <si>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</si>
  <si>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</si>
  <si>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</si>
  <si>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</si>
  <si>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</si>
  <si>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</si>
  <si>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</si>
  <si>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</si>
  <si>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</si>
  <si>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</si>
  <si>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</si>
  <si>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</si>
  <si>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</si>
  <si>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</si>
  <si>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</si>
  <si>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</si>
  <si>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</si>
  <si>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</si>
  <si>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</si>
  <si>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</si>
  <si>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</si>
  <si>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</si>
  <si>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</si>
  <si>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</si>
  <si>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</si>
  <si>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</si>
  <si>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</si>
  <si>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</si>
  <si>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</si>
  <si>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</si>
  <si>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</si>
  <si>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</si>
  <si>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</si>
  <si>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</si>
  <si>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</si>
  <si>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</si>
  <si>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</si>
  <si>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</si>
  <si>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</si>
  <si>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</si>
  <si>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</si>
  <si>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</si>
  <si>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</si>
  <si>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</si>
  <si>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</si>
  <si>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</si>
  <si>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</si>
  <si>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</si>
  <si>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</si>
  <si>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</si>
  <si>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</si>
  <si>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</si>
  <si>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</si>
  <si>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</si>
  <si>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</si>
  <si>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</si>
  <si>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</si>
  <si>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</si>
  <si>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</si>
  <si>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</si>
  <si>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</si>
  <si>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</si>
  <si>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</si>
  <si>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</si>
  <si>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</si>
  <si>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</si>
  <si>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</si>
  <si>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</si>
  <si>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</si>
  <si>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</si>
  <si>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</si>
  <si>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</si>
  <si>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</si>
  <si>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</si>
  <si>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</si>
  <si>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</si>
  <si>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</si>
  <si>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</si>
  <si>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</si>
  <si>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</si>
  <si>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</si>
  <si>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</si>
  <si>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</si>
  <si>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</si>
  <si>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</si>
  <si>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</si>
  <si>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</si>
  <si>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</si>
  <si>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</si>
  <si>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</si>
  <si>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</si>
  <si>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</si>
  <si>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</si>
  <si>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</si>
  <si>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</si>
  <si>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</si>
  <si>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</si>
  <si>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</si>
  <si>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</si>
  <si>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</si>
  <si>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</si>
  <si>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</si>
  <si>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</si>
  <si>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</si>
  <si>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</si>
  <si>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</si>
  <si>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</si>
  <si>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</si>
  <si>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</si>
  <si>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</si>
  <si>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</si>
  <si>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</si>
  <si>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</si>
  <si>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</si>
  <si>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</si>
  <si>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</si>
  <si>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</si>
  <si>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</si>
  <si>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</si>
  <si>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</si>
  <si>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</si>
  <si>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</si>
  <si>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</si>
  <si>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</si>
  <si>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</si>
  <si>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</si>
  <si>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</si>
  <si>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</si>
  <si>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</si>
  <si>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</si>
  <si>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</si>
  <si>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</si>
  <si>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</si>
  <si>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</si>
  <si>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</si>
  <si>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</si>
  <si>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</si>
  <si>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</si>
  <si>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</si>
  <si>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</si>
  <si>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</si>
  <si>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</si>
  <si>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</si>
  <si>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</si>
  <si>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</si>
  <si>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</si>
  <si>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</si>
  <si>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</si>
  <si>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</si>
  <si>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</si>
  <si>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</si>
  <si>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</si>
  <si>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</si>
  <si>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</si>
  <si>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</si>
  <si>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</si>
  <si>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</si>
  <si>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</si>
  <si>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</si>
  <si>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</si>
  <si>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</si>
  <si>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</si>
  <si>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</si>
  <si>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</si>
  <si>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</si>
  <si>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</si>
  <si>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</si>
  <si>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</si>
  <si>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</si>
  <si>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</si>
  <si>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</si>
  <si>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</si>
  <si>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</si>
  <si>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</si>
  <si>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</si>
  <si>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</si>
  <si>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</si>
  <si>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</si>
  <si>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</si>
  <si>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</si>
  <si>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</si>
  <si>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</si>
  <si>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</si>
  <si>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</si>
  <si>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</si>
  <si>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</si>
  <si>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</si>
  <si>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</si>
  <si>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</si>
  <si>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</si>
  <si>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</si>
  <si>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</si>
  <si>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</si>
  <si>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</si>
  <si>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</si>
  <si>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</si>
  <si>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</si>
  <si>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</si>
  <si>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</si>
  <si>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</si>
  <si>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</si>
  <si>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</si>
  <si>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</si>
  <si>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</si>
  <si>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</si>
  <si>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</si>
  <si>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</si>
  <si>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</si>
  <si>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</si>
  <si>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</si>
  <si>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</si>
  <si>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</si>
  <si>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</si>
  <si>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</si>
  <si>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</si>
  <si>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</si>
  <si>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</si>
  <si>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</si>
  <si>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</si>
  <si>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</si>
  <si>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</si>
  <si>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</si>
  <si>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</si>
  <si>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</si>
  <si>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</si>
  <si>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</si>
  <si>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</si>
  <si>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</si>
  <si>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</si>
  <si>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</si>
  <si>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</si>
  <si>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</si>
  <si>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</si>
  <si>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</si>
  <si>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</si>
  <si>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</si>
  <si>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</si>
  <si>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</si>
  <si>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</si>
  <si>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</si>
  <si>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</si>
  <si>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</si>
  <si>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</si>
  <si>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</si>
  <si>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</si>
  <si>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</si>
  <si>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</si>
  <si>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</si>
  <si>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</si>
  <si>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</si>
  <si>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</si>
  <si>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</si>
  <si>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</si>
  <si>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</si>
  <si>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</si>
  <si>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</si>
  <si>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</si>
  <si>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</si>
  <si>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</si>
  <si>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</si>
  <si>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</si>
  <si>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</si>
  <si>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</si>
  <si>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</si>
  <si>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</si>
  <si>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</si>
  <si>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</si>
  <si>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</si>
  <si>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</si>
  <si>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</si>
  <si>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</si>
  <si>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</si>
  <si>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</si>
  <si>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</si>
  <si>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</si>
  <si>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</si>
  <si>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</si>
  <si>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</si>
  <si>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</si>
  <si>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</si>
  <si>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</si>
  <si>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</si>
  <si>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</si>
  <si>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</si>
  <si>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</si>
  <si>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</si>
  <si>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</si>
  <si>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</si>
  <si>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</si>
  <si>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</si>
  <si>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</si>
  <si>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</si>
  <si>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</si>
  <si>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</si>
  <si>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</si>
  <si>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</si>
  <si>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</si>
  <si>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</si>
  <si>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</si>
  <si>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</si>
  <si>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</si>
  <si>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</si>
  <si>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</si>
  <si>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</si>
  <si>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</si>
  <si>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</si>
  <si>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</si>
  <si>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</si>
  <si>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</si>
  <si>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</si>
  <si>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</si>
  <si>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</si>
  <si>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</si>
  <si>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</si>
  <si>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</si>
  <si>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</si>
  <si>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</si>
  <si>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</si>
  <si>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</si>
  <si>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</si>
  <si>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</si>
  <si>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</si>
  <si>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</si>
  <si>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</si>
  <si>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</si>
  <si>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</si>
  <si>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</si>
  <si>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</si>
  <si>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</si>
  <si>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</si>
  <si>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</si>
  <si>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</si>
  <si>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</si>
  <si>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</si>
  <si>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</si>
  <si>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</si>
  <si>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</si>
  <si>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</si>
  <si>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</si>
  <si>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</si>
  <si>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</si>
  <si>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</si>
  <si>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</si>
  <si>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</si>
  <si>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</si>
  <si>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</si>
  <si>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</si>
  <si>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</si>
  <si>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</si>
  <si>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</si>
  <si>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</si>
  <si>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</si>
  <si>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</si>
  <si>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</si>
  <si>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</si>
  <si>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</si>
  <si>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</si>
  <si>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</si>
  <si>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</si>
  <si>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</si>
  <si>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</si>
  <si>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</si>
  <si>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</si>
  <si>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</si>
  <si>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</si>
  <si>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</si>
  <si>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</si>
  <si>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</si>
  <si>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</si>
  <si>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</si>
  <si>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</si>
  <si>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</si>
  <si>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</si>
  <si>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</si>
  <si>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</si>
  <si>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</si>
  <si>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</si>
  <si>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</si>
  <si>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</si>
  <si>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</si>
  <si>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</si>
  <si>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</si>
  <si>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</si>
  <si>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</si>
  <si>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</si>
  <si>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</si>
  <si>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</si>
  <si>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</si>
  <si>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</si>
  <si>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</si>
  <si>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</si>
  <si>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</si>
  <si>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</si>
  <si>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</si>
  <si>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</si>
  <si>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</si>
  <si>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</si>
  <si>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</si>
  <si>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</si>
  <si>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</si>
  <si>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</si>
  <si>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</si>
  <si>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</si>
  <si>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</si>
  <si>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</si>
  <si>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</si>
  <si>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</si>
  <si>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</si>
  <si>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</si>
  <si>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</si>
  <si>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</si>
  <si>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</si>
  <si>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</si>
  <si>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</si>
  <si>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</si>
  <si>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</si>
  <si>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</si>
  <si>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</si>
  <si>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</si>
  <si>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</si>
  <si>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</si>
  <si>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</si>
  <si>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</si>
  <si>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</si>
  <si>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</si>
  <si>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</si>
  <si>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</si>
  <si>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</si>
  <si>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</si>
  <si>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</si>
  <si>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</si>
  <si>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</si>
  <si>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</si>
  <si>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</si>
  <si>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</si>
  <si>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</si>
  <si>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</si>
  <si>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</si>
  <si>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</si>
  <si>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</si>
  <si>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</si>
  <si>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</si>
  <si>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</si>
  <si>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</si>
  <si>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</si>
  <si>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</si>
  <si>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</si>
  <si>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</si>
  <si>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</si>
  <si>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</si>
  <si>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</si>
  <si>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</si>
  <si>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</si>
  <si>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</si>
  <si>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</si>
  <si>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</si>
  <si>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</si>
  <si>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</si>
  <si>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</si>
  <si>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</si>
  <si>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</si>
  <si>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</si>
  <si>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</si>
  <si>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</si>
  <si>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</si>
  <si>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</si>
  <si>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</si>
  <si>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</si>
  <si>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</si>
  <si>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</si>
  <si>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</si>
  <si>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</si>
  <si>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</si>
  <si>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</si>
  <si>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</si>
  <si>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</si>
  <si>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</si>
  <si>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</si>
  <si>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</si>
  <si>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</si>
  <si>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</si>
  <si>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</si>
  <si>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</si>
  <si>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</si>
  <si>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</si>
  <si>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</si>
  <si>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</si>
  <si>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</si>
  <si>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</si>
  <si>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</si>
  <si>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</si>
  <si>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</si>
  <si>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</si>
  <si>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</si>
  <si>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</si>
  <si>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</si>
  <si>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</si>
  <si>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</si>
  <si>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</si>
  <si>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</si>
  <si>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</si>
  <si>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</si>
  <si>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</si>
  <si>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</si>
  <si>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</si>
  <si>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</si>
  <si>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</si>
  <si>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</si>
  <si>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</si>
  <si>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</si>
  <si>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</si>
  <si>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</si>
  <si>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</si>
  <si>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</si>
  <si>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</si>
  <si>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</si>
  <si>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</si>
  <si>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</si>
  <si>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</si>
  <si>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</si>
  <si>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</si>
  <si>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</si>
  <si>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</si>
  <si>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</si>
  <si>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</si>
  <si>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</si>
  <si>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</si>
  <si>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</si>
  <si>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</si>
  <si>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</si>
  <si>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</si>
  <si>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</si>
  <si>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</si>
  <si>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</si>
  <si>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</si>
  <si>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</si>
  <si>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</si>
  <si>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</si>
  <si>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</si>
  <si>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</si>
  <si>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</si>
  <si>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</si>
  <si>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</si>
  <si>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</si>
  <si>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</si>
  <si>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</si>
  <si>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</si>
  <si>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</si>
  <si>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</si>
  <si>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</si>
  <si>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</si>
  <si>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</si>
  <si>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</si>
  <si>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</si>
  <si>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</si>
  <si>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</si>
  <si>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</si>
  <si>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</si>
  <si>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</si>
  <si>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</si>
  <si>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</si>
  <si>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</si>
  <si>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</si>
  <si>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</si>
  <si>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</si>
  <si>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</si>
  <si>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</si>
  <si>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</si>
  <si>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</si>
  <si>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</si>
  <si>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</si>
  <si>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</si>
  <si>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</si>
  <si>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</si>
  <si>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</si>
  <si>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</si>
  <si>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</si>
  <si>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</si>
  <si>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</si>
  <si>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</si>
  <si>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</si>
  <si>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</si>
  <si>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</si>
  <si>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</si>
  <si>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</si>
  <si>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</si>
  <si>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</si>
  <si>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</si>
  <si>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</si>
  <si>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</si>
  <si>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</si>
  <si>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</si>
  <si>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</si>
  <si>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</si>
  <si>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</si>
  <si>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</si>
  <si>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</si>
  <si>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</si>
  <si>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</si>
  <si>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</si>
  <si>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</si>
  <si>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</si>
  <si>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</si>
  <si>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</si>
  <si>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</si>
  <si>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</si>
  <si>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</si>
  <si>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</si>
  <si>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</si>
  <si>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</si>
  <si>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</si>
  <si>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</si>
  <si>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</si>
  <si>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</si>
  <si>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</si>
  <si>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</si>
  <si>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</si>
  <si>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</si>
  <si>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</si>
  <si>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</si>
  <si>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</si>
  <si>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</si>
  <si>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</si>
  <si>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</si>
  <si>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</si>
  <si>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</si>
  <si>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</si>
  <si>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</si>
  <si>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</si>
  <si>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</si>
  <si>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</si>
  <si>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</si>
  <si>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</si>
  <si>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</si>
  <si>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</si>
  <si>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</si>
  <si>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</si>
  <si>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</si>
  <si>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</si>
  <si>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</si>
  <si>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</si>
  <si>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</si>
  <si>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</si>
  <si>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</si>
  <si>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</si>
  <si>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</si>
  <si>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</si>
  <si>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</si>
  <si>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</si>
  <si>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</si>
  <si>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</si>
  <si>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</si>
  <si>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</si>
  <si>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</si>
  <si>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</si>
  <si>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</si>
  <si>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</si>
  <si>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</si>
  <si>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</si>
  <si>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</si>
  <si>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</si>
  <si>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</si>
  <si>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</si>
  <si>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</si>
  <si>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</si>
  <si>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</si>
  <si>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</si>
  <si>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</si>
  <si>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</si>
  <si>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</si>
  <si>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</si>
  <si>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</si>
  <si>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</si>
  <si>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</si>
  <si>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</si>
  <si>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</si>
  <si>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</si>
  <si>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</si>
  <si>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</si>
  <si>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</si>
  <si>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</si>
  <si>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</si>
  <si>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</si>
  <si>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</si>
  <si>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</si>
  <si>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</si>
  <si>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</si>
  <si>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</si>
  <si>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</si>
  <si>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</si>
  <si>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</si>
  <si>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</si>
  <si>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</si>
  <si>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</si>
  <si>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</si>
  <si>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</si>
  <si>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</si>
  <si>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</si>
  <si>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</si>
  <si>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</si>
  <si>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</si>
  <si>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</si>
  <si>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</si>
  <si>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</si>
  <si>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</si>
  <si>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</si>
  <si>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</si>
  <si>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</si>
  <si>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</si>
  <si>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</si>
  <si>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</si>
  <si>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</si>
  <si>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</si>
  <si>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</si>
  <si>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</si>
  <si>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</si>
  <si>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</si>
  <si>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</si>
  <si>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</si>
  <si>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</si>
  <si>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</si>
  <si>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</si>
  <si>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</si>
  <si>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</si>
  <si>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</si>
  <si>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</si>
  <si>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</si>
  <si>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</si>
  <si>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</si>
  <si>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</si>
  <si>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</si>
  <si>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</si>
  <si>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</si>
  <si>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</si>
  <si>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</si>
  <si>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</si>
  <si>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</si>
  <si>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</si>
  <si>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</si>
  <si>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</si>
  <si>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</si>
  <si>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</si>
  <si>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</si>
  <si>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</si>
  <si>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</si>
  <si>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</si>
  <si>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</si>
  <si>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</si>
  <si>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</si>
  <si>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</si>
  <si>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</si>
  <si>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</si>
  <si>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</si>
  <si>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</si>
  <si>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</si>
  <si>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</si>
  <si>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</si>
  <si>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</si>
  <si>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</si>
  <si>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</si>
  <si>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</si>
  <si>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</si>
  <si>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</si>
  <si>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</si>
  <si>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</si>
  <si>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</si>
  <si>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</si>
  <si>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</si>
  <si>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</si>
  <si>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</si>
  <si>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</si>
  <si>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</si>
  <si>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</si>
  <si>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</si>
  <si>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</si>
  <si>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</si>
  <si>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</si>
  <si>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</si>
  <si>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</si>
  <si>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</si>
  <si>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</si>
  <si>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</si>
  <si>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</si>
  <si>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</si>
  <si>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</si>
  <si>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</si>
  <si>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</si>
  <si>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</si>
  <si>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</si>
  <si>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</si>
  <si>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</si>
  <si>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</si>
  <si>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</si>
  <si>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</si>
  <si>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</si>
  <si>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</si>
  <si>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</si>
  <si>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</si>
  <si>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</si>
  <si>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</si>
  <si>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</si>
  <si>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</si>
  <si>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</si>
  <si>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</si>
  <si>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</si>
  <si>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</si>
  <si>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</si>
  <si>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</si>
  <si>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</si>
  <si>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</si>
  <si>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</si>
  <si>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</si>
  <si>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</si>
  <si>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</si>
  <si>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</si>
  <si>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</si>
  <si>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</si>
  <si>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</si>
  <si>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</si>
  <si>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</si>
  <si>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</si>
  <si>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</si>
  <si>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</si>
  <si>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</si>
  <si>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</si>
  <si>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</si>
  <si>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</si>
  <si>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</si>
  <si>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</si>
  <si>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</si>
  <si>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</si>
  <si>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</si>
  <si>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</si>
  <si>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</si>
  <si>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</si>
  <si>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</si>
  <si>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</si>
  <si>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</si>
  <si>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</si>
  <si>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</si>
  <si>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</si>
  <si>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</si>
  <si>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</si>
  <si>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</si>
  <si>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</si>
  <si>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</si>
  <si>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</si>
  <si>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</si>
  <si>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</si>
  <si>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</si>
  <si>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</si>
  <si>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</si>
  <si>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</si>
  <si>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</si>
  <si>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</si>
  <si>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</si>
  <si>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</si>
  <si>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</si>
  <si>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</si>
  <si>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</si>
  <si>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</si>
  <si>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</si>
  <si>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</si>
  <si>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</si>
  <si>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</si>
  <si>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</si>
  <si>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</si>
  <si>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</si>
  <si>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</si>
  <si>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</si>
  <si>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</si>
  <si>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</si>
  <si>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</si>
  <si>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</si>
  <si>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</si>
  <si>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</si>
  <si>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</si>
  <si>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</si>
  <si>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</si>
  <si>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</si>
  <si>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</si>
  <si>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</si>
  <si>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</si>
  <si>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</si>
  <si>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</si>
  <si>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</si>
  <si>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</si>
  <si>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</si>
  <si>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</si>
  <si>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</si>
  <si>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</si>
  <si>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</si>
  <si>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</si>
  <si>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</si>
  <si>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</si>
  <si>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</si>
  <si>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</si>
  <si>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</si>
  <si>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</si>
  <si>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</si>
  <si>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</si>
  <si>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</si>
  <si>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</si>
  <si>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</si>
  <si>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</si>
  <si>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</si>
  <si>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</si>
  <si>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</si>
  <si>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</si>
  <si>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</si>
  <si>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</si>
  <si>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</si>
  <si>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</si>
  <si>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</si>
  <si>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</si>
  <si>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</si>
  <si>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</si>
  <si>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</si>
  <si>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</si>
  <si>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</si>
  <si>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</si>
  <si>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</si>
  <si>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</si>
  <si>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</si>
  <si>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</si>
  <si>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</si>
  <si>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</si>
  <si>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</si>
  <si>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</si>
  <si>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</si>
  <si>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</si>
  <si>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</si>
  <si>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</si>
  <si>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</si>
  <si>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</si>
  <si>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</si>
  <si>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</si>
  <si>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</si>
  <si>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</si>
  <si>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</si>
  <si>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</si>
  <si>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</si>
  <si>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</si>
  <si>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</si>
  <si>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</si>
  <si>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</si>
  <si>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</si>
  <si>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</si>
  <si>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</si>
  <si>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</si>
  <si>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</si>
  <si>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</si>
  <si>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</si>
  <si>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</si>
  <si>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</si>
  <si>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</si>
  <si>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</si>
  <si>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</si>
  <si>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</si>
  <si>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</si>
  <si>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</si>
  <si>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</si>
  <si>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</si>
  <si>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</si>
  <si>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</si>
  <si>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</si>
  <si>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</si>
  <si>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</si>
  <si>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</si>
  <si>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</si>
  <si>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</si>
  <si>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</si>
  <si>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</si>
  <si>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</si>
  <si>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</si>
  <si>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</si>
  <si>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</si>
  <si>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</si>
  <si>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</si>
  <si>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Successful:</t>
  </si>
  <si>
    <t>Mean:</t>
  </si>
  <si>
    <t>Median:</t>
  </si>
  <si>
    <t>Minimum:</t>
  </si>
  <si>
    <t>Maximum:</t>
  </si>
  <si>
    <t>Variance:</t>
  </si>
  <si>
    <t>Standard Deviation:</t>
  </si>
  <si>
    <t>Failed: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</si>
</sst>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16" fillId="0" borderId="0" xfId="0" applyFont="1"/>
    <xf numFmtId="9" fontId="0" fillId="0" borderId="0" xfId="42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0000"/>
      <color rgb="FFCB3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Gresco.xlsx]Category Pivot Table!PivotTable2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5-4597-B824-FA008CD19761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5-4597-B824-FA008CD19761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5-4597-B824-FA008CD19761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5-4597-B824-FA008CD1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002207"/>
        <c:axId val="1187109759"/>
      </c:barChart>
      <c:catAx>
        <c:axId val="165400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09759"/>
        <c:crosses val="autoZero"/>
        <c:auto val="1"/>
        <c:lblAlgn val="ctr"/>
        <c:lblOffset val="100"/>
        <c:noMultiLvlLbl val="0"/>
      </c:catAx>
      <c:valAx>
        <c:axId val="11871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Gresco.xlsx]Sub Category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A-49C4-8A28-5F34F850568E}"/>
            </c:ext>
          </c:extLst>
        </c:ser>
        <c:ser>
          <c:idx val="1"/>
          <c:order val="1"/>
          <c:tx>
            <c:strRef>
              <c:f>'Sub Category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A-49C4-8A28-5F34F850568E}"/>
            </c:ext>
          </c:extLst>
        </c:ser>
        <c:ser>
          <c:idx val="2"/>
          <c:order val="2"/>
          <c:tx>
            <c:strRef>
              <c:f>'Sub Category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A-49C4-8A28-5F34F850568E}"/>
            </c:ext>
          </c:extLst>
        </c:ser>
        <c:ser>
          <c:idx val="3"/>
          <c:order val="3"/>
          <c:tx>
            <c:strRef>
              <c:f>'Sub Category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A-49C4-8A28-5F34F850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341759"/>
        <c:axId val="1031762079"/>
      </c:barChart>
      <c:catAx>
        <c:axId val="13163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62079"/>
        <c:crosses val="autoZero"/>
        <c:auto val="1"/>
        <c:lblAlgn val="ctr"/>
        <c:lblOffset val="100"/>
        <c:noMultiLvlLbl val="0"/>
      </c:catAx>
      <c:valAx>
        <c:axId val="10317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4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Gresco.xlsx]Dates Pivot Table!PivotTable4</c:name>
    <c:fmtId val="0"/>
  </c:pivotSource>
  <c:chart>
    <c:autoTitleDeleted val="0"/>
    <c:pivotFmts>
      <c:pivotFmt>
        <c:idx val="0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'Dates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'Dates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 Table'!$B$6:$B$18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6-4279-91E5-B420C6503222}"/>
            </c:ext>
          </c:extLst>
        </c:ser>
        <c:ser>
          <c:idx val="1"/>
          <c:order val="1"/>
          <c:tx>
            <c:strRef>
              <c:f>'Dates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'Dates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 Table'!$C$6:$C$18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6-4279-91E5-B420C6503222}"/>
            </c:ext>
          </c:extLst>
        </c:ser>
        <c:ser>
          <c:idx val="2"/>
          <c:order val="2"/>
          <c:tx>
            <c:strRef>
              <c:f>'Dates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'Dates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 Table'!$D$6:$D$18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6-4279-91E5-B420C6503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40095"/>
        <c:axId val="902540623"/>
      </c:lineChart>
      <c:catAx>
        <c:axId val="119254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40623"/>
        <c:crosses val="autoZero"/>
        <c:auto val="1"/>
        <c:lblAlgn val="ctr"/>
        <c:lblOffset val="100"/>
        <c:noMultiLvlLbl val="0"/>
      </c:catAx>
      <c:valAx>
        <c:axId val="902540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3-4D8C-AE19-1F31A66B27A6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E3-4D8C-AE19-1F31A66B27A6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E3-4D8C-AE19-1F31A66B2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905408"/>
        <c:axId val="426933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E3-4D8C-AE19-1F31A66B27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E3-4D8C-AE19-1F31A66B27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3E3-4D8C-AE19-1F31A66B27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E3-4D8C-AE19-1F31A66B27A6}"/>
                  </c:ext>
                </c:extLst>
              </c15:ser>
            </c15:filteredLineSeries>
          </c:ext>
        </c:extLst>
      </c:lineChart>
      <c:catAx>
        <c:axId val="7859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3168"/>
        <c:crosses val="autoZero"/>
        <c:auto val="1"/>
        <c:lblAlgn val="ctr"/>
        <c:lblOffset val="100"/>
        <c:noMultiLvlLbl val="0"/>
      </c:catAx>
      <c:valAx>
        <c:axId val="4269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784224</xdr:colOff>
      <xdr:row>3</xdr:row>
      <xdr:rowOff>25400</xdr:rowOff>
    </xdr:from>
    <xdr:to>
      <xdr:col>10</xdr:col>
      <xdr:colOff>1041400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D3235-A79B-FB02-8E0B-658B48C31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225424</xdr:colOff>
      <xdr:row>3</xdr:row>
      <xdr:rowOff>139700</xdr:rowOff>
    </xdr:from>
    <xdr:to>
      <xdr:col>16</xdr:col>
      <xdr:colOff>444500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7CBDB-E3B9-57EB-63E4-085EDA45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3</xdr:row>
      <xdr:rowOff>146050</xdr:rowOff>
    </xdr:from>
    <xdr:to>
      <xdr:col>14</xdr:col>
      <xdr:colOff>425449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88439-5F3F-883A-5D59-9C4B71CD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14</xdr:row>
      <xdr:rowOff>114300</xdr:rowOff>
    </xdr:from>
    <xdr:to>
      <xdr:col>7</xdr:col>
      <xdr:colOff>336550</xdr:colOff>
      <xdr:row>38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0CB6E-3C13-DD92-3A19-824A17E69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Gresco" refreshedDate="45032.851222337966" createdVersion="8" refreshedVersion="8" minRefreshableVersion="3" recordCount="1002" xr:uid="{8B015B4C-017B-4890-B81E-F120400606C0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Gresco" refreshedDate="45032.875615277779" createdVersion="8" refreshedVersion="8" minRefreshableVersion="3" recordCount="1000" xr:uid="{24BB6928-F532-42E7-AC2B-E05060BCB1B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1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  <r>
    <m/>
    <m/>
    <m/>
    <m/>
    <m/>
    <m/>
    <x v="4"/>
    <m/>
    <m/>
    <x v="7"/>
    <m/>
    <m/>
    <m/>
    <m/>
    <m/>
    <x v="24"/>
    <x v="9"/>
    <x v="24"/>
  </r>
  <r>
    <m/>
    <m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50EC0-D721-4BA2-BB76-BBB5A681B3D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300E5-D24A-40BA-AA28-1447B37FA95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5545D-2B1F-40E5-9305-FC0484C82BC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2"/>
  <sheetViews>
    <sheetView topLeftCell="B1" workbookViewId="0">
      <selection activeCell="I998" sqref="I998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58203125" customWidth="1"/>
    <col min="8" max="8" width="13" bestFit="1" customWidth="1"/>
    <col min="9" max="9" width="16.33203125" customWidth="1"/>
    <col min="12" max="12" width="13.1640625" customWidth="1"/>
    <col min="13" max="13" width="13.08203125" customWidth="1"/>
    <col min="14" max="14" width="22.25" customWidth="1"/>
    <col min="15" max="15" width="18.9140625" customWidth="1"/>
    <col min="18" max="18" width="28" bestFit="1" customWidth="1"/>
    <col min="19" max="19" width="15.33203125" customWidth="1"/>
    <col min="20" max="20" width="16.25" customWidth="1"/>
    <col min="21" max="21" width="10.6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4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4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4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4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4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35">
      <c r="F1002" s="5"/>
    </row>
  </sheetData>
  <autoFilter ref="A1:R1001" xr:uid="{00000000-0001-0000-0000-000000000000}"/>
  <conditionalFormatting sqref="G2:G1001">
    <cfRule type="containsText" dxfId="33" priority="9" operator="containsText" text="failed">
      <formula>NOT(ISERROR(SEARCH("failed",G2)))</formula>
    </cfRule>
  </conditionalFormatting>
  <conditionalFormatting sqref="G3:G1001">
    <cfRule type="containsText" dxfId="32" priority="6" operator="containsText" text="live">
      <formula>NOT(ISERROR(SEARCH("live",G3)))</formula>
    </cfRule>
    <cfRule type="containsText" dxfId="31" priority="7" operator="containsText" text="canceled">
      <formula>NOT(ISERROR(SEARCH("canceled",G3)))</formula>
    </cfRule>
    <cfRule type="containsText" dxfId="30" priority="8" operator="containsText" text="successful">
      <formula>NOT(ISERROR(SEARCH("successful",G3)))</formula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002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C526-DA68-4C06-9DFF-3F716A17C42B}">
  <sheetPr codeName="Sheet2"/>
  <dimension ref="A1:F14"/>
  <sheetViews>
    <sheetView topLeftCell="A4" workbookViewId="0">
      <selection activeCell="B8" sqref="B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  <col min="8" max="8" width="15.08203125" bestFit="1" customWidth="1"/>
    <col min="9" max="9" width="18.83203125" bestFit="1" customWidth="1"/>
    <col min="10" max="10" width="17.58203125" bestFit="1" customWidth="1"/>
    <col min="11" max="11" width="15.4140625" bestFit="1" customWidth="1"/>
    <col min="12" max="12" width="18.08203125" bestFit="1" customWidth="1"/>
    <col min="13" max="13" width="14.83203125" bestFit="1" customWidth="1"/>
    <col min="14" max="14" width="9.6640625" bestFit="1" customWidth="1"/>
    <col min="15" max="15" width="11.33203125" bestFit="1" customWidth="1"/>
    <col min="16" max="16" width="10.1640625" bestFit="1" customWidth="1"/>
    <col min="17" max="17" width="16.9140625" bestFit="1" customWidth="1"/>
    <col min="18" max="18" width="28.9140625" bestFit="1" customWidth="1"/>
    <col min="19" max="19" width="15.6640625" bestFit="1" customWidth="1"/>
    <col min="20" max="20" width="19" bestFit="1" customWidth="1"/>
    <col min="21" max="21" width="24.58203125" bestFit="1" customWidth="1"/>
    <col min="22" max="22" width="20.4140625" bestFit="1" customWidth="1"/>
    <col min="23" max="23" width="19.58203125" bestFit="1" customWidth="1"/>
    <col min="24" max="24" width="14.4140625" bestFit="1" customWidth="1"/>
    <col min="25" max="25" width="12.08203125" bestFit="1" customWidth="1"/>
    <col min="26" max="26" width="6.58203125" bestFit="1" customWidth="1"/>
    <col min="27" max="27" width="10.58203125" bestFit="1" customWidth="1"/>
  </cols>
  <sheetData>
    <row r="1" spans="1:6" x14ac:dyDescent="0.35">
      <c r="A1" s="7" t="s">
        <v>6</v>
      </c>
      <c r="B1" t="s">
        <v>2066</v>
      </c>
    </row>
    <row r="3" spans="1:6" x14ac:dyDescent="0.35">
      <c r="A3" s="7" t="s">
        <v>2070</v>
      </c>
      <c r="B3" s="7" t="s">
        <v>2069</v>
      </c>
    </row>
    <row r="4" spans="1:6" x14ac:dyDescent="0.3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2064</v>
      </c>
      <c r="E8">
        <v>4</v>
      </c>
      <c r="F8">
        <v>4</v>
      </c>
    </row>
    <row r="9" spans="1:6" x14ac:dyDescent="0.3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9C03-18D0-4653-93E4-C853FE674B6C}">
  <sheetPr codeName="Sheet3"/>
  <dimension ref="A1:F30"/>
  <sheetViews>
    <sheetView workbookViewId="0">
      <selection activeCell="S26" sqref="S2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7" t="s">
        <v>6</v>
      </c>
      <c r="B1" t="s">
        <v>2066</v>
      </c>
    </row>
    <row r="2" spans="1:6" x14ac:dyDescent="0.35">
      <c r="A2" s="7" t="s">
        <v>2031</v>
      </c>
      <c r="B2" t="s">
        <v>2066</v>
      </c>
    </row>
    <row r="4" spans="1:6" x14ac:dyDescent="0.35">
      <c r="A4" s="7" t="s">
        <v>2070</v>
      </c>
      <c r="B4" s="7" t="s">
        <v>2069</v>
      </c>
    </row>
    <row r="5" spans="1:6" x14ac:dyDescent="0.3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2065</v>
      </c>
      <c r="E7">
        <v>4</v>
      </c>
      <c r="F7">
        <v>4</v>
      </c>
    </row>
    <row r="8" spans="1:6" x14ac:dyDescent="0.3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2043</v>
      </c>
      <c r="C10">
        <v>8</v>
      </c>
      <c r="E10">
        <v>10</v>
      </c>
      <c r="F10">
        <v>18</v>
      </c>
    </row>
    <row r="11" spans="1:6" x14ac:dyDescent="0.3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2057</v>
      </c>
      <c r="C15">
        <v>3</v>
      </c>
      <c r="E15">
        <v>4</v>
      </c>
      <c r="F15">
        <v>7</v>
      </c>
    </row>
    <row r="16" spans="1:6" x14ac:dyDescent="0.3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2056</v>
      </c>
      <c r="C20">
        <v>4</v>
      </c>
      <c r="E20">
        <v>4</v>
      </c>
      <c r="F20">
        <v>8</v>
      </c>
    </row>
    <row r="21" spans="1:6" x14ac:dyDescent="0.3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2063</v>
      </c>
      <c r="C22">
        <v>9</v>
      </c>
      <c r="E22">
        <v>5</v>
      </c>
      <c r="F22">
        <v>14</v>
      </c>
    </row>
    <row r="23" spans="1:6" x14ac:dyDescent="0.3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2059</v>
      </c>
      <c r="C25">
        <v>7</v>
      </c>
      <c r="E25">
        <v>14</v>
      </c>
      <c r="F25">
        <v>21</v>
      </c>
    </row>
    <row r="26" spans="1:6" x14ac:dyDescent="0.3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2062</v>
      </c>
      <c r="E29">
        <v>3</v>
      </c>
      <c r="F29">
        <v>3</v>
      </c>
    </row>
    <row r="30" spans="1:6" x14ac:dyDescent="0.35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A9C2-8789-4A5B-9AD7-9261785771D3}">
  <sheetPr codeName="Sheet4"/>
  <dimension ref="A1:E18"/>
  <sheetViews>
    <sheetView workbookViewId="0">
      <selection activeCell="P11" sqref="P1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2031</v>
      </c>
      <c r="B1" t="s">
        <v>2066</v>
      </c>
    </row>
    <row r="2" spans="1:5" x14ac:dyDescent="0.35">
      <c r="A2" s="7" t="s">
        <v>2073</v>
      </c>
      <c r="B2" t="s">
        <v>2066</v>
      </c>
    </row>
    <row r="4" spans="1:5" x14ac:dyDescent="0.35">
      <c r="A4" s="7" t="s">
        <v>2070</v>
      </c>
      <c r="B4" s="7" t="s">
        <v>2069</v>
      </c>
    </row>
    <row r="5" spans="1:5" x14ac:dyDescent="0.3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5">
      <c r="A6" s="10" t="s">
        <v>2074</v>
      </c>
      <c r="B6">
        <v>8</v>
      </c>
      <c r="C6">
        <v>34</v>
      </c>
      <c r="D6">
        <v>44</v>
      </c>
      <c r="E6">
        <v>86</v>
      </c>
    </row>
    <row r="7" spans="1:5" x14ac:dyDescent="0.35">
      <c r="A7" s="10" t="s">
        <v>2075</v>
      </c>
      <c r="B7">
        <v>4</v>
      </c>
      <c r="C7">
        <v>23</v>
      </c>
      <c r="D7">
        <v>37</v>
      </c>
      <c r="E7">
        <v>64</v>
      </c>
    </row>
    <row r="8" spans="1:5" x14ac:dyDescent="0.35">
      <c r="A8" s="10" t="s">
        <v>2076</v>
      </c>
      <c r="B8">
        <v>6</v>
      </c>
      <c r="C8">
        <v>42</v>
      </c>
      <c r="D8">
        <v>59</v>
      </c>
      <c r="E8">
        <v>107</v>
      </c>
    </row>
    <row r="9" spans="1:5" x14ac:dyDescent="0.35">
      <c r="A9" s="10" t="s">
        <v>2077</v>
      </c>
      <c r="B9">
        <v>3</v>
      </c>
      <c r="C9">
        <v>32</v>
      </c>
      <c r="D9">
        <v>41</v>
      </c>
      <c r="E9">
        <v>76</v>
      </c>
    </row>
    <row r="10" spans="1:5" x14ac:dyDescent="0.35">
      <c r="A10" s="10" t="s">
        <v>2078</v>
      </c>
      <c r="B10">
        <v>2</v>
      </c>
      <c r="C10">
        <v>32</v>
      </c>
      <c r="D10">
        <v>52</v>
      </c>
      <c r="E10">
        <v>86</v>
      </c>
    </row>
    <row r="11" spans="1:5" x14ac:dyDescent="0.35">
      <c r="A11" s="10" t="s">
        <v>2079</v>
      </c>
      <c r="B11">
        <v>1</v>
      </c>
      <c r="C11">
        <v>26</v>
      </c>
      <c r="D11">
        <v>44</v>
      </c>
      <c r="E11">
        <v>71</v>
      </c>
    </row>
    <row r="12" spans="1:5" x14ac:dyDescent="0.35">
      <c r="A12" s="10" t="s">
        <v>2080</v>
      </c>
      <c r="B12">
        <v>5</v>
      </c>
      <c r="C12">
        <v>34</v>
      </c>
      <c r="D12">
        <v>58</v>
      </c>
      <c r="E12">
        <v>97</v>
      </c>
    </row>
    <row r="13" spans="1:5" x14ac:dyDescent="0.35">
      <c r="A13" s="10" t="s">
        <v>2081</v>
      </c>
      <c r="B13">
        <v>5</v>
      </c>
      <c r="C13">
        <v>28</v>
      </c>
      <c r="D13">
        <v>49</v>
      </c>
      <c r="E13">
        <v>82</v>
      </c>
    </row>
    <row r="14" spans="1:5" x14ac:dyDescent="0.35">
      <c r="A14" s="10" t="s">
        <v>2082</v>
      </c>
      <c r="B14">
        <v>6</v>
      </c>
      <c r="C14">
        <v>35</v>
      </c>
      <c r="D14">
        <v>52</v>
      </c>
      <c r="E14">
        <v>93</v>
      </c>
    </row>
    <row r="15" spans="1:5" x14ac:dyDescent="0.35">
      <c r="A15" s="10" t="s">
        <v>2083</v>
      </c>
      <c r="B15">
        <v>9</v>
      </c>
      <c r="C15">
        <v>18</v>
      </c>
      <c r="D15">
        <v>39</v>
      </c>
      <c r="E15">
        <v>66</v>
      </c>
    </row>
    <row r="16" spans="1:5" x14ac:dyDescent="0.35">
      <c r="A16" s="10" t="s">
        <v>2084</v>
      </c>
      <c r="B16">
        <v>2</v>
      </c>
      <c r="C16">
        <v>30</v>
      </c>
      <c r="D16">
        <v>33</v>
      </c>
      <c r="E16">
        <v>65</v>
      </c>
    </row>
    <row r="17" spans="1:5" x14ac:dyDescent="0.35">
      <c r="A17" s="10" t="s">
        <v>2085</v>
      </c>
      <c r="B17">
        <v>6</v>
      </c>
      <c r="C17">
        <v>30</v>
      </c>
      <c r="D17">
        <v>57</v>
      </c>
      <c r="E17">
        <v>93</v>
      </c>
    </row>
    <row r="18" spans="1:5" x14ac:dyDescent="0.35">
      <c r="A18" s="10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9438-5272-4EF1-B6EB-3DB736127CC5}">
  <sheetPr codeName="Sheet5"/>
  <dimension ref="A1:H13"/>
  <sheetViews>
    <sheetView topLeftCell="A28" workbookViewId="0">
      <selection activeCell="B3" sqref="B3"/>
    </sheetView>
  </sheetViews>
  <sheetFormatPr defaultRowHeight="15.5" x14ac:dyDescent="0.35"/>
  <cols>
    <col min="1" max="1" width="25.75" customWidth="1"/>
    <col min="2" max="2" width="16.6640625" customWidth="1"/>
    <col min="3" max="3" width="14" customWidth="1"/>
    <col min="4" max="4" width="16.75" customWidth="1"/>
    <col min="5" max="5" width="13.5" customWidth="1"/>
    <col min="6" max="6" width="19.75" customWidth="1"/>
    <col min="7" max="7" width="16.08203125" customWidth="1"/>
    <col min="8" max="8" width="18.1640625" customWidth="1"/>
  </cols>
  <sheetData>
    <row r="1" spans="1:8" s="12" customFormat="1" x14ac:dyDescent="0.35">
      <c r="A1" s="11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5">
      <c r="A2" t="s">
        <v>2094</v>
      </c>
      <c r="B2">
        <f>COUNTIFS(Crowdfunding!$G:$G,"successful",Crowdfunding!$D:$D,"&lt;1000")</f>
        <v>30</v>
      </c>
      <c r="C2">
        <f>COUNTIFS(Crowdfunding!$G:$G, "failed",Crowdfunding!$D:$D, "&lt;1000")</f>
        <v>20</v>
      </c>
      <c r="D2">
        <f>COUNTIFS(Crowdfunding!$G:$G, "canceled",Crowdfunding!$D:$D, "&lt;1000")</f>
        <v>1</v>
      </c>
      <c r="E2">
        <f>SUM(B2:D2)</f>
        <v>51</v>
      </c>
      <c r="F2" s="13">
        <f>(B2/E2)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5">
      <c r="A3" t="s">
        <v>2095</v>
      </c>
      <c r="B3">
        <f>COUNTIFS(Crowdfunding!$G:$G, "successful",Crowdfunding!$D:$D, "&gt;=1000",Crowdfunding!$D:$D,"&lt;5000")</f>
        <v>191</v>
      </c>
      <c r="C3">
        <f>COUNTIFS(Crowdfunding!$G:$G, "failed",Crowdfunding!$D:$D, "&gt;=1000",Crowdfunding!$D:$D,"&lt;5000")</f>
        <v>38</v>
      </c>
      <c r="D3">
        <f>COUNTIFS(Crowdfunding!$G:$G, "canceled",Crowdfunding!$D:$D, "&gt;=1000",Crowdfunding!$D:$D,"&lt;5000")</f>
        <v>2</v>
      </c>
      <c r="E3">
        <f>SUM(B3:D3)</f>
        <v>231</v>
      </c>
      <c r="F3" s="13">
        <f>B3/E3</f>
        <v>0.82683982683982682</v>
      </c>
      <c r="G3" s="13">
        <f>C3/E3</f>
        <v>0.16450216450216451</v>
      </c>
      <c r="H3" s="13">
        <f>D3/E3</f>
        <v>8.658008658008658E-3</v>
      </c>
    </row>
    <row r="4" spans="1:8" x14ac:dyDescent="0.35">
      <c r="A4" t="s">
        <v>2096</v>
      </c>
      <c r="B4">
        <f>COUNTIFS(Crowdfunding!$G:$G, "successful",Crowdfunding!$D:$D, "&gt;=5000",Crowdfunding!$D:$D,"&lt;10000")</f>
        <v>164</v>
      </c>
      <c r="C4">
        <f>COUNTIFS(Crowdfunding!$G:$G, "failed",Crowdfunding!$D:$D, "&gt;=5000",Crowdfunding!$D:$D,"&lt;10000")</f>
        <v>126</v>
      </c>
      <c r="D4">
        <f>COUNTIFS(Crowdfunding!$G:$G, "canceled",Crowdfunding!$D:$D, "&gt;=5000",Crowdfunding!$D:$D,"&lt;10000")</f>
        <v>25</v>
      </c>
      <c r="E4">
        <f>SUM(B4:D4)</f>
        <v>315</v>
      </c>
      <c r="F4" s="13">
        <f>B4/E4</f>
        <v>0.52063492063492067</v>
      </c>
      <c r="G4" s="13">
        <f>C4/E4</f>
        <v>0.4</v>
      </c>
      <c r="H4" s="13">
        <f>D4/E4</f>
        <v>7.9365079365079361E-2</v>
      </c>
    </row>
    <row r="5" spans="1:8" x14ac:dyDescent="0.35">
      <c r="A5" t="s">
        <v>2097</v>
      </c>
      <c r="B5">
        <f>COUNTIFS(Crowdfunding!$G:$G, "successful",Crowdfunding!$D:$D, "&gt;=10000",Crowdfunding!$D:$D,"&lt;15000")</f>
        <v>4</v>
      </c>
      <c r="C5">
        <f>COUNTIFS(Crowdfunding!$G:$G, "failed",Crowdfunding!$D:$D, "&gt;=10000",Crowdfunding!$D:$D,"&lt;15000")</f>
        <v>5</v>
      </c>
      <c r="D5">
        <f>COUNTIFS(Crowdfunding!$G:$G, "canceled",Crowdfunding!$D:$D, "&gt;=10000",Crowdfunding!$D:$D,"&lt;15000")</f>
        <v>0</v>
      </c>
      <c r="E5">
        <f>SUM(B5:D5)</f>
        <v>9</v>
      </c>
      <c r="F5" s="13">
        <f>B5/E5</f>
        <v>0.44444444444444442</v>
      </c>
      <c r="G5" s="13">
        <f>C5/E5</f>
        <v>0.55555555555555558</v>
      </c>
      <c r="H5" s="13">
        <f>D5/E5</f>
        <v>0</v>
      </c>
    </row>
    <row r="6" spans="1:8" x14ac:dyDescent="0.35">
      <c r="A6" t="s">
        <v>2098</v>
      </c>
      <c r="B6">
        <f>COUNTIFS(Crowdfunding!$G:$G, "successful",Crowdfunding!$D:$D, "&gt;=15000",Crowdfunding!$D:$D,"&lt;20000")</f>
        <v>10</v>
      </c>
      <c r="C6">
        <f>COUNTIFS(Crowdfunding!$G:$G, "failed",Crowdfunding!$D:$D, "&gt;=15000",Crowdfunding!$D:$D,"&lt;20000")</f>
        <v>0</v>
      </c>
      <c r="D6">
        <f>COUNTIFS(Crowdfunding!$G:$G, "canceled",Crowdfunding!$D:$D, "&gt;=15000",Crowdfunding!$D:$D,"&lt;20000")</f>
        <v>0</v>
      </c>
      <c r="E6">
        <f>SUM(B6:D6)</f>
        <v>10</v>
      </c>
      <c r="F6" s="13">
        <f>B6/E6</f>
        <v>1</v>
      </c>
      <c r="G6" s="13">
        <f>C6/E6</f>
        <v>0</v>
      </c>
      <c r="H6" s="13">
        <f>D6/E6</f>
        <v>0</v>
      </c>
    </row>
    <row r="7" spans="1:8" x14ac:dyDescent="0.35">
      <c r="A7" t="s">
        <v>2099</v>
      </c>
      <c r="B7">
        <f>COUNTIFS(Crowdfunding!$G:$G, "successful",Crowdfunding!$D:$D, "&gt;=20000",Crowdfunding!$D:$D,"&lt;25000")</f>
        <v>7</v>
      </c>
      <c r="C7">
        <f>COUNTIFS(Crowdfunding!$G:$G, "failed",Crowdfunding!$D:$D, "&gt;=15000",Crowdfunding!$D:$D,"&lt;20000")</f>
        <v>0</v>
      </c>
      <c r="D7">
        <f>COUNTIFS(Crowdfunding!$G:$G, "canceled",Crowdfunding!$D:$D, "&gt;=15000",Crowdfunding!$D:$D,"&lt;20000")</f>
        <v>0</v>
      </c>
      <c r="E7">
        <f>SUM(B7:D7)</f>
        <v>7</v>
      </c>
      <c r="F7" s="13">
        <f>B7/E7</f>
        <v>1</v>
      </c>
      <c r="G7" s="13">
        <f>C7/E7</f>
        <v>0</v>
      </c>
      <c r="H7" s="13">
        <f>D7/E7</f>
        <v>0</v>
      </c>
    </row>
    <row r="8" spans="1:8" x14ac:dyDescent="0.35">
      <c r="A8" t="s">
        <v>2100</v>
      </c>
      <c r="B8">
        <f>COUNTIFS(Crowdfunding!$G:$G, "successful",Crowdfunding!$D:$D, "&gt;=25000",Crowdfunding!$D:$D,"&lt;30000")</f>
        <v>11</v>
      </c>
      <c r="C8">
        <f>COUNTIFS(Crowdfunding!$G:$G, "failed",Crowdfunding!$D:$D, "&gt;=25000",Crowdfunding!$D:$D,"&lt;30000")</f>
        <v>3</v>
      </c>
      <c r="D8">
        <f>COUNTIFS(Crowdfunding!$G:$G, "canceled",Crowdfunding!$D:$D, "&gt;=25000",Crowdfunding!$D:$D,"&lt;30000")</f>
        <v>0</v>
      </c>
      <c r="E8">
        <f>SUM(B8:D8)</f>
        <v>14</v>
      </c>
      <c r="F8" s="13">
        <f>B8/E8</f>
        <v>0.7857142857142857</v>
      </c>
      <c r="G8" s="13">
        <f>C8/E8</f>
        <v>0.21428571428571427</v>
      </c>
      <c r="H8" s="13">
        <f>D8/E8</f>
        <v>0</v>
      </c>
    </row>
    <row r="9" spans="1:8" x14ac:dyDescent="0.35">
      <c r="A9" t="s">
        <v>2101</v>
      </c>
      <c r="B9">
        <f>COUNTIFS(Crowdfunding!$G:$G, "successful",Crowdfunding!$D:$D, "&gt;=30000",Crowdfunding!$D:$D,"&lt;35000")</f>
        <v>7</v>
      </c>
      <c r="C9">
        <f>COUNTIFS(Crowdfunding!$G:$G, "failed",Crowdfunding!$D:$D, "&gt;=30000",Crowdfunding!$D:$D,"&lt;35000")</f>
        <v>0</v>
      </c>
      <c r="D9">
        <f>COUNTIFS(Crowdfunding!$G:$G, "canceled",Crowdfunding!$D:$D, "&gt;=30000",Crowdfunding!$D:$D,"&lt;35000")</f>
        <v>0</v>
      </c>
      <c r="E9">
        <f>SUM(B9:D9)</f>
        <v>7</v>
      </c>
      <c r="F9" s="13">
        <f>B9/E9</f>
        <v>1</v>
      </c>
      <c r="G9" s="13">
        <f>C9/E9</f>
        <v>0</v>
      </c>
      <c r="H9" s="13">
        <f>D9/E9</f>
        <v>0</v>
      </c>
    </row>
    <row r="10" spans="1:8" x14ac:dyDescent="0.35">
      <c r="A10" t="s">
        <v>2102</v>
      </c>
      <c r="B10">
        <f>COUNTIFS(Crowdfunding!$G:$G, "successful",Crowdfunding!$D:$D, "&gt;=35000",Crowdfunding!$D:$D,"&lt;40000")</f>
        <v>8</v>
      </c>
      <c r="C10">
        <f>COUNTIFS(Crowdfunding!$G:$G, "failed",Crowdfunding!$D:$D, "&gt;=35000",Crowdfunding!$D:$D,"&lt;40000")</f>
        <v>3</v>
      </c>
      <c r="D10">
        <f>COUNTIFS(Crowdfunding!$G:$G, "canceled",Crowdfunding!$D:$D, "&gt;=35000",Crowdfunding!$D:$D,"&lt;40000")</f>
        <v>1</v>
      </c>
      <c r="E10">
        <f>SUM(B10:D10)</f>
        <v>12</v>
      </c>
      <c r="F10" s="13">
        <f>B10/E10</f>
        <v>0.66666666666666663</v>
      </c>
      <c r="G10" s="13">
        <f>C10/E10</f>
        <v>0.25</v>
      </c>
      <c r="H10" s="13">
        <f>D10/E10</f>
        <v>8.3333333333333329E-2</v>
      </c>
    </row>
    <row r="11" spans="1:8" x14ac:dyDescent="0.35">
      <c r="A11" t="s">
        <v>2103</v>
      </c>
      <c r="B11">
        <f>COUNTIFS(Crowdfunding!$G:$G, "successful",Crowdfunding!$D:$D, "&gt;=40000",Crowdfunding!$D:$D,"&lt;45000")</f>
        <v>11</v>
      </c>
      <c r="C11">
        <f>COUNTIFS(Crowdfunding!$G:$G, "failed",Crowdfunding!$D:$D, "&gt;=40000",Crowdfunding!$D:$D,"&lt;45000")</f>
        <v>3</v>
      </c>
      <c r="D11">
        <f>COUNTIFS(Crowdfunding!$G:$G, "canceled",Crowdfunding!$D:$D, "&gt;=40000",Crowdfunding!$D:$D,"&lt;45000")</f>
        <v>0</v>
      </c>
      <c r="E11">
        <f>SUM(B11:D11)</f>
        <v>14</v>
      </c>
      <c r="F11" s="13">
        <f>B11/E11</f>
        <v>0.7857142857142857</v>
      </c>
      <c r="G11" s="13">
        <f>C11/E11</f>
        <v>0.21428571428571427</v>
      </c>
      <c r="H11" s="13">
        <f>D11/E11</f>
        <v>0</v>
      </c>
    </row>
    <row r="12" spans="1:8" x14ac:dyDescent="0.35">
      <c r="A12" t="s">
        <v>2104</v>
      </c>
      <c r="B12">
        <f>COUNTIFS(Crowdfunding!$G:$G, "successful",Crowdfunding!$D:$D, "&gt;=45000",Crowdfunding!$D:$D,"&lt;50000")</f>
        <v>8</v>
      </c>
      <c r="C12">
        <f>COUNTIFS(Crowdfunding!$G:$G, "failed",Crowdfunding!$D:$D, "&gt;=45000",Crowdfunding!$D:$D,"&lt;50000")</f>
        <v>3</v>
      </c>
      <c r="D12">
        <f>COUNTIFS(Crowdfunding!$G:$G, "canceled",Crowdfunding!$D:$D, "&gt;=45000",Crowdfunding!$D:$D,"&lt;50000")</f>
        <v>0</v>
      </c>
      <c r="E12">
        <f>SUM(B12:D12)</f>
        <v>11</v>
      </c>
      <c r="F12" s="13">
        <f>B12/E12</f>
        <v>0.72727272727272729</v>
      </c>
      <c r="G12" s="13">
        <f>C12/E12</f>
        <v>0.27272727272727271</v>
      </c>
      <c r="H12" s="13">
        <f>D12/E12</f>
        <v>0</v>
      </c>
    </row>
    <row r="13" spans="1:8" x14ac:dyDescent="0.35">
      <c r="A13" t="s">
        <v>2105</v>
      </c>
      <c r="B13">
        <f>COUNTIFS(Crowdfunding!$G:$G, "successful",Crowdfunding!$D:$D, "&gt;=50000")</f>
        <v>114</v>
      </c>
      <c r="C13">
        <f>COUNTIFS(Crowdfunding!$G:$G, "failed",Crowdfunding!$D:$D, "&gt;=50000")</f>
        <v>163</v>
      </c>
      <c r="D13">
        <f>COUNTIFS(Crowdfunding!$G:$G, "canceled",Crowdfunding!$D:$D, "&gt;=50000")</f>
        <v>28</v>
      </c>
      <c r="E13">
        <f>SUM(B13:D13)</f>
        <v>305</v>
      </c>
      <c r="F13" s="13">
        <f>B13/E13</f>
        <v>0.3737704918032787</v>
      </c>
      <c r="G13" s="13">
        <f>C13/E13</f>
        <v>0.53442622950819674</v>
      </c>
      <c r="H13" s="13">
        <f>D13/E13</f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97B1-5FA3-42E3-90BA-25F634226C84}">
  <dimension ref="A1:L566"/>
  <sheetViews>
    <sheetView tabSelected="1" workbookViewId="0">
      <selection activeCell="H10" sqref="H10"/>
    </sheetView>
  </sheetViews>
  <sheetFormatPr defaultRowHeight="15.5" x14ac:dyDescent="0.35"/>
  <cols>
    <col min="1" max="1" width="10.4140625" customWidth="1"/>
    <col min="2" max="2" width="14.5" customWidth="1"/>
    <col min="5" max="5" width="13.83203125" customWidth="1"/>
    <col min="8" max="8" width="17.08203125" customWidth="1"/>
    <col min="9" max="9" width="10.25" customWidth="1"/>
    <col min="11" max="11" width="17.1640625" customWidth="1"/>
  </cols>
  <sheetData>
    <row r="1" spans="1:12" x14ac:dyDescent="0.35">
      <c r="A1" s="12" t="s">
        <v>4</v>
      </c>
      <c r="B1" s="12" t="s">
        <v>5</v>
      </c>
      <c r="D1" s="12" t="s">
        <v>4</v>
      </c>
      <c r="E1" s="12" t="s">
        <v>5</v>
      </c>
      <c r="H1" s="12" t="s">
        <v>2106</v>
      </c>
      <c r="K1" s="12" t="s">
        <v>2113</v>
      </c>
    </row>
    <row r="2" spans="1:12" x14ac:dyDescent="0.35">
      <c r="A2" t="s">
        <v>20</v>
      </c>
      <c r="B2">
        <v>158</v>
      </c>
      <c r="D2" t="s">
        <v>14</v>
      </c>
      <c r="E2">
        <v>0</v>
      </c>
      <c r="H2" s="12" t="s">
        <v>2107</v>
      </c>
      <c r="I2">
        <f>AVERAGE(B:B)</f>
        <v>851.14690265486729</v>
      </c>
      <c r="K2" s="12" t="s">
        <v>2107</v>
      </c>
      <c r="L2">
        <f>AVERAGE(E:E)</f>
        <v>585.61538461538464</v>
      </c>
    </row>
    <row r="3" spans="1:12" x14ac:dyDescent="0.35">
      <c r="A3" s="14" t="s">
        <v>20</v>
      </c>
      <c r="B3">
        <v>1425</v>
      </c>
      <c r="D3" t="s">
        <v>14</v>
      </c>
      <c r="E3">
        <v>24</v>
      </c>
      <c r="H3" s="12" t="s">
        <v>2108</v>
      </c>
      <c r="I3">
        <f>MEDIAN(B:B)</f>
        <v>201</v>
      </c>
      <c r="K3" s="12" t="s">
        <v>2108</v>
      </c>
      <c r="L3">
        <f>MEDIAN(E:E)</f>
        <v>114.5</v>
      </c>
    </row>
    <row r="4" spans="1:12" x14ac:dyDescent="0.35">
      <c r="A4" s="14" t="s">
        <v>20</v>
      </c>
      <c r="B4">
        <v>174</v>
      </c>
      <c r="D4" t="s">
        <v>14</v>
      </c>
      <c r="E4">
        <v>53</v>
      </c>
      <c r="H4" s="12" t="s">
        <v>2109</v>
      </c>
      <c r="I4">
        <f>MIN(B:B)</f>
        <v>16</v>
      </c>
      <c r="K4" s="12" t="s">
        <v>2109</v>
      </c>
      <c r="L4">
        <f>MIN(E:E)</f>
        <v>0</v>
      </c>
    </row>
    <row r="5" spans="1:12" x14ac:dyDescent="0.35">
      <c r="A5" s="14" t="s">
        <v>20</v>
      </c>
      <c r="B5">
        <v>227</v>
      </c>
      <c r="D5" t="s">
        <v>14</v>
      </c>
      <c r="E5">
        <v>18</v>
      </c>
      <c r="H5" s="12" t="s">
        <v>2110</v>
      </c>
      <c r="I5">
        <f>MAX(B:B)</f>
        <v>7295</v>
      </c>
      <c r="K5" s="12" t="s">
        <v>2110</v>
      </c>
      <c r="L5">
        <f>MAX(E:E)</f>
        <v>6080</v>
      </c>
    </row>
    <row r="6" spans="1:12" x14ac:dyDescent="0.35">
      <c r="A6" s="14" t="s">
        <v>20</v>
      </c>
      <c r="B6">
        <v>220</v>
      </c>
      <c r="D6" t="s">
        <v>14</v>
      </c>
      <c r="E6">
        <v>44</v>
      </c>
      <c r="H6" s="12" t="s">
        <v>2111</v>
      </c>
      <c r="I6">
        <f>_xlfn.VAR.P(B:B)</f>
        <v>1603373.7324019109</v>
      </c>
      <c r="K6" s="12" t="s">
        <v>2111</v>
      </c>
      <c r="L6">
        <f>_xlfn.VAR.P(E:E)</f>
        <v>921574.68174133555</v>
      </c>
    </row>
    <row r="7" spans="1:12" x14ac:dyDescent="0.35">
      <c r="A7" s="14" t="s">
        <v>20</v>
      </c>
      <c r="B7">
        <v>98</v>
      </c>
      <c r="D7" t="s">
        <v>14</v>
      </c>
      <c r="E7">
        <v>27</v>
      </c>
      <c r="H7" s="12" t="s">
        <v>2112</v>
      </c>
      <c r="I7">
        <f>_xlfn.STDEV.P(B:B)</f>
        <v>1266.2439466397898</v>
      </c>
      <c r="K7" s="12" t="s">
        <v>2112</v>
      </c>
      <c r="L7">
        <f>_xlfn.STDEV.P(E:E)</f>
        <v>959.98681331637863</v>
      </c>
    </row>
    <row r="8" spans="1:12" x14ac:dyDescent="0.35">
      <c r="A8" s="14" t="s">
        <v>20</v>
      </c>
      <c r="B8">
        <v>100</v>
      </c>
      <c r="D8" t="s">
        <v>14</v>
      </c>
      <c r="E8">
        <v>55</v>
      </c>
    </row>
    <row r="9" spans="1:12" x14ac:dyDescent="0.35">
      <c r="A9" s="14" t="s">
        <v>20</v>
      </c>
      <c r="B9">
        <v>1249</v>
      </c>
      <c r="D9" t="s">
        <v>14</v>
      </c>
      <c r="E9">
        <v>200</v>
      </c>
    </row>
    <row r="10" spans="1:12" x14ac:dyDescent="0.35">
      <c r="A10" s="14" t="s">
        <v>20</v>
      </c>
      <c r="B10">
        <v>1396</v>
      </c>
      <c r="D10" t="s">
        <v>14</v>
      </c>
      <c r="E10">
        <v>452</v>
      </c>
    </row>
    <row r="11" spans="1:12" x14ac:dyDescent="0.35">
      <c r="A11" s="14" t="s">
        <v>20</v>
      </c>
      <c r="B11">
        <v>890</v>
      </c>
      <c r="D11" t="s">
        <v>14</v>
      </c>
      <c r="E11">
        <v>674</v>
      </c>
    </row>
    <row r="12" spans="1:12" x14ac:dyDescent="0.35">
      <c r="A12" s="14" t="s">
        <v>20</v>
      </c>
      <c r="B12">
        <v>142</v>
      </c>
      <c r="D12" t="s">
        <v>14</v>
      </c>
      <c r="E12">
        <v>558</v>
      </c>
    </row>
    <row r="13" spans="1:12" x14ac:dyDescent="0.35">
      <c r="A13" s="14" t="s">
        <v>20</v>
      </c>
      <c r="B13">
        <v>2673</v>
      </c>
      <c r="D13" t="s">
        <v>14</v>
      </c>
      <c r="E13">
        <v>15</v>
      </c>
    </row>
    <row r="14" spans="1:12" x14ac:dyDescent="0.35">
      <c r="A14" s="14" t="s">
        <v>20</v>
      </c>
      <c r="B14">
        <v>163</v>
      </c>
      <c r="D14" t="s">
        <v>14</v>
      </c>
      <c r="E14">
        <v>2307</v>
      </c>
    </row>
    <row r="15" spans="1:12" x14ac:dyDescent="0.35">
      <c r="A15" s="14" t="s">
        <v>20</v>
      </c>
      <c r="B15">
        <v>2220</v>
      </c>
      <c r="D15" t="s">
        <v>14</v>
      </c>
      <c r="E15">
        <v>88</v>
      </c>
    </row>
    <row r="16" spans="1:12" x14ac:dyDescent="0.35">
      <c r="A16" s="14" t="s">
        <v>20</v>
      </c>
      <c r="B16">
        <v>1606</v>
      </c>
      <c r="D16" t="s">
        <v>14</v>
      </c>
      <c r="E16">
        <v>48</v>
      </c>
    </row>
    <row r="17" spans="1:5" x14ac:dyDescent="0.35">
      <c r="A17" s="14" t="s">
        <v>20</v>
      </c>
      <c r="B17">
        <v>129</v>
      </c>
      <c r="D17" t="s">
        <v>14</v>
      </c>
      <c r="E17">
        <v>1</v>
      </c>
    </row>
    <row r="18" spans="1:5" x14ac:dyDescent="0.35">
      <c r="A18" s="14" t="s">
        <v>20</v>
      </c>
      <c r="B18">
        <v>226</v>
      </c>
      <c r="D18" t="s">
        <v>14</v>
      </c>
      <c r="E18">
        <v>1467</v>
      </c>
    </row>
    <row r="19" spans="1:5" x14ac:dyDescent="0.35">
      <c r="A19" s="14" t="s">
        <v>20</v>
      </c>
      <c r="B19">
        <v>5419</v>
      </c>
      <c r="D19" t="s">
        <v>14</v>
      </c>
      <c r="E19">
        <v>75</v>
      </c>
    </row>
    <row r="20" spans="1:5" x14ac:dyDescent="0.35">
      <c r="A20" s="14" t="s">
        <v>20</v>
      </c>
      <c r="B20">
        <v>165</v>
      </c>
      <c r="D20" t="s">
        <v>14</v>
      </c>
      <c r="E20">
        <v>120</v>
      </c>
    </row>
    <row r="21" spans="1:5" x14ac:dyDescent="0.35">
      <c r="A21" s="14" t="s">
        <v>20</v>
      </c>
      <c r="B21">
        <v>1965</v>
      </c>
      <c r="D21" t="s">
        <v>14</v>
      </c>
      <c r="E21">
        <v>2253</v>
      </c>
    </row>
    <row r="22" spans="1:5" x14ac:dyDescent="0.35">
      <c r="A22" s="14" t="s">
        <v>20</v>
      </c>
      <c r="B22">
        <v>16</v>
      </c>
      <c r="D22" t="s">
        <v>14</v>
      </c>
      <c r="E22">
        <v>5</v>
      </c>
    </row>
    <row r="23" spans="1:5" x14ac:dyDescent="0.35">
      <c r="A23" s="14" t="s">
        <v>20</v>
      </c>
      <c r="B23">
        <v>107</v>
      </c>
      <c r="D23" t="s">
        <v>14</v>
      </c>
      <c r="E23">
        <v>38</v>
      </c>
    </row>
    <row r="24" spans="1:5" x14ac:dyDescent="0.35">
      <c r="A24" s="14" t="s">
        <v>20</v>
      </c>
      <c r="B24">
        <v>134</v>
      </c>
      <c r="D24" t="s">
        <v>14</v>
      </c>
      <c r="E24">
        <v>12</v>
      </c>
    </row>
    <row r="25" spans="1:5" x14ac:dyDescent="0.35">
      <c r="A25" s="14" t="s">
        <v>20</v>
      </c>
      <c r="B25">
        <v>198</v>
      </c>
      <c r="D25" t="s">
        <v>14</v>
      </c>
      <c r="E25">
        <v>1684</v>
      </c>
    </row>
    <row r="26" spans="1:5" x14ac:dyDescent="0.35">
      <c r="A26" s="14" t="s">
        <v>20</v>
      </c>
      <c r="B26">
        <v>111</v>
      </c>
      <c r="D26" t="s">
        <v>14</v>
      </c>
      <c r="E26">
        <v>56</v>
      </c>
    </row>
    <row r="27" spans="1:5" x14ac:dyDescent="0.35">
      <c r="A27" s="14" t="s">
        <v>20</v>
      </c>
      <c r="B27">
        <v>222</v>
      </c>
      <c r="D27" t="s">
        <v>14</v>
      </c>
      <c r="E27">
        <v>838</v>
      </c>
    </row>
    <row r="28" spans="1:5" x14ac:dyDescent="0.35">
      <c r="A28" s="14" t="s">
        <v>20</v>
      </c>
      <c r="B28">
        <v>6212</v>
      </c>
      <c r="D28" t="s">
        <v>14</v>
      </c>
      <c r="E28">
        <v>1000</v>
      </c>
    </row>
    <row r="29" spans="1:5" x14ac:dyDescent="0.35">
      <c r="A29" s="14" t="s">
        <v>20</v>
      </c>
      <c r="B29">
        <v>98</v>
      </c>
      <c r="D29" t="s">
        <v>14</v>
      </c>
      <c r="E29">
        <v>1482</v>
      </c>
    </row>
    <row r="30" spans="1:5" x14ac:dyDescent="0.35">
      <c r="A30" s="14" t="s">
        <v>20</v>
      </c>
      <c r="B30">
        <v>92</v>
      </c>
      <c r="D30" t="s">
        <v>14</v>
      </c>
      <c r="E30">
        <v>106</v>
      </c>
    </row>
    <row r="31" spans="1:5" x14ac:dyDescent="0.35">
      <c r="A31" s="14" t="s">
        <v>20</v>
      </c>
      <c r="B31">
        <v>149</v>
      </c>
      <c r="D31" t="s">
        <v>14</v>
      </c>
      <c r="E31">
        <v>679</v>
      </c>
    </row>
    <row r="32" spans="1:5" x14ac:dyDescent="0.35">
      <c r="A32" s="14" t="s">
        <v>20</v>
      </c>
      <c r="B32">
        <v>2431</v>
      </c>
      <c r="D32" t="s">
        <v>14</v>
      </c>
      <c r="E32">
        <v>1220</v>
      </c>
    </row>
    <row r="33" spans="1:5" x14ac:dyDescent="0.35">
      <c r="A33" s="14" t="s">
        <v>20</v>
      </c>
      <c r="B33">
        <v>303</v>
      </c>
      <c r="D33" t="s">
        <v>14</v>
      </c>
      <c r="E33">
        <v>1</v>
      </c>
    </row>
    <row r="34" spans="1:5" x14ac:dyDescent="0.35">
      <c r="A34" s="14" t="s">
        <v>20</v>
      </c>
      <c r="B34">
        <v>209</v>
      </c>
      <c r="D34" t="s">
        <v>14</v>
      </c>
      <c r="E34">
        <v>37</v>
      </c>
    </row>
    <row r="35" spans="1:5" x14ac:dyDescent="0.35">
      <c r="A35" s="14" t="s">
        <v>20</v>
      </c>
      <c r="B35">
        <v>131</v>
      </c>
      <c r="D35" t="s">
        <v>14</v>
      </c>
      <c r="E35">
        <v>60</v>
      </c>
    </row>
    <row r="36" spans="1:5" x14ac:dyDescent="0.35">
      <c r="A36" s="14" t="s">
        <v>20</v>
      </c>
      <c r="B36">
        <v>164</v>
      </c>
      <c r="D36" t="s">
        <v>14</v>
      </c>
      <c r="E36">
        <v>296</v>
      </c>
    </row>
    <row r="37" spans="1:5" x14ac:dyDescent="0.35">
      <c r="A37" s="14" t="s">
        <v>20</v>
      </c>
      <c r="B37">
        <v>201</v>
      </c>
      <c r="D37" t="s">
        <v>14</v>
      </c>
      <c r="E37">
        <v>3304</v>
      </c>
    </row>
    <row r="38" spans="1:5" x14ac:dyDescent="0.35">
      <c r="A38" s="14" t="s">
        <v>20</v>
      </c>
      <c r="B38">
        <v>211</v>
      </c>
      <c r="D38" t="s">
        <v>14</v>
      </c>
      <c r="E38">
        <v>73</v>
      </c>
    </row>
    <row r="39" spans="1:5" x14ac:dyDescent="0.35">
      <c r="A39" s="14" t="s">
        <v>20</v>
      </c>
      <c r="B39">
        <v>128</v>
      </c>
      <c r="D39" t="s">
        <v>14</v>
      </c>
      <c r="E39">
        <v>3387</v>
      </c>
    </row>
    <row r="40" spans="1:5" x14ac:dyDescent="0.35">
      <c r="A40" s="14" t="s">
        <v>20</v>
      </c>
      <c r="B40">
        <v>1600</v>
      </c>
      <c r="D40" t="s">
        <v>14</v>
      </c>
      <c r="E40">
        <v>662</v>
      </c>
    </row>
    <row r="41" spans="1:5" x14ac:dyDescent="0.35">
      <c r="A41" s="14" t="s">
        <v>20</v>
      </c>
      <c r="B41">
        <v>249</v>
      </c>
      <c r="D41" t="s">
        <v>14</v>
      </c>
      <c r="E41">
        <v>774</v>
      </c>
    </row>
    <row r="42" spans="1:5" x14ac:dyDescent="0.35">
      <c r="A42" s="14" t="s">
        <v>20</v>
      </c>
      <c r="B42">
        <v>236</v>
      </c>
      <c r="D42" t="s">
        <v>14</v>
      </c>
      <c r="E42">
        <v>672</v>
      </c>
    </row>
    <row r="43" spans="1:5" x14ac:dyDescent="0.35">
      <c r="A43" s="14" t="s">
        <v>20</v>
      </c>
      <c r="B43">
        <v>4065</v>
      </c>
      <c r="D43" t="s">
        <v>14</v>
      </c>
      <c r="E43">
        <v>940</v>
      </c>
    </row>
    <row r="44" spans="1:5" x14ac:dyDescent="0.35">
      <c r="A44" s="14" t="s">
        <v>20</v>
      </c>
      <c r="B44">
        <v>246</v>
      </c>
      <c r="D44" t="s">
        <v>14</v>
      </c>
      <c r="E44">
        <v>117</v>
      </c>
    </row>
    <row r="45" spans="1:5" x14ac:dyDescent="0.35">
      <c r="A45" s="14" t="s">
        <v>20</v>
      </c>
      <c r="B45">
        <v>2475</v>
      </c>
      <c r="D45" t="s">
        <v>14</v>
      </c>
      <c r="E45">
        <v>115</v>
      </c>
    </row>
    <row r="46" spans="1:5" x14ac:dyDescent="0.35">
      <c r="A46" s="14" t="s">
        <v>20</v>
      </c>
      <c r="B46">
        <v>76</v>
      </c>
      <c r="D46" t="s">
        <v>14</v>
      </c>
      <c r="E46">
        <v>326</v>
      </c>
    </row>
    <row r="47" spans="1:5" x14ac:dyDescent="0.35">
      <c r="A47" s="14" t="s">
        <v>20</v>
      </c>
      <c r="B47">
        <v>54</v>
      </c>
      <c r="D47" t="s">
        <v>14</v>
      </c>
      <c r="E47">
        <v>1</v>
      </c>
    </row>
    <row r="48" spans="1:5" x14ac:dyDescent="0.35">
      <c r="A48" s="14" t="s">
        <v>20</v>
      </c>
      <c r="B48">
        <v>88</v>
      </c>
      <c r="D48" t="s">
        <v>14</v>
      </c>
      <c r="E48">
        <v>1467</v>
      </c>
    </row>
    <row r="49" spans="1:5" x14ac:dyDescent="0.35">
      <c r="A49" s="14" t="s">
        <v>20</v>
      </c>
      <c r="B49">
        <v>85</v>
      </c>
      <c r="D49" t="s">
        <v>14</v>
      </c>
      <c r="E49">
        <v>5681</v>
      </c>
    </row>
    <row r="50" spans="1:5" x14ac:dyDescent="0.35">
      <c r="A50" s="14" t="s">
        <v>20</v>
      </c>
      <c r="B50">
        <v>170</v>
      </c>
      <c r="D50" t="s">
        <v>14</v>
      </c>
      <c r="E50">
        <v>1059</v>
      </c>
    </row>
    <row r="51" spans="1:5" x14ac:dyDescent="0.35">
      <c r="A51" s="14" t="s">
        <v>20</v>
      </c>
      <c r="B51">
        <v>330</v>
      </c>
      <c r="D51" t="s">
        <v>14</v>
      </c>
      <c r="E51">
        <v>1194</v>
      </c>
    </row>
    <row r="52" spans="1:5" x14ac:dyDescent="0.35">
      <c r="A52" s="14" t="s">
        <v>20</v>
      </c>
      <c r="B52">
        <v>127</v>
      </c>
      <c r="D52" t="s">
        <v>14</v>
      </c>
      <c r="E52">
        <v>30</v>
      </c>
    </row>
    <row r="53" spans="1:5" x14ac:dyDescent="0.35">
      <c r="A53" s="14" t="s">
        <v>20</v>
      </c>
      <c r="B53">
        <v>411</v>
      </c>
      <c r="D53" t="s">
        <v>14</v>
      </c>
      <c r="E53">
        <v>75</v>
      </c>
    </row>
    <row r="54" spans="1:5" x14ac:dyDescent="0.35">
      <c r="A54" s="14" t="s">
        <v>20</v>
      </c>
      <c r="B54">
        <v>180</v>
      </c>
      <c r="D54" t="s">
        <v>14</v>
      </c>
      <c r="E54">
        <v>955</v>
      </c>
    </row>
    <row r="55" spans="1:5" x14ac:dyDescent="0.35">
      <c r="A55" s="14" t="s">
        <v>20</v>
      </c>
      <c r="B55">
        <v>374</v>
      </c>
      <c r="D55" t="s">
        <v>14</v>
      </c>
      <c r="E55">
        <v>67</v>
      </c>
    </row>
    <row r="56" spans="1:5" x14ac:dyDescent="0.35">
      <c r="A56" s="14" t="s">
        <v>20</v>
      </c>
      <c r="B56">
        <v>71</v>
      </c>
      <c r="D56" t="s">
        <v>14</v>
      </c>
      <c r="E56">
        <v>5</v>
      </c>
    </row>
    <row r="57" spans="1:5" x14ac:dyDescent="0.35">
      <c r="A57" s="14" t="s">
        <v>20</v>
      </c>
      <c r="B57">
        <v>203</v>
      </c>
      <c r="D57" t="s">
        <v>14</v>
      </c>
      <c r="E57">
        <v>26</v>
      </c>
    </row>
    <row r="58" spans="1:5" x14ac:dyDescent="0.35">
      <c r="A58" s="14" t="s">
        <v>20</v>
      </c>
      <c r="B58">
        <v>113</v>
      </c>
      <c r="D58" t="s">
        <v>14</v>
      </c>
      <c r="E58">
        <v>1130</v>
      </c>
    </row>
    <row r="59" spans="1:5" x14ac:dyDescent="0.35">
      <c r="A59" s="14" t="s">
        <v>20</v>
      </c>
      <c r="B59">
        <v>96</v>
      </c>
      <c r="D59" t="s">
        <v>14</v>
      </c>
      <c r="E59">
        <v>782</v>
      </c>
    </row>
    <row r="60" spans="1:5" x14ac:dyDescent="0.35">
      <c r="A60" s="14" t="s">
        <v>20</v>
      </c>
      <c r="B60">
        <v>498</v>
      </c>
      <c r="D60" t="s">
        <v>14</v>
      </c>
      <c r="E60">
        <v>210</v>
      </c>
    </row>
    <row r="61" spans="1:5" x14ac:dyDescent="0.35">
      <c r="A61" s="14" t="s">
        <v>20</v>
      </c>
      <c r="B61">
        <v>180</v>
      </c>
      <c r="D61" t="s">
        <v>14</v>
      </c>
      <c r="E61">
        <v>136</v>
      </c>
    </row>
    <row r="62" spans="1:5" x14ac:dyDescent="0.35">
      <c r="A62" s="14" t="s">
        <v>20</v>
      </c>
      <c r="B62">
        <v>27</v>
      </c>
      <c r="D62" t="s">
        <v>14</v>
      </c>
      <c r="E62">
        <v>86</v>
      </c>
    </row>
    <row r="63" spans="1:5" x14ac:dyDescent="0.35">
      <c r="A63" s="14" t="s">
        <v>20</v>
      </c>
      <c r="B63">
        <v>2331</v>
      </c>
      <c r="D63" t="s">
        <v>14</v>
      </c>
      <c r="E63">
        <v>19</v>
      </c>
    </row>
    <row r="64" spans="1:5" x14ac:dyDescent="0.35">
      <c r="A64" s="14" t="s">
        <v>20</v>
      </c>
      <c r="B64">
        <v>113</v>
      </c>
      <c r="D64" t="s">
        <v>14</v>
      </c>
      <c r="E64">
        <v>886</v>
      </c>
    </row>
    <row r="65" spans="1:5" x14ac:dyDescent="0.35">
      <c r="A65" s="14" t="s">
        <v>20</v>
      </c>
      <c r="B65">
        <v>164</v>
      </c>
      <c r="D65" t="s">
        <v>14</v>
      </c>
      <c r="E65">
        <v>35</v>
      </c>
    </row>
    <row r="66" spans="1:5" x14ac:dyDescent="0.35">
      <c r="A66" s="14" t="s">
        <v>20</v>
      </c>
      <c r="B66">
        <v>164</v>
      </c>
      <c r="D66" t="s">
        <v>14</v>
      </c>
      <c r="E66">
        <v>24</v>
      </c>
    </row>
    <row r="67" spans="1:5" x14ac:dyDescent="0.35">
      <c r="A67" s="14" t="s">
        <v>20</v>
      </c>
      <c r="B67">
        <v>336</v>
      </c>
      <c r="D67" t="s">
        <v>14</v>
      </c>
      <c r="E67">
        <v>86</v>
      </c>
    </row>
    <row r="68" spans="1:5" x14ac:dyDescent="0.35">
      <c r="A68" s="14" t="s">
        <v>20</v>
      </c>
      <c r="B68">
        <v>1917</v>
      </c>
      <c r="D68" t="s">
        <v>14</v>
      </c>
      <c r="E68">
        <v>243</v>
      </c>
    </row>
    <row r="69" spans="1:5" x14ac:dyDescent="0.35">
      <c r="A69" s="14" t="s">
        <v>20</v>
      </c>
      <c r="B69">
        <v>95</v>
      </c>
      <c r="D69" t="s">
        <v>14</v>
      </c>
      <c r="E69">
        <v>65</v>
      </c>
    </row>
    <row r="70" spans="1:5" x14ac:dyDescent="0.35">
      <c r="A70" s="14" t="s">
        <v>20</v>
      </c>
      <c r="B70">
        <v>147</v>
      </c>
      <c r="D70" t="s">
        <v>14</v>
      </c>
      <c r="E70">
        <v>100</v>
      </c>
    </row>
    <row r="71" spans="1:5" x14ac:dyDescent="0.35">
      <c r="A71" s="14" t="s">
        <v>20</v>
      </c>
      <c r="B71">
        <v>86</v>
      </c>
      <c r="D71" t="s">
        <v>14</v>
      </c>
      <c r="E71">
        <v>168</v>
      </c>
    </row>
    <row r="72" spans="1:5" x14ac:dyDescent="0.35">
      <c r="A72" s="14" t="s">
        <v>20</v>
      </c>
      <c r="B72">
        <v>83</v>
      </c>
      <c r="D72" t="s">
        <v>14</v>
      </c>
      <c r="E72">
        <v>13</v>
      </c>
    </row>
    <row r="73" spans="1:5" x14ac:dyDescent="0.35">
      <c r="A73" s="14" t="s">
        <v>20</v>
      </c>
      <c r="B73">
        <v>676</v>
      </c>
      <c r="D73" t="s">
        <v>14</v>
      </c>
      <c r="E73">
        <v>1</v>
      </c>
    </row>
    <row r="74" spans="1:5" x14ac:dyDescent="0.35">
      <c r="A74" s="14" t="s">
        <v>20</v>
      </c>
      <c r="B74">
        <v>361</v>
      </c>
      <c r="D74" t="s">
        <v>14</v>
      </c>
      <c r="E74">
        <v>40</v>
      </c>
    </row>
    <row r="75" spans="1:5" x14ac:dyDescent="0.35">
      <c r="A75" s="14" t="s">
        <v>20</v>
      </c>
      <c r="B75">
        <v>131</v>
      </c>
      <c r="D75" t="s">
        <v>14</v>
      </c>
      <c r="E75">
        <v>226</v>
      </c>
    </row>
    <row r="76" spans="1:5" x14ac:dyDescent="0.35">
      <c r="A76" s="14" t="s">
        <v>20</v>
      </c>
      <c r="B76">
        <v>126</v>
      </c>
      <c r="D76" t="s">
        <v>14</v>
      </c>
      <c r="E76">
        <v>1625</v>
      </c>
    </row>
    <row r="77" spans="1:5" x14ac:dyDescent="0.35">
      <c r="A77" s="14" t="s">
        <v>20</v>
      </c>
      <c r="B77">
        <v>275</v>
      </c>
      <c r="D77" t="s">
        <v>14</v>
      </c>
      <c r="E77">
        <v>143</v>
      </c>
    </row>
    <row r="78" spans="1:5" x14ac:dyDescent="0.35">
      <c r="A78" s="14" t="s">
        <v>20</v>
      </c>
      <c r="B78">
        <v>67</v>
      </c>
      <c r="D78" t="s">
        <v>14</v>
      </c>
      <c r="E78">
        <v>934</v>
      </c>
    </row>
    <row r="79" spans="1:5" x14ac:dyDescent="0.35">
      <c r="A79" s="14" t="s">
        <v>20</v>
      </c>
      <c r="B79">
        <v>154</v>
      </c>
      <c r="D79" t="s">
        <v>14</v>
      </c>
      <c r="E79">
        <v>17</v>
      </c>
    </row>
    <row r="80" spans="1:5" x14ac:dyDescent="0.35">
      <c r="A80" s="14" t="s">
        <v>20</v>
      </c>
      <c r="B80">
        <v>1782</v>
      </c>
      <c r="D80" t="s">
        <v>14</v>
      </c>
      <c r="E80">
        <v>2179</v>
      </c>
    </row>
    <row r="81" spans="1:5" x14ac:dyDescent="0.35">
      <c r="A81" s="14" t="s">
        <v>20</v>
      </c>
      <c r="B81">
        <v>903</v>
      </c>
      <c r="D81" t="s">
        <v>14</v>
      </c>
      <c r="E81">
        <v>931</v>
      </c>
    </row>
    <row r="82" spans="1:5" x14ac:dyDescent="0.35">
      <c r="A82" s="14" t="s">
        <v>20</v>
      </c>
      <c r="B82">
        <v>94</v>
      </c>
      <c r="D82" t="s">
        <v>14</v>
      </c>
      <c r="E82">
        <v>92</v>
      </c>
    </row>
    <row r="83" spans="1:5" x14ac:dyDescent="0.35">
      <c r="A83" s="14" t="s">
        <v>20</v>
      </c>
      <c r="B83">
        <v>180</v>
      </c>
      <c r="D83" t="s">
        <v>14</v>
      </c>
      <c r="E83">
        <v>57</v>
      </c>
    </row>
    <row r="84" spans="1:5" x14ac:dyDescent="0.35">
      <c r="A84" s="14" t="s">
        <v>20</v>
      </c>
      <c r="B84">
        <v>533</v>
      </c>
      <c r="D84" t="s">
        <v>14</v>
      </c>
      <c r="E84">
        <v>41</v>
      </c>
    </row>
    <row r="85" spans="1:5" x14ac:dyDescent="0.35">
      <c r="A85" s="14" t="s">
        <v>20</v>
      </c>
      <c r="B85">
        <v>2443</v>
      </c>
      <c r="D85" t="s">
        <v>14</v>
      </c>
      <c r="E85">
        <v>1</v>
      </c>
    </row>
    <row r="86" spans="1:5" x14ac:dyDescent="0.35">
      <c r="A86" s="14" t="s">
        <v>20</v>
      </c>
      <c r="B86">
        <v>89</v>
      </c>
      <c r="D86" t="s">
        <v>14</v>
      </c>
      <c r="E86">
        <v>101</v>
      </c>
    </row>
    <row r="87" spans="1:5" x14ac:dyDescent="0.35">
      <c r="A87" s="14" t="s">
        <v>20</v>
      </c>
      <c r="B87">
        <v>159</v>
      </c>
      <c r="D87" t="s">
        <v>14</v>
      </c>
      <c r="E87">
        <v>1335</v>
      </c>
    </row>
    <row r="88" spans="1:5" x14ac:dyDescent="0.35">
      <c r="A88" s="14" t="s">
        <v>20</v>
      </c>
      <c r="B88">
        <v>50</v>
      </c>
      <c r="D88" t="s">
        <v>14</v>
      </c>
      <c r="E88">
        <v>15</v>
      </c>
    </row>
    <row r="89" spans="1:5" x14ac:dyDescent="0.35">
      <c r="A89" s="14" t="s">
        <v>20</v>
      </c>
      <c r="B89">
        <v>186</v>
      </c>
      <c r="D89" t="s">
        <v>14</v>
      </c>
      <c r="E89">
        <v>454</v>
      </c>
    </row>
    <row r="90" spans="1:5" x14ac:dyDescent="0.35">
      <c r="A90" s="14" t="s">
        <v>20</v>
      </c>
      <c r="B90">
        <v>1071</v>
      </c>
      <c r="D90" t="s">
        <v>14</v>
      </c>
      <c r="E90">
        <v>3182</v>
      </c>
    </row>
    <row r="91" spans="1:5" x14ac:dyDescent="0.35">
      <c r="A91" s="14" t="s">
        <v>20</v>
      </c>
      <c r="B91">
        <v>117</v>
      </c>
      <c r="D91" t="s">
        <v>14</v>
      </c>
      <c r="E91">
        <v>15</v>
      </c>
    </row>
    <row r="92" spans="1:5" x14ac:dyDescent="0.35">
      <c r="A92" s="14" t="s">
        <v>20</v>
      </c>
      <c r="B92">
        <v>70</v>
      </c>
      <c r="D92" t="s">
        <v>14</v>
      </c>
      <c r="E92">
        <v>133</v>
      </c>
    </row>
    <row r="93" spans="1:5" x14ac:dyDescent="0.35">
      <c r="A93" s="14" t="s">
        <v>20</v>
      </c>
      <c r="B93">
        <v>135</v>
      </c>
      <c r="D93" t="s">
        <v>14</v>
      </c>
      <c r="E93">
        <v>2062</v>
      </c>
    </row>
    <row r="94" spans="1:5" x14ac:dyDescent="0.35">
      <c r="A94" s="14" t="s">
        <v>20</v>
      </c>
      <c r="B94">
        <v>768</v>
      </c>
      <c r="D94" t="s">
        <v>14</v>
      </c>
      <c r="E94">
        <v>29</v>
      </c>
    </row>
    <row r="95" spans="1:5" x14ac:dyDescent="0.35">
      <c r="A95" s="14" t="s">
        <v>20</v>
      </c>
      <c r="B95">
        <v>199</v>
      </c>
      <c r="D95" t="s">
        <v>14</v>
      </c>
      <c r="E95">
        <v>132</v>
      </c>
    </row>
    <row r="96" spans="1:5" x14ac:dyDescent="0.35">
      <c r="A96" s="14" t="s">
        <v>20</v>
      </c>
      <c r="B96">
        <v>107</v>
      </c>
      <c r="D96" t="s">
        <v>14</v>
      </c>
      <c r="E96">
        <v>137</v>
      </c>
    </row>
    <row r="97" spans="1:5" x14ac:dyDescent="0.35">
      <c r="A97" s="14" t="s">
        <v>20</v>
      </c>
      <c r="B97">
        <v>195</v>
      </c>
      <c r="D97" t="s">
        <v>14</v>
      </c>
      <c r="E97">
        <v>908</v>
      </c>
    </row>
    <row r="98" spans="1:5" x14ac:dyDescent="0.35">
      <c r="A98" s="14" t="s">
        <v>20</v>
      </c>
      <c r="B98">
        <v>3376</v>
      </c>
      <c r="D98" t="s">
        <v>14</v>
      </c>
      <c r="E98">
        <v>10</v>
      </c>
    </row>
    <row r="99" spans="1:5" x14ac:dyDescent="0.35">
      <c r="A99" s="14" t="s">
        <v>20</v>
      </c>
      <c r="B99">
        <v>41</v>
      </c>
      <c r="D99" t="s">
        <v>14</v>
      </c>
      <c r="E99">
        <v>1910</v>
      </c>
    </row>
    <row r="100" spans="1:5" x14ac:dyDescent="0.35">
      <c r="A100" s="14" t="s">
        <v>20</v>
      </c>
      <c r="B100">
        <v>1821</v>
      </c>
      <c r="D100" t="s">
        <v>14</v>
      </c>
      <c r="E100">
        <v>38</v>
      </c>
    </row>
    <row r="101" spans="1:5" x14ac:dyDescent="0.35">
      <c r="A101" s="14" t="s">
        <v>20</v>
      </c>
      <c r="B101">
        <v>164</v>
      </c>
      <c r="D101" t="s">
        <v>14</v>
      </c>
      <c r="E101">
        <v>104</v>
      </c>
    </row>
    <row r="102" spans="1:5" x14ac:dyDescent="0.35">
      <c r="A102" s="14" t="s">
        <v>20</v>
      </c>
      <c r="B102">
        <v>157</v>
      </c>
      <c r="D102" t="s">
        <v>14</v>
      </c>
      <c r="E102">
        <v>49</v>
      </c>
    </row>
    <row r="103" spans="1:5" x14ac:dyDescent="0.35">
      <c r="A103" s="14" t="s">
        <v>20</v>
      </c>
      <c r="B103">
        <v>246</v>
      </c>
      <c r="D103" t="s">
        <v>14</v>
      </c>
      <c r="E103">
        <v>1</v>
      </c>
    </row>
    <row r="104" spans="1:5" x14ac:dyDescent="0.35">
      <c r="A104" s="14" t="s">
        <v>20</v>
      </c>
      <c r="B104">
        <v>1396</v>
      </c>
      <c r="D104" t="s">
        <v>14</v>
      </c>
      <c r="E104">
        <v>245</v>
      </c>
    </row>
    <row r="105" spans="1:5" x14ac:dyDescent="0.35">
      <c r="A105" s="14" t="s">
        <v>20</v>
      </c>
      <c r="B105">
        <v>2506</v>
      </c>
      <c r="D105" t="s">
        <v>14</v>
      </c>
      <c r="E105">
        <v>32</v>
      </c>
    </row>
    <row r="106" spans="1:5" x14ac:dyDescent="0.35">
      <c r="A106" s="14" t="s">
        <v>20</v>
      </c>
      <c r="B106">
        <v>244</v>
      </c>
      <c r="D106" t="s">
        <v>14</v>
      </c>
      <c r="E106">
        <v>7</v>
      </c>
    </row>
    <row r="107" spans="1:5" x14ac:dyDescent="0.35">
      <c r="A107" s="14" t="s">
        <v>20</v>
      </c>
      <c r="B107">
        <v>146</v>
      </c>
      <c r="D107" t="s">
        <v>14</v>
      </c>
      <c r="E107">
        <v>803</v>
      </c>
    </row>
    <row r="108" spans="1:5" x14ac:dyDescent="0.35">
      <c r="A108" s="14" t="s">
        <v>20</v>
      </c>
      <c r="B108">
        <v>1267</v>
      </c>
      <c r="D108" t="s">
        <v>14</v>
      </c>
      <c r="E108">
        <v>16</v>
      </c>
    </row>
    <row r="109" spans="1:5" x14ac:dyDescent="0.35">
      <c r="A109" s="14" t="s">
        <v>20</v>
      </c>
      <c r="B109">
        <v>1561</v>
      </c>
      <c r="D109" t="s">
        <v>14</v>
      </c>
      <c r="E109">
        <v>31</v>
      </c>
    </row>
    <row r="110" spans="1:5" x14ac:dyDescent="0.35">
      <c r="A110" s="14" t="s">
        <v>20</v>
      </c>
      <c r="B110">
        <v>48</v>
      </c>
      <c r="D110" t="s">
        <v>14</v>
      </c>
      <c r="E110">
        <v>108</v>
      </c>
    </row>
    <row r="111" spans="1:5" x14ac:dyDescent="0.35">
      <c r="A111" s="14" t="s">
        <v>20</v>
      </c>
      <c r="B111">
        <v>2739</v>
      </c>
      <c r="D111" t="s">
        <v>14</v>
      </c>
      <c r="E111">
        <v>30</v>
      </c>
    </row>
    <row r="112" spans="1:5" x14ac:dyDescent="0.35">
      <c r="A112" s="14" t="s">
        <v>20</v>
      </c>
      <c r="B112">
        <v>3537</v>
      </c>
      <c r="D112" t="s">
        <v>14</v>
      </c>
      <c r="E112">
        <v>17</v>
      </c>
    </row>
    <row r="113" spans="1:5" x14ac:dyDescent="0.35">
      <c r="A113" s="14" t="s">
        <v>20</v>
      </c>
      <c r="B113">
        <v>2107</v>
      </c>
      <c r="D113" t="s">
        <v>14</v>
      </c>
      <c r="E113">
        <v>80</v>
      </c>
    </row>
    <row r="114" spans="1:5" x14ac:dyDescent="0.35">
      <c r="A114" s="14" t="s">
        <v>20</v>
      </c>
      <c r="B114">
        <v>3318</v>
      </c>
      <c r="D114" t="s">
        <v>14</v>
      </c>
      <c r="E114">
        <v>2468</v>
      </c>
    </row>
    <row r="115" spans="1:5" x14ac:dyDescent="0.35">
      <c r="A115" s="14" t="s">
        <v>20</v>
      </c>
      <c r="B115">
        <v>340</v>
      </c>
      <c r="D115" t="s">
        <v>14</v>
      </c>
      <c r="E115">
        <v>26</v>
      </c>
    </row>
    <row r="116" spans="1:5" x14ac:dyDescent="0.35">
      <c r="A116" s="14" t="s">
        <v>20</v>
      </c>
      <c r="B116">
        <v>1442</v>
      </c>
      <c r="D116" t="s">
        <v>14</v>
      </c>
      <c r="E116">
        <v>73</v>
      </c>
    </row>
    <row r="117" spans="1:5" x14ac:dyDescent="0.35">
      <c r="A117" s="14" t="s">
        <v>20</v>
      </c>
      <c r="B117">
        <v>126</v>
      </c>
      <c r="D117" t="s">
        <v>14</v>
      </c>
      <c r="E117">
        <v>128</v>
      </c>
    </row>
    <row r="118" spans="1:5" x14ac:dyDescent="0.35">
      <c r="A118" s="14" t="s">
        <v>20</v>
      </c>
      <c r="B118">
        <v>524</v>
      </c>
      <c r="D118" t="s">
        <v>14</v>
      </c>
      <c r="E118">
        <v>33</v>
      </c>
    </row>
    <row r="119" spans="1:5" x14ac:dyDescent="0.35">
      <c r="A119" s="14" t="s">
        <v>20</v>
      </c>
      <c r="B119">
        <v>1989</v>
      </c>
      <c r="D119" t="s">
        <v>14</v>
      </c>
      <c r="E119">
        <v>1072</v>
      </c>
    </row>
    <row r="120" spans="1:5" x14ac:dyDescent="0.35">
      <c r="A120" s="14" t="s">
        <v>20</v>
      </c>
      <c r="B120">
        <v>157</v>
      </c>
      <c r="D120" t="s">
        <v>14</v>
      </c>
      <c r="E120">
        <v>393</v>
      </c>
    </row>
    <row r="121" spans="1:5" x14ac:dyDescent="0.35">
      <c r="A121" s="14" t="s">
        <v>20</v>
      </c>
      <c r="B121">
        <v>4498</v>
      </c>
      <c r="D121" t="s">
        <v>14</v>
      </c>
      <c r="E121">
        <v>1257</v>
      </c>
    </row>
    <row r="122" spans="1:5" x14ac:dyDescent="0.35">
      <c r="A122" s="14" t="s">
        <v>20</v>
      </c>
      <c r="B122">
        <v>80</v>
      </c>
      <c r="D122" t="s">
        <v>14</v>
      </c>
      <c r="E122">
        <v>328</v>
      </c>
    </row>
    <row r="123" spans="1:5" x14ac:dyDescent="0.35">
      <c r="A123" s="14" t="s">
        <v>20</v>
      </c>
      <c r="B123">
        <v>43</v>
      </c>
      <c r="D123" t="s">
        <v>14</v>
      </c>
      <c r="E123">
        <v>147</v>
      </c>
    </row>
    <row r="124" spans="1:5" x14ac:dyDescent="0.35">
      <c r="A124" s="14" t="s">
        <v>20</v>
      </c>
      <c r="B124">
        <v>2053</v>
      </c>
      <c r="D124" t="s">
        <v>14</v>
      </c>
      <c r="E124">
        <v>830</v>
      </c>
    </row>
    <row r="125" spans="1:5" x14ac:dyDescent="0.35">
      <c r="A125" s="14" t="s">
        <v>20</v>
      </c>
      <c r="B125">
        <v>168</v>
      </c>
      <c r="D125" t="s">
        <v>14</v>
      </c>
      <c r="E125">
        <v>331</v>
      </c>
    </row>
    <row r="126" spans="1:5" x14ac:dyDescent="0.35">
      <c r="A126" s="14" t="s">
        <v>20</v>
      </c>
      <c r="B126">
        <v>4289</v>
      </c>
      <c r="D126" t="s">
        <v>14</v>
      </c>
      <c r="E126">
        <v>25</v>
      </c>
    </row>
    <row r="127" spans="1:5" x14ac:dyDescent="0.35">
      <c r="A127" s="14" t="s">
        <v>20</v>
      </c>
      <c r="B127">
        <v>165</v>
      </c>
      <c r="D127" t="s">
        <v>14</v>
      </c>
      <c r="E127">
        <v>3483</v>
      </c>
    </row>
    <row r="128" spans="1:5" x14ac:dyDescent="0.35">
      <c r="A128" s="14" t="s">
        <v>20</v>
      </c>
      <c r="B128">
        <v>1815</v>
      </c>
      <c r="D128" t="s">
        <v>14</v>
      </c>
      <c r="E128">
        <v>923</v>
      </c>
    </row>
    <row r="129" spans="1:5" x14ac:dyDescent="0.35">
      <c r="A129" s="14" t="s">
        <v>20</v>
      </c>
      <c r="B129">
        <v>397</v>
      </c>
      <c r="D129" t="s">
        <v>14</v>
      </c>
      <c r="E129">
        <v>1</v>
      </c>
    </row>
    <row r="130" spans="1:5" x14ac:dyDescent="0.35">
      <c r="A130" s="14" t="s">
        <v>20</v>
      </c>
      <c r="B130">
        <v>1539</v>
      </c>
      <c r="D130" t="s">
        <v>14</v>
      </c>
      <c r="E130">
        <v>33</v>
      </c>
    </row>
    <row r="131" spans="1:5" x14ac:dyDescent="0.35">
      <c r="A131" s="14" t="s">
        <v>20</v>
      </c>
      <c r="B131">
        <v>138</v>
      </c>
      <c r="D131" t="s">
        <v>14</v>
      </c>
      <c r="E131">
        <v>40</v>
      </c>
    </row>
    <row r="132" spans="1:5" x14ac:dyDescent="0.35">
      <c r="A132" s="14" t="s">
        <v>20</v>
      </c>
      <c r="B132">
        <v>3594</v>
      </c>
      <c r="D132" t="s">
        <v>14</v>
      </c>
      <c r="E132">
        <v>23</v>
      </c>
    </row>
    <row r="133" spans="1:5" x14ac:dyDescent="0.35">
      <c r="A133" s="14" t="s">
        <v>20</v>
      </c>
      <c r="B133">
        <v>5880</v>
      </c>
      <c r="D133" t="s">
        <v>14</v>
      </c>
      <c r="E133">
        <v>75</v>
      </c>
    </row>
    <row r="134" spans="1:5" x14ac:dyDescent="0.35">
      <c r="A134" s="14" t="s">
        <v>20</v>
      </c>
      <c r="B134">
        <v>112</v>
      </c>
      <c r="D134" t="s">
        <v>14</v>
      </c>
      <c r="E134">
        <v>2176</v>
      </c>
    </row>
    <row r="135" spans="1:5" x14ac:dyDescent="0.35">
      <c r="A135" s="14" t="s">
        <v>20</v>
      </c>
      <c r="B135">
        <v>943</v>
      </c>
      <c r="D135" t="s">
        <v>14</v>
      </c>
      <c r="E135">
        <v>441</v>
      </c>
    </row>
    <row r="136" spans="1:5" x14ac:dyDescent="0.35">
      <c r="A136" s="14" t="s">
        <v>20</v>
      </c>
      <c r="B136">
        <v>2468</v>
      </c>
      <c r="D136" t="s">
        <v>14</v>
      </c>
      <c r="E136">
        <v>25</v>
      </c>
    </row>
    <row r="137" spans="1:5" x14ac:dyDescent="0.35">
      <c r="A137" s="14" t="s">
        <v>20</v>
      </c>
      <c r="B137">
        <v>2551</v>
      </c>
      <c r="D137" t="s">
        <v>14</v>
      </c>
      <c r="E137">
        <v>127</v>
      </c>
    </row>
    <row r="138" spans="1:5" x14ac:dyDescent="0.35">
      <c r="A138" s="14" t="s">
        <v>20</v>
      </c>
      <c r="B138">
        <v>101</v>
      </c>
      <c r="D138" t="s">
        <v>14</v>
      </c>
      <c r="E138">
        <v>355</v>
      </c>
    </row>
    <row r="139" spans="1:5" x14ac:dyDescent="0.35">
      <c r="A139" s="14" t="s">
        <v>20</v>
      </c>
      <c r="B139">
        <v>92</v>
      </c>
      <c r="D139" t="s">
        <v>14</v>
      </c>
      <c r="E139">
        <v>44</v>
      </c>
    </row>
    <row r="140" spans="1:5" x14ac:dyDescent="0.35">
      <c r="A140" s="14" t="s">
        <v>20</v>
      </c>
      <c r="B140">
        <v>62</v>
      </c>
      <c r="D140" t="s">
        <v>14</v>
      </c>
      <c r="E140">
        <v>67</v>
      </c>
    </row>
    <row r="141" spans="1:5" x14ac:dyDescent="0.35">
      <c r="A141" s="14" t="s">
        <v>20</v>
      </c>
      <c r="B141">
        <v>149</v>
      </c>
      <c r="D141" t="s">
        <v>14</v>
      </c>
      <c r="E141">
        <v>1068</v>
      </c>
    </row>
    <row r="142" spans="1:5" x14ac:dyDescent="0.35">
      <c r="A142" s="14" t="s">
        <v>20</v>
      </c>
      <c r="B142">
        <v>329</v>
      </c>
      <c r="D142" t="s">
        <v>14</v>
      </c>
      <c r="E142">
        <v>424</v>
      </c>
    </row>
    <row r="143" spans="1:5" x14ac:dyDescent="0.35">
      <c r="A143" s="14" t="s">
        <v>20</v>
      </c>
      <c r="B143">
        <v>97</v>
      </c>
      <c r="D143" t="s">
        <v>14</v>
      </c>
      <c r="E143">
        <v>151</v>
      </c>
    </row>
    <row r="144" spans="1:5" x14ac:dyDescent="0.35">
      <c r="A144" s="14" t="s">
        <v>20</v>
      </c>
      <c r="B144">
        <v>1784</v>
      </c>
      <c r="D144" t="s">
        <v>14</v>
      </c>
      <c r="E144">
        <v>1608</v>
      </c>
    </row>
    <row r="145" spans="1:5" x14ac:dyDescent="0.35">
      <c r="A145" s="14" t="s">
        <v>20</v>
      </c>
      <c r="B145">
        <v>1684</v>
      </c>
      <c r="D145" t="s">
        <v>14</v>
      </c>
      <c r="E145">
        <v>941</v>
      </c>
    </row>
    <row r="146" spans="1:5" x14ac:dyDescent="0.35">
      <c r="A146" s="14" t="s">
        <v>20</v>
      </c>
      <c r="B146">
        <v>250</v>
      </c>
      <c r="D146" t="s">
        <v>14</v>
      </c>
      <c r="E146">
        <v>1</v>
      </c>
    </row>
    <row r="147" spans="1:5" x14ac:dyDescent="0.35">
      <c r="A147" s="14" t="s">
        <v>20</v>
      </c>
      <c r="B147">
        <v>238</v>
      </c>
      <c r="D147" t="s">
        <v>14</v>
      </c>
      <c r="E147">
        <v>40</v>
      </c>
    </row>
    <row r="148" spans="1:5" x14ac:dyDescent="0.35">
      <c r="A148" s="14" t="s">
        <v>20</v>
      </c>
      <c r="B148">
        <v>53</v>
      </c>
      <c r="D148" t="s">
        <v>14</v>
      </c>
      <c r="E148">
        <v>3015</v>
      </c>
    </row>
    <row r="149" spans="1:5" x14ac:dyDescent="0.35">
      <c r="A149" s="14" t="s">
        <v>20</v>
      </c>
      <c r="B149">
        <v>214</v>
      </c>
      <c r="D149" t="s">
        <v>14</v>
      </c>
      <c r="E149">
        <v>435</v>
      </c>
    </row>
    <row r="150" spans="1:5" x14ac:dyDescent="0.35">
      <c r="A150" s="14" t="s">
        <v>20</v>
      </c>
      <c r="B150">
        <v>222</v>
      </c>
      <c r="D150" t="s">
        <v>14</v>
      </c>
      <c r="E150">
        <v>714</v>
      </c>
    </row>
    <row r="151" spans="1:5" x14ac:dyDescent="0.35">
      <c r="A151" s="14" t="s">
        <v>20</v>
      </c>
      <c r="B151">
        <v>1884</v>
      </c>
      <c r="D151" t="s">
        <v>14</v>
      </c>
      <c r="E151">
        <v>5497</v>
      </c>
    </row>
    <row r="152" spans="1:5" x14ac:dyDescent="0.35">
      <c r="A152" s="14" t="s">
        <v>20</v>
      </c>
      <c r="B152">
        <v>218</v>
      </c>
      <c r="D152" t="s">
        <v>14</v>
      </c>
      <c r="E152">
        <v>418</v>
      </c>
    </row>
    <row r="153" spans="1:5" x14ac:dyDescent="0.35">
      <c r="A153" s="14" t="s">
        <v>20</v>
      </c>
      <c r="B153">
        <v>6465</v>
      </c>
      <c r="D153" t="s">
        <v>14</v>
      </c>
      <c r="E153">
        <v>1439</v>
      </c>
    </row>
    <row r="154" spans="1:5" x14ac:dyDescent="0.35">
      <c r="A154" s="14" t="s">
        <v>20</v>
      </c>
      <c r="B154">
        <v>59</v>
      </c>
      <c r="D154" t="s">
        <v>14</v>
      </c>
      <c r="E154">
        <v>15</v>
      </c>
    </row>
    <row r="155" spans="1:5" x14ac:dyDescent="0.35">
      <c r="A155" s="14" t="s">
        <v>20</v>
      </c>
      <c r="B155">
        <v>88</v>
      </c>
      <c r="D155" t="s">
        <v>14</v>
      </c>
      <c r="E155">
        <v>1999</v>
      </c>
    </row>
    <row r="156" spans="1:5" x14ac:dyDescent="0.35">
      <c r="A156" s="14" t="s">
        <v>20</v>
      </c>
      <c r="B156">
        <v>1697</v>
      </c>
      <c r="D156" t="s">
        <v>14</v>
      </c>
      <c r="E156">
        <v>118</v>
      </c>
    </row>
    <row r="157" spans="1:5" x14ac:dyDescent="0.35">
      <c r="A157" s="14" t="s">
        <v>20</v>
      </c>
      <c r="B157">
        <v>92</v>
      </c>
      <c r="D157" t="s">
        <v>14</v>
      </c>
      <c r="E157">
        <v>162</v>
      </c>
    </row>
    <row r="158" spans="1:5" x14ac:dyDescent="0.35">
      <c r="A158" s="14" t="s">
        <v>20</v>
      </c>
      <c r="B158">
        <v>186</v>
      </c>
      <c r="D158" t="s">
        <v>14</v>
      </c>
      <c r="E158">
        <v>83</v>
      </c>
    </row>
    <row r="159" spans="1:5" x14ac:dyDescent="0.35">
      <c r="A159" s="14" t="s">
        <v>20</v>
      </c>
      <c r="B159">
        <v>138</v>
      </c>
      <c r="D159" t="s">
        <v>14</v>
      </c>
      <c r="E159">
        <v>747</v>
      </c>
    </row>
    <row r="160" spans="1:5" x14ac:dyDescent="0.35">
      <c r="A160" s="14" t="s">
        <v>20</v>
      </c>
      <c r="B160">
        <v>261</v>
      </c>
      <c r="D160" t="s">
        <v>14</v>
      </c>
      <c r="E160">
        <v>84</v>
      </c>
    </row>
    <row r="161" spans="1:5" x14ac:dyDescent="0.35">
      <c r="A161" s="14" t="s">
        <v>20</v>
      </c>
      <c r="B161">
        <v>107</v>
      </c>
      <c r="D161" t="s">
        <v>14</v>
      </c>
      <c r="E161">
        <v>91</v>
      </c>
    </row>
    <row r="162" spans="1:5" x14ac:dyDescent="0.35">
      <c r="A162" s="14" t="s">
        <v>20</v>
      </c>
      <c r="B162">
        <v>199</v>
      </c>
      <c r="D162" t="s">
        <v>14</v>
      </c>
      <c r="E162">
        <v>792</v>
      </c>
    </row>
    <row r="163" spans="1:5" x14ac:dyDescent="0.35">
      <c r="A163" s="14" t="s">
        <v>20</v>
      </c>
      <c r="B163">
        <v>5512</v>
      </c>
      <c r="D163" t="s">
        <v>14</v>
      </c>
      <c r="E163">
        <v>32</v>
      </c>
    </row>
    <row r="164" spans="1:5" x14ac:dyDescent="0.35">
      <c r="A164" s="14" t="s">
        <v>20</v>
      </c>
      <c r="B164">
        <v>86</v>
      </c>
      <c r="D164" t="s">
        <v>14</v>
      </c>
      <c r="E164">
        <v>186</v>
      </c>
    </row>
    <row r="165" spans="1:5" x14ac:dyDescent="0.35">
      <c r="A165" s="14" t="s">
        <v>20</v>
      </c>
      <c r="B165">
        <v>2768</v>
      </c>
      <c r="D165" t="s">
        <v>14</v>
      </c>
      <c r="E165">
        <v>605</v>
      </c>
    </row>
    <row r="166" spans="1:5" x14ac:dyDescent="0.35">
      <c r="A166" s="14" t="s">
        <v>20</v>
      </c>
      <c r="B166">
        <v>48</v>
      </c>
      <c r="D166" t="s">
        <v>14</v>
      </c>
      <c r="E166">
        <v>1</v>
      </c>
    </row>
    <row r="167" spans="1:5" x14ac:dyDescent="0.35">
      <c r="A167" s="14" t="s">
        <v>20</v>
      </c>
      <c r="B167">
        <v>87</v>
      </c>
      <c r="D167" t="s">
        <v>14</v>
      </c>
      <c r="E167">
        <v>31</v>
      </c>
    </row>
    <row r="168" spans="1:5" x14ac:dyDescent="0.35">
      <c r="A168" s="14" t="s">
        <v>20</v>
      </c>
      <c r="B168">
        <v>1894</v>
      </c>
      <c r="D168" t="s">
        <v>14</v>
      </c>
      <c r="E168">
        <v>1181</v>
      </c>
    </row>
    <row r="169" spans="1:5" x14ac:dyDescent="0.35">
      <c r="A169" s="14" t="s">
        <v>20</v>
      </c>
      <c r="B169">
        <v>282</v>
      </c>
      <c r="D169" t="s">
        <v>14</v>
      </c>
      <c r="E169">
        <v>39</v>
      </c>
    </row>
    <row r="170" spans="1:5" x14ac:dyDescent="0.35">
      <c r="A170" s="14" t="s">
        <v>20</v>
      </c>
      <c r="B170">
        <v>116</v>
      </c>
      <c r="D170" t="s">
        <v>14</v>
      </c>
      <c r="E170">
        <v>46</v>
      </c>
    </row>
    <row r="171" spans="1:5" x14ac:dyDescent="0.35">
      <c r="A171" s="14" t="s">
        <v>20</v>
      </c>
      <c r="B171">
        <v>83</v>
      </c>
      <c r="D171" t="s">
        <v>14</v>
      </c>
      <c r="E171">
        <v>105</v>
      </c>
    </row>
    <row r="172" spans="1:5" x14ac:dyDescent="0.35">
      <c r="A172" s="14" t="s">
        <v>20</v>
      </c>
      <c r="B172">
        <v>91</v>
      </c>
      <c r="D172" t="s">
        <v>14</v>
      </c>
      <c r="E172">
        <v>535</v>
      </c>
    </row>
    <row r="173" spans="1:5" x14ac:dyDescent="0.35">
      <c r="A173" s="14" t="s">
        <v>20</v>
      </c>
      <c r="B173">
        <v>546</v>
      </c>
      <c r="D173" t="s">
        <v>14</v>
      </c>
      <c r="E173">
        <v>16</v>
      </c>
    </row>
    <row r="174" spans="1:5" x14ac:dyDescent="0.35">
      <c r="A174" s="14" t="s">
        <v>20</v>
      </c>
      <c r="B174">
        <v>393</v>
      </c>
      <c r="D174" t="s">
        <v>14</v>
      </c>
      <c r="E174">
        <v>575</v>
      </c>
    </row>
    <row r="175" spans="1:5" x14ac:dyDescent="0.35">
      <c r="A175" s="14" t="s">
        <v>20</v>
      </c>
      <c r="B175">
        <v>133</v>
      </c>
      <c r="D175" t="s">
        <v>14</v>
      </c>
      <c r="E175">
        <v>1120</v>
      </c>
    </row>
    <row r="176" spans="1:5" x14ac:dyDescent="0.35">
      <c r="A176" s="14" t="s">
        <v>20</v>
      </c>
      <c r="B176">
        <v>254</v>
      </c>
      <c r="D176" t="s">
        <v>14</v>
      </c>
      <c r="E176">
        <v>113</v>
      </c>
    </row>
    <row r="177" spans="1:5" x14ac:dyDescent="0.35">
      <c r="A177" s="14" t="s">
        <v>20</v>
      </c>
      <c r="B177">
        <v>176</v>
      </c>
      <c r="D177" t="s">
        <v>14</v>
      </c>
      <c r="E177">
        <v>1538</v>
      </c>
    </row>
    <row r="178" spans="1:5" x14ac:dyDescent="0.35">
      <c r="A178" s="14" t="s">
        <v>20</v>
      </c>
      <c r="B178">
        <v>337</v>
      </c>
      <c r="D178" t="s">
        <v>14</v>
      </c>
      <c r="E178">
        <v>9</v>
      </c>
    </row>
    <row r="179" spans="1:5" x14ac:dyDescent="0.35">
      <c r="A179" s="14" t="s">
        <v>20</v>
      </c>
      <c r="B179">
        <v>107</v>
      </c>
      <c r="D179" t="s">
        <v>14</v>
      </c>
      <c r="E179">
        <v>554</v>
      </c>
    </row>
    <row r="180" spans="1:5" x14ac:dyDescent="0.35">
      <c r="A180" s="14" t="s">
        <v>20</v>
      </c>
      <c r="B180">
        <v>183</v>
      </c>
      <c r="D180" t="s">
        <v>14</v>
      </c>
      <c r="E180">
        <v>648</v>
      </c>
    </row>
    <row r="181" spans="1:5" x14ac:dyDescent="0.35">
      <c r="A181" s="14" t="s">
        <v>20</v>
      </c>
      <c r="B181">
        <v>72</v>
      </c>
      <c r="D181" t="s">
        <v>14</v>
      </c>
      <c r="E181">
        <v>21</v>
      </c>
    </row>
    <row r="182" spans="1:5" x14ac:dyDescent="0.35">
      <c r="A182" s="14" t="s">
        <v>20</v>
      </c>
      <c r="B182">
        <v>295</v>
      </c>
      <c r="D182" t="s">
        <v>14</v>
      </c>
      <c r="E182">
        <v>54</v>
      </c>
    </row>
    <row r="183" spans="1:5" x14ac:dyDescent="0.35">
      <c r="A183" s="14" t="s">
        <v>20</v>
      </c>
      <c r="B183">
        <v>142</v>
      </c>
      <c r="D183" t="s">
        <v>14</v>
      </c>
      <c r="E183">
        <v>120</v>
      </c>
    </row>
    <row r="184" spans="1:5" x14ac:dyDescent="0.35">
      <c r="A184" s="14" t="s">
        <v>20</v>
      </c>
      <c r="B184">
        <v>85</v>
      </c>
      <c r="D184" t="s">
        <v>14</v>
      </c>
      <c r="E184">
        <v>579</v>
      </c>
    </row>
    <row r="185" spans="1:5" x14ac:dyDescent="0.35">
      <c r="A185" s="14" t="s">
        <v>20</v>
      </c>
      <c r="B185">
        <v>659</v>
      </c>
      <c r="D185" t="s">
        <v>14</v>
      </c>
      <c r="E185">
        <v>2072</v>
      </c>
    </row>
    <row r="186" spans="1:5" x14ac:dyDescent="0.35">
      <c r="A186" s="14" t="s">
        <v>20</v>
      </c>
      <c r="B186">
        <v>121</v>
      </c>
      <c r="D186" t="s">
        <v>14</v>
      </c>
      <c r="E186">
        <v>0</v>
      </c>
    </row>
    <row r="187" spans="1:5" x14ac:dyDescent="0.35">
      <c r="A187" s="14" t="s">
        <v>20</v>
      </c>
      <c r="B187">
        <v>3742</v>
      </c>
      <c r="D187" t="s">
        <v>14</v>
      </c>
      <c r="E187">
        <v>1796</v>
      </c>
    </row>
    <row r="188" spans="1:5" x14ac:dyDescent="0.35">
      <c r="A188" s="14" t="s">
        <v>20</v>
      </c>
      <c r="B188">
        <v>223</v>
      </c>
      <c r="D188" t="s">
        <v>14</v>
      </c>
      <c r="E188">
        <v>62</v>
      </c>
    </row>
    <row r="189" spans="1:5" x14ac:dyDescent="0.35">
      <c r="A189" s="14" t="s">
        <v>20</v>
      </c>
      <c r="B189">
        <v>133</v>
      </c>
      <c r="D189" t="s">
        <v>14</v>
      </c>
      <c r="E189">
        <v>347</v>
      </c>
    </row>
    <row r="190" spans="1:5" x14ac:dyDescent="0.35">
      <c r="A190" s="14" t="s">
        <v>20</v>
      </c>
      <c r="B190">
        <v>5168</v>
      </c>
      <c r="D190" t="s">
        <v>14</v>
      </c>
      <c r="E190">
        <v>19</v>
      </c>
    </row>
    <row r="191" spans="1:5" x14ac:dyDescent="0.35">
      <c r="A191" s="14" t="s">
        <v>20</v>
      </c>
      <c r="B191">
        <v>307</v>
      </c>
      <c r="D191" t="s">
        <v>14</v>
      </c>
      <c r="E191">
        <v>1258</v>
      </c>
    </row>
    <row r="192" spans="1:5" x14ac:dyDescent="0.35">
      <c r="A192" s="14" t="s">
        <v>20</v>
      </c>
      <c r="B192">
        <v>2441</v>
      </c>
      <c r="D192" t="s">
        <v>14</v>
      </c>
      <c r="E192">
        <v>362</v>
      </c>
    </row>
    <row r="193" spans="1:5" x14ac:dyDescent="0.35">
      <c r="A193" s="14" t="s">
        <v>20</v>
      </c>
      <c r="B193">
        <v>1385</v>
      </c>
      <c r="D193" t="s">
        <v>14</v>
      </c>
      <c r="E193">
        <v>133</v>
      </c>
    </row>
    <row r="194" spans="1:5" x14ac:dyDescent="0.35">
      <c r="A194" s="14" t="s">
        <v>20</v>
      </c>
      <c r="B194">
        <v>190</v>
      </c>
      <c r="D194" t="s">
        <v>14</v>
      </c>
      <c r="E194">
        <v>846</v>
      </c>
    </row>
    <row r="195" spans="1:5" x14ac:dyDescent="0.35">
      <c r="A195" s="14" t="s">
        <v>20</v>
      </c>
      <c r="B195">
        <v>470</v>
      </c>
      <c r="D195" t="s">
        <v>14</v>
      </c>
      <c r="E195">
        <v>10</v>
      </c>
    </row>
    <row r="196" spans="1:5" x14ac:dyDescent="0.35">
      <c r="A196" s="14" t="s">
        <v>20</v>
      </c>
      <c r="B196">
        <v>253</v>
      </c>
      <c r="D196" t="s">
        <v>14</v>
      </c>
      <c r="E196">
        <v>191</v>
      </c>
    </row>
    <row r="197" spans="1:5" x14ac:dyDescent="0.35">
      <c r="A197" s="14" t="s">
        <v>20</v>
      </c>
      <c r="B197">
        <v>1113</v>
      </c>
      <c r="D197" t="s">
        <v>14</v>
      </c>
      <c r="E197">
        <v>1979</v>
      </c>
    </row>
    <row r="198" spans="1:5" x14ac:dyDescent="0.35">
      <c r="A198" s="14" t="s">
        <v>20</v>
      </c>
      <c r="B198">
        <v>2283</v>
      </c>
      <c r="D198" t="s">
        <v>14</v>
      </c>
      <c r="E198">
        <v>63</v>
      </c>
    </row>
    <row r="199" spans="1:5" x14ac:dyDescent="0.35">
      <c r="A199" s="14" t="s">
        <v>20</v>
      </c>
      <c r="B199">
        <v>1095</v>
      </c>
      <c r="D199" t="s">
        <v>14</v>
      </c>
      <c r="E199">
        <v>6080</v>
      </c>
    </row>
    <row r="200" spans="1:5" x14ac:dyDescent="0.35">
      <c r="A200" s="14" t="s">
        <v>20</v>
      </c>
      <c r="B200">
        <v>1690</v>
      </c>
      <c r="D200" t="s">
        <v>14</v>
      </c>
      <c r="E200">
        <v>80</v>
      </c>
    </row>
    <row r="201" spans="1:5" x14ac:dyDescent="0.35">
      <c r="A201" s="14" t="s">
        <v>20</v>
      </c>
      <c r="B201">
        <v>191</v>
      </c>
      <c r="D201" t="s">
        <v>14</v>
      </c>
      <c r="E201">
        <v>9</v>
      </c>
    </row>
    <row r="202" spans="1:5" x14ac:dyDescent="0.35">
      <c r="A202" s="14" t="s">
        <v>20</v>
      </c>
      <c r="B202">
        <v>2013</v>
      </c>
      <c r="D202" t="s">
        <v>14</v>
      </c>
      <c r="E202">
        <v>1784</v>
      </c>
    </row>
    <row r="203" spans="1:5" x14ac:dyDescent="0.35">
      <c r="A203" s="14" t="s">
        <v>20</v>
      </c>
      <c r="B203">
        <v>1703</v>
      </c>
      <c r="D203" t="s">
        <v>14</v>
      </c>
      <c r="E203">
        <v>243</v>
      </c>
    </row>
    <row r="204" spans="1:5" x14ac:dyDescent="0.35">
      <c r="A204" s="14" t="s">
        <v>20</v>
      </c>
      <c r="B204">
        <v>80</v>
      </c>
      <c r="D204" t="s">
        <v>14</v>
      </c>
      <c r="E204">
        <v>1296</v>
      </c>
    </row>
    <row r="205" spans="1:5" x14ac:dyDescent="0.35">
      <c r="A205" s="14" t="s">
        <v>20</v>
      </c>
      <c r="B205">
        <v>41</v>
      </c>
      <c r="D205" t="s">
        <v>14</v>
      </c>
      <c r="E205">
        <v>77</v>
      </c>
    </row>
    <row r="206" spans="1:5" x14ac:dyDescent="0.35">
      <c r="A206" s="14" t="s">
        <v>20</v>
      </c>
      <c r="B206">
        <v>187</v>
      </c>
      <c r="D206" t="s">
        <v>14</v>
      </c>
      <c r="E206">
        <v>395</v>
      </c>
    </row>
    <row r="207" spans="1:5" x14ac:dyDescent="0.35">
      <c r="A207" s="14" t="s">
        <v>20</v>
      </c>
      <c r="B207">
        <v>2875</v>
      </c>
      <c r="D207" t="s">
        <v>14</v>
      </c>
      <c r="E207">
        <v>49</v>
      </c>
    </row>
    <row r="208" spans="1:5" x14ac:dyDescent="0.35">
      <c r="A208" s="14" t="s">
        <v>20</v>
      </c>
      <c r="B208">
        <v>88</v>
      </c>
      <c r="D208" t="s">
        <v>14</v>
      </c>
      <c r="E208">
        <v>180</v>
      </c>
    </row>
    <row r="209" spans="1:5" x14ac:dyDescent="0.35">
      <c r="A209" s="14" t="s">
        <v>20</v>
      </c>
      <c r="B209">
        <v>191</v>
      </c>
      <c r="D209" t="s">
        <v>14</v>
      </c>
      <c r="E209">
        <v>2690</v>
      </c>
    </row>
    <row r="210" spans="1:5" x14ac:dyDescent="0.35">
      <c r="A210" s="14" t="s">
        <v>20</v>
      </c>
      <c r="B210">
        <v>139</v>
      </c>
      <c r="D210" t="s">
        <v>14</v>
      </c>
      <c r="E210">
        <v>2779</v>
      </c>
    </row>
    <row r="211" spans="1:5" x14ac:dyDescent="0.35">
      <c r="A211" s="14" t="s">
        <v>20</v>
      </c>
      <c r="B211">
        <v>186</v>
      </c>
      <c r="D211" t="s">
        <v>14</v>
      </c>
      <c r="E211">
        <v>92</v>
      </c>
    </row>
    <row r="212" spans="1:5" x14ac:dyDescent="0.35">
      <c r="A212" s="14" t="s">
        <v>20</v>
      </c>
      <c r="B212">
        <v>112</v>
      </c>
      <c r="D212" t="s">
        <v>14</v>
      </c>
      <c r="E212">
        <v>1028</v>
      </c>
    </row>
    <row r="213" spans="1:5" x14ac:dyDescent="0.35">
      <c r="A213" s="14" t="s">
        <v>20</v>
      </c>
      <c r="B213">
        <v>101</v>
      </c>
      <c r="D213" t="s">
        <v>14</v>
      </c>
      <c r="E213">
        <v>26</v>
      </c>
    </row>
    <row r="214" spans="1:5" x14ac:dyDescent="0.35">
      <c r="A214" s="14" t="s">
        <v>20</v>
      </c>
      <c r="B214">
        <v>206</v>
      </c>
      <c r="D214" t="s">
        <v>14</v>
      </c>
      <c r="E214">
        <v>1790</v>
      </c>
    </row>
    <row r="215" spans="1:5" x14ac:dyDescent="0.35">
      <c r="A215" s="14" t="s">
        <v>20</v>
      </c>
      <c r="B215">
        <v>154</v>
      </c>
      <c r="D215" t="s">
        <v>14</v>
      </c>
      <c r="E215">
        <v>37</v>
      </c>
    </row>
    <row r="216" spans="1:5" x14ac:dyDescent="0.35">
      <c r="A216" s="14" t="s">
        <v>20</v>
      </c>
      <c r="B216">
        <v>5966</v>
      </c>
      <c r="D216" t="s">
        <v>14</v>
      </c>
      <c r="E216">
        <v>35</v>
      </c>
    </row>
    <row r="217" spans="1:5" x14ac:dyDescent="0.35">
      <c r="A217" s="14" t="s">
        <v>20</v>
      </c>
      <c r="B217">
        <v>169</v>
      </c>
      <c r="D217" t="s">
        <v>14</v>
      </c>
      <c r="E217">
        <v>558</v>
      </c>
    </row>
    <row r="218" spans="1:5" x14ac:dyDescent="0.35">
      <c r="A218" s="14" t="s">
        <v>20</v>
      </c>
      <c r="B218">
        <v>2106</v>
      </c>
      <c r="D218" t="s">
        <v>14</v>
      </c>
      <c r="E218">
        <v>64</v>
      </c>
    </row>
    <row r="219" spans="1:5" x14ac:dyDescent="0.35">
      <c r="A219" s="14" t="s">
        <v>20</v>
      </c>
      <c r="B219">
        <v>131</v>
      </c>
      <c r="D219" t="s">
        <v>14</v>
      </c>
      <c r="E219">
        <v>245</v>
      </c>
    </row>
    <row r="220" spans="1:5" x14ac:dyDescent="0.35">
      <c r="A220" s="14" t="s">
        <v>20</v>
      </c>
      <c r="B220">
        <v>84</v>
      </c>
      <c r="D220" t="s">
        <v>14</v>
      </c>
      <c r="E220">
        <v>71</v>
      </c>
    </row>
    <row r="221" spans="1:5" x14ac:dyDescent="0.35">
      <c r="A221" s="14" t="s">
        <v>20</v>
      </c>
      <c r="B221">
        <v>155</v>
      </c>
      <c r="D221" t="s">
        <v>14</v>
      </c>
      <c r="E221">
        <v>42</v>
      </c>
    </row>
    <row r="222" spans="1:5" x14ac:dyDescent="0.35">
      <c r="A222" s="14" t="s">
        <v>20</v>
      </c>
      <c r="B222">
        <v>189</v>
      </c>
      <c r="D222" t="s">
        <v>14</v>
      </c>
      <c r="E222">
        <v>156</v>
      </c>
    </row>
    <row r="223" spans="1:5" x14ac:dyDescent="0.35">
      <c r="A223" s="14" t="s">
        <v>20</v>
      </c>
      <c r="B223">
        <v>4799</v>
      </c>
      <c r="D223" t="s">
        <v>14</v>
      </c>
      <c r="E223">
        <v>1368</v>
      </c>
    </row>
    <row r="224" spans="1:5" x14ac:dyDescent="0.35">
      <c r="A224" s="14" t="s">
        <v>20</v>
      </c>
      <c r="B224">
        <v>1137</v>
      </c>
      <c r="D224" t="s">
        <v>14</v>
      </c>
      <c r="E224">
        <v>102</v>
      </c>
    </row>
    <row r="225" spans="1:5" x14ac:dyDescent="0.35">
      <c r="A225" s="14" t="s">
        <v>20</v>
      </c>
      <c r="B225">
        <v>1152</v>
      </c>
      <c r="D225" t="s">
        <v>14</v>
      </c>
      <c r="E225">
        <v>86</v>
      </c>
    </row>
    <row r="226" spans="1:5" x14ac:dyDescent="0.35">
      <c r="A226" s="14" t="s">
        <v>20</v>
      </c>
      <c r="B226">
        <v>50</v>
      </c>
      <c r="D226" t="s">
        <v>14</v>
      </c>
      <c r="E226">
        <v>253</v>
      </c>
    </row>
    <row r="227" spans="1:5" x14ac:dyDescent="0.35">
      <c r="A227" s="14" t="s">
        <v>20</v>
      </c>
      <c r="B227">
        <v>3059</v>
      </c>
      <c r="D227" t="s">
        <v>14</v>
      </c>
      <c r="E227">
        <v>157</v>
      </c>
    </row>
    <row r="228" spans="1:5" x14ac:dyDescent="0.35">
      <c r="A228" s="14" t="s">
        <v>20</v>
      </c>
      <c r="B228">
        <v>34</v>
      </c>
      <c r="D228" t="s">
        <v>14</v>
      </c>
      <c r="E228">
        <v>183</v>
      </c>
    </row>
    <row r="229" spans="1:5" x14ac:dyDescent="0.35">
      <c r="A229" s="14" t="s">
        <v>20</v>
      </c>
      <c r="B229">
        <v>220</v>
      </c>
      <c r="D229" t="s">
        <v>14</v>
      </c>
      <c r="E229">
        <v>82</v>
      </c>
    </row>
    <row r="230" spans="1:5" x14ac:dyDescent="0.35">
      <c r="A230" s="14" t="s">
        <v>20</v>
      </c>
      <c r="B230">
        <v>1604</v>
      </c>
      <c r="D230" t="s">
        <v>14</v>
      </c>
      <c r="E230">
        <v>1</v>
      </c>
    </row>
    <row r="231" spans="1:5" x14ac:dyDescent="0.35">
      <c r="A231" s="14" t="s">
        <v>20</v>
      </c>
      <c r="B231">
        <v>454</v>
      </c>
      <c r="D231" t="s">
        <v>14</v>
      </c>
      <c r="E231">
        <v>1198</v>
      </c>
    </row>
    <row r="232" spans="1:5" x14ac:dyDescent="0.35">
      <c r="A232" s="14" t="s">
        <v>20</v>
      </c>
      <c r="B232">
        <v>123</v>
      </c>
      <c r="D232" t="s">
        <v>14</v>
      </c>
      <c r="E232">
        <v>648</v>
      </c>
    </row>
    <row r="233" spans="1:5" x14ac:dyDescent="0.35">
      <c r="A233" s="14" t="s">
        <v>20</v>
      </c>
      <c r="B233">
        <v>299</v>
      </c>
      <c r="D233" t="s">
        <v>14</v>
      </c>
      <c r="E233">
        <v>64</v>
      </c>
    </row>
    <row r="234" spans="1:5" x14ac:dyDescent="0.35">
      <c r="A234" s="14" t="s">
        <v>20</v>
      </c>
      <c r="B234">
        <v>2237</v>
      </c>
      <c r="D234" t="s">
        <v>14</v>
      </c>
      <c r="E234">
        <v>62</v>
      </c>
    </row>
    <row r="235" spans="1:5" x14ac:dyDescent="0.35">
      <c r="A235" s="14" t="s">
        <v>20</v>
      </c>
      <c r="B235">
        <v>645</v>
      </c>
      <c r="D235" t="s">
        <v>14</v>
      </c>
      <c r="E235">
        <v>750</v>
      </c>
    </row>
    <row r="236" spans="1:5" x14ac:dyDescent="0.35">
      <c r="A236" s="14" t="s">
        <v>20</v>
      </c>
      <c r="B236">
        <v>484</v>
      </c>
      <c r="D236" t="s">
        <v>14</v>
      </c>
      <c r="E236">
        <v>105</v>
      </c>
    </row>
    <row r="237" spans="1:5" x14ac:dyDescent="0.35">
      <c r="A237" s="14" t="s">
        <v>20</v>
      </c>
      <c r="B237">
        <v>154</v>
      </c>
      <c r="D237" t="s">
        <v>14</v>
      </c>
      <c r="E237">
        <v>2604</v>
      </c>
    </row>
    <row r="238" spans="1:5" x14ac:dyDescent="0.35">
      <c r="A238" s="14" t="s">
        <v>20</v>
      </c>
      <c r="B238">
        <v>82</v>
      </c>
      <c r="D238" t="s">
        <v>14</v>
      </c>
      <c r="E238">
        <v>65</v>
      </c>
    </row>
    <row r="239" spans="1:5" x14ac:dyDescent="0.35">
      <c r="A239" s="14" t="s">
        <v>20</v>
      </c>
      <c r="B239">
        <v>134</v>
      </c>
      <c r="D239" t="s">
        <v>14</v>
      </c>
      <c r="E239">
        <v>94</v>
      </c>
    </row>
    <row r="240" spans="1:5" x14ac:dyDescent="0.35">
      <c r="A240" s="14" t="s">
        <v>20</v>
      </c>
      <c r="B240">
        <v>5203</v>
      </c>
      <c r="D240" t="s">
        <v>14</v>
      </c>
      <c r="E240">
        <v>257</v>
      </c>
    </row>
    <row r="241" spans="1:5" x14ac:dyDescent="0.35">
      <c r="A241" s="14" t="s">
        <v>20</v>
      </c>
      <c r="B241">
        <v>94</v>
      </c>
      <c r="D241" t="s">
        <v>14</v>
      </c>
      <c r="E241">
        <v>2928</v>
      </c>
    </row>
    <row r="242" spans="1:5" x14ac:dyDescent="0.35">
      <c r="A242" s="14" t="s">
        <v>20</v>
      </c>
      <c r="B242">
        <v>205</v>
      </c>
      <c r="D242" t="s">
        <v>14</v>
      </c>
      <c r="E242">
        <v>4697</v>
      </c>
    </row>
    <row r="243" spans="1:5" x14ac:dyDescent="0.35">
      <c r="A243" s="14" t="s">
        <v>20</v>
      </c>
      <c r="B243">
        <v>92</v>
      </c>
      <c r="D243" t="s">
        <v>14</v>
      </c>
      <c r="E243">
        <v>2915</v>
      </c>
    </row>
    <row r="244" spans="1:5" x14ac:dyDescent="0.35">
      <c r="A244" s="14" t="s">
        <v>20</v>
      </c>
      <c r="B244">
        <v>219</v>
      </c>
      <c r="D244" t="s">
        <v>14</v>
      </c>
      <c r="E244">
        <v>18</v>
      </c>
    </row>
    <row r="245" spans="1:5" x14ac:dyDescent="0.35">
      <c r="A245" s="14" t="s">
        <v>20</v>
      </c>
      <c r="B245">
        <v>2526</v>
      </c>
      <c r="D245" t="s">
        <v>14</v>
      </c>
      <c r="E245">
        <v>602</v>
      </c>
    </row>
    <row r="246" spans="1:5" x14ac:dyDescent="0.35">
      <c r="A246" s="14" t="s">
        <v>20</v>
      </c>
      <c r="B246">
        <v>94</v>
      </c>
      <c r="D246" t="s">
        <v>14</v>
      </c>
      <c r="E246">
        <v>1</v>
      </c>
    </row>
    <row r="247" spans="1:5" x14ac:dyDescent="0.35">
      <c r="A247" s="14" t="s">
        <v>20</v>
      </c>
      <c r="B247">
        <v>1713</v>
      </c>
      <c r="D247" t="s">
        <v>14</v>
      </c>
      <c r="E247">
        <v>3868</v>
      </c>
    </row>
    <row r="248" spans="1:5" x14ac:dyDescent="0.35">
      <c r="A248" s="14" t="s">
        <v>20</v>
      </c>
      <c r="B248">
        <v>249</v>
      </c>
      <c r="D248" t="s">
        <v>14</v>
      </c>
      <c r="E248">
        <v>504</v>
      </c>
    </row>
    <row r="249" spans="1:5" x14ac:dyDescent="0.35">
      <c r="A249" s="14" t="s">
        <v>20</v>
      </c>
      <c r="B249">
        <v>192</v>
      </c>
      <c r="D249" t="s">
        <v>14</v>
      </c>
      <c r="E249">
        <v>14</v>
      </c>
    </row>
    <row r="250" spans="1:5" x14ac:dyDescent="0.35">
      <c r="A250" s="14" t="s">
        <v>20</v>
      </c>
      <c r="B250">
        <v>247</v>
      </c>
      <c r="D250" t="s">
        <v>14</v>
      </c>
      <c r="E250">
        <v>750</v>
      </c>
    </row>
    <row r="251" spans="1:5" x14ac:dyDescent="0.35">
      <c r="A251" s="14" t="s">
        <v>20</v>
      </c>
      <c r="B251">
        <v>2293</v>
      </c>
      <c r="D251" t="s">
        <v>14</v>
      </c>
      <c r="E251">
        <v>77</v>
      </c>
    </row>
    <row r="252" spans="1:5" x14ac:dyDescent="0.35">
      <c r="A252" s="14" t="s">
        <v>20</v>
      </c>
      <c r="B252">
        <v>3131</v>
      </c>
      <c r="D252" t="s">
        <v>14</v>
      </c>
      <c r="E252">
        <v>752</v>
      </c>
    </row>
    <row r="253" spans="1:5" x14ac:dyDescent="0.35">
      <c r="A253" s="14" t="s">
        <v>20</v>
      </c>
      <c r="B253">
        <v>143</v>
      </c>
      <c r="D253" t="s">
        <v>14</v>
      </c>
      <c r="E253">
        <v>131</v>
      </c>
    </row>
    <row r="254" spans="1:5" x14ac:dyDescent="0.35">
      <c r="A254" s="14" t="s">
        <v>20</v>
      </c>
      <c r="B254">
        <v>296</v>
      </c>
      <c r="D254" t="s">
        <v>14</v>
      </c>
      <c r="E254">
        <v>87</v>
      </c>
    </row>
    <row r="255" spans="1:5" x14ac:dyDescent="0.35">
      <c r="A255" s="14" t="s">
        <v>20</v>
      </c>
      <c r="B255">
        <v>170</v>
      </c>
      <c r="D255" t="s">
        <v>14</v>
      </c>
      <c r="E255">
        <v>1063</v>
      </c>
    </row>
    <row r="256" spans="1:5" x14ac:dyDescent="0.35">
      <c r="A256" s="14" t="s">
        <v>20</v>
      </c>
      <c r="B256">
        <v>86</v>
      </c>
      <c r="D256" t="s">
        <v>14</v>
      </c>
      <c r="E256">
        <v>76</v>
      </c>
    </row>
    <row r="257" spans="1:5" x14ac:dyDescent="0.35">
      <c r="A257" s="14" t="s">
        <v>20</v>
      </c>
      <c r="B257">
        <v>6286</v>
      </c>
      <c r="D257" t="s">
        <v>14</v>
      </c>
      <c r="E257">
        <v>4428</v>
      </c>
    </row>
    <row r="258" spans="1:5" x14ac:dyDescent="0.35">
      <c r="A258" s="14" t="s">
        <v>20</v>
      </c>
      <c r="B258">
        <v>3727</v>
      </c>
      <c r="D258" t="s">
        <v>14</v>
      </c>
      <c r="E258">
        <v>58</v>
      </c>
    </row>
    <row r="259" spans="1:5" x14ac:dyDescent="0.35">
      <c r="A259" s="14" t="s">
        <v>20</v>
      </c>
      <c r="B259">
        <v>1605</v>
      </c>
      <c r="D259" t="s">
        <v>14</v>
      </c>
      <c r="E259">
        <v>111</v>
      </c>
    </row>
    <row r="260" spans="1:5" x14ac:dyDescent="0.35">
      <c r="A260" s="14" t="s">
        <v>20</v>
      </c>
      <c r="B260">
        <v>2120</v>
      </c>
      <c r="D260" t="s">
        <v>14</v>
      </c>
      <c r="E260">
        <v>2955</v>
      </c>
    </row>
    <row r="261" spans="1:5" x14ac:dyDescent="0.35">
      <c r="A261" s="14" t="s">
        <v>20</v>
      </c>
      <c r="B261">
        <v>50</v>
      </c>
      <c r="D261" t="s">
        <v>14</v>
      </c>
      <c r="E261">
        <v>1657</v>
      </c>
    </row>
    <row r="262" spans="1:5" x14ac:dyDescent="0.35">
      <c r="A262" s="14" t="s">
        <v>20</v>
      </c>
      <c r="B262">
        <v>2080</v>
      </c>
      <c r="D262" t="s">
        <v>14</v>
      </c>
      <c r="E262">
        <v>926</v>
      </c>
    </row>
    <row r="263" spans="1:5" x14ac:dyDescent="0.35">
      <c r="A263" s="14" t="s">
        <v>20</v>
      </c>
      <c r="B263">
        <v>2105</v>
      </c>
      <c r="D263" t="s">
        <v>14</v>
      </c>
      <c r="E263">
        <v>77</v>
      </c>
    </row>
    <row r="264" spans="1:5" x14ac:dyDescent="0.35">
      <c r="A264" s="14" t="s">
        <v>20</v>
      </c>
      <c r="B264">
        <v>2436</v>
      </c>
      <c r="D264" t="s">
        <v>14</v>
      </c>
      <c r="E264">
        <v>1748</v>
      </c>
    </row>
    <row r="265" spans="1:5" x14ac:dyDescent="0.35">
      <c r="A265" s="14" t="s">
        <v>20</v>
      </c>
      <c r="B265">
        <v>80</v>
      </c>
      <c r="D265" t="s">
        <v>14</v>
      </c>
      <c r="E265">
        <v>79</v>
      </c>
    </row>
    <row r="266" spans="1:5" x14ac:dyDescent="0.35">
      <c r="A266" s="14" t="s">
        <v>20</v>
      </c>
      <c r="B266">
        <v>42</v>
      </c>
      <c r="D266" t="s">
        <v>14</v>
      </c>
      <c r="E266">
        <v>889</v>
      </c>
    </row>
    <row r="267" spans="1:5" x14ac:dyDescent="0.35">
      <c r="A267" s="14" t="s">
        <v>20</v>
      </c>
      <c r="B267">
        <v>139</v>
      </c>
      <c r="D267" t="s">
        <v>14</v>
      </c>
      <c r="E267">
        <v>56</v>
      </c>
    </row>
    <row r="268" spans="1:5" x14ac:dyDescent="0.35">
      <c r="A268" s="14" t="s">
        <v>20</v>
      </c>
      <c r="B268">
        <v>159</v>
      </c>
      <c r="D268" t="s">
        <v>14</v>
      </c>
      <c r="E268">
        <v>1</v>
      </c>
    </row>
    <row r="269" spans="1:5" x14ac:dyDescent="0.35">
      <c r="A269" s="14" t="s">
        <v>20</v>
      </c>
      <c r="B269">
        <v>381</v>
      </c>
      <c r="D269" t="s">
        <v>14</v>
      </c>
      <c r="E269">
        <v>83</v>
      </c>
    </row>
    <row r="270" spans="1:5" x14ac:dyDescent="0.35">
      <c r="A270" s="14" t="s">
        <v>20</v>
      </c>
      <c r="B270">
        <v>194</v>
      </c>
      <c r="D270" t="s">
        <v>14</v>
      </c>
      <c r="E270">
        <v>2025</v>
      </c>
    </row>
    <row r="271" spans="1:5" x14ac:dyDescent="0.35">
      <c r="A271" s="14" t="s">
        <v>20</v>
      </c>
      <c r="B271">
        <v>106</v>
      </c>
      <c r="D271" t="s">
        <v>14</v>
      </c>
      <c r="E271">
        <v>14</v>
      </c>
    </row>
    <row r="272" spans="1:5" x14ac:dyDescent="0.35">
      <c r="A272" s="14" t="s">
        <v>20</v>
      </c>
      <c r="B272">
        <v>142</v>
      </c>
      <c r="D272" t="s">
        <v>14</v>
      </c>
      <c r="E272">
        <v>656</v>
      </c>
    </row>
    <row r="273" spans="1:5" x14ac:dyDescent="0.35">
      <c r="A273" s="14" t="s">
        <v>20</v>
      </c>
      <c r="B273">
        <v>211</v>
      </c>
      <c r="D273" t="s">
        <v>14</v>
      </c>
      <c r="E273">
        <v>1596</v>
      </c>
    </row>
    <row r="274" spans="1:5" x14ac:dyDescent="0.35">
      <c r="A274" s="14" t="s">
        <v>20</v>
      </c>
      <c r="B274">
        <v>2756</v>
      </c>
      <c r="D274" t="s">
        <v>14</v>
      </c>
      <c r="E274">
        <v>10</v>
      </c>
    </row>
    <row r="275" spans="1:5" x14ac:dyDescent="0.35">
      <c r="A275" s="14" t="s">
        <v>20</v>
      </c>
      <c r="B275">
        <v>173</v>
      </c>
      <c r="D275" t="s">
        <v>14</v>
      </c>
      <c r="E275">
        <v>1121</v>
      </c>
    </row>
    <row r="276" spans="1:5" x14ac:dyDescent="0.35">
      <c r="A276" s="14" t="s">
        <v>20</v>
      </c>
      <c r="B276">
        <v>87</v>
      </c>
      <c r="D276" t="s">
        <v>14</v>
      </c>
      <c r="E276">
        <v>15</v>
      </c>
    </row>
    <row r="277" spans="1:5" x14ac:dyDescent="0.35">
      <c r="A277" s="14" t="s">
        <v>20</v>
      </c>
      <c r="B277">
        <v>1572</v>
      </c>
      <c r="D277" t="s">
        <v>14</v>
      </c>
      <c r="E277">
        <v>191</v>
      </c>
    </row>
    <row r="278" spans="1:5" x14ac:dyDescent="0.35">
      <c r="A278" s="14" t="s">
        <v>20</v>
      </c>
      <c r="B278">
        <v>2346</v>
      </c>
      <c r="D278" t="s">
        <v>14</v>
      </c>
      <c r="E278">
        <v>16</v>
      </c>
    </row>
    <row r="279" spans="1:5" x14ac:dyDescent="0.35">
      <c r="A279" s="14" t="s">
        <v>20</v>
      </c>
      <c r="B279">
        <v>115</v>
      </c>
      <c r="D279" t="s">
        <v>14</v>
      </c>
      <c r="E279">
        <v>17</v>
      </c>
    </row>
    <row r="280" spans="1:5" x14ac:dyDescent="0.35">
      <c r="A280" s="14" t="s">
        <v>20</v>
      </c>
      <c r="B280">
        <v>85</v>
      </c>
      <c r="D280" t="s">
        <v>14</v>
      </c>
      <c r="E280">
        <v>34</v>
      </c>
    </row>
    <row r="281" spans="1:5" x14ac:dyDescent="0.35">
      <c r="A281" s="14" t="s">
        <v>20</v>
      </c>
      <c r="B281">
        <v>144</v>
      </c>
      <c r="D281" t="s">
        <v>14</v>
      </c>
      <c r="E281">
        <v>1</v>
      </c>
    </row>
    <row r="282" spans="1:5" x14ac:dyDescent="0.35">
      <c r="A282" s="14" t="s">
        <v>20</v>
      </c>
      <c r="B282">
        <v>2443</v>
      </c>
      <c r="D282" t="s">
        <v>14</v>
      </c>
      <c r="E282">
        <v>1274</v>
      </c>
    </row>
    <row r="283" spans="1:5" x14ac:dyDescent="0.35">
      <c r="A283" s="14" t="s">
        <v>20</v>
      </c>
      <c r="B283">
        <v>64</v>
      </c>
      <c r="D283" t="s">
        <v>14</v>
      </c>
      <c r="E283">
        <v>210</v>
      </c>
    </row>
    <row r="284" spans="1:5" x14ac:dyDescent="0.35">
      <c r="A284" s="14" t="s">
        <v>20</v>
      </c>
      <c r="B284">
        <v>268</v>
      </c>
      <c r="D284" t="s">
        <v>14</v>
      </c>
      <c r="E284">
        <v>248</v>
      </c>
    </row>
    <row r="285" spans="1:5" x14ac:dyDescent="0.35">
      <c r="A285" s="14" t="s">
        <v>20</v>
      </c>
      <c r="B285">
        <v>195</v>
      </c>
      <c r="D285" t="s">
        <v>14</v>
      </c>
      <c r="E285">
        <v>513</v>
      </c>
    </row>
    <row r="286" spans="1:5" x14ac:dyDescent="0.35">
      <c r="A286" s="14" t="s">
        <v>20</v>
      </c>
      <c r="B286">
        <v>186</v>
      </c>
      <c r="D286" t="s">
        <v>14</v>
      </c>
      <c r="E286">
        <v>3410</v>
      </c>
    </row>
    <row r="287" spans="1:5" x14ac:dyDescent="0.35">
      <c r="A287" s="14" t="s">
        <v>20</v>
      </c>
      <c r="B287">
        <v>460</v>
      </c>
      <c r="D287" t="s">
        <v>14</v>
      </c>
      <c r="E287">
        <v>10</v>
      </c>
    </row>
    <row r="288" spans="1:5" x14ac:dyDescent="0.35">
      <c r="A288" s="14" t="s">
        <v>20</v>
      </c>
      <c r="B288">
        <v>2528</v>
      </c>
      <c r="D288" t="s">
        <v>14</v>
      </c>
      <c r="E288">
        <v>2201</v>
      </c>
    </row>
    <row r="289" spans="1:5" x14ac:dyDescent="0.35">
      <c r="A289" s="14" t="s">
        <v>20</v>
      </c>
      <c r="B289">
        <v>3657</v>
      </c>
      <c r="D289" t="s">
        <v>14</v>
      </c>
      <c r="E289">
        <v>676</v>
      </c>
    </row>
    <row r="290" spans="1:5" x14ac:dyDescent="0.35">
      <c r="A290" s="14" t="s">
        <v>20</v>
      </c>
      <c r="B290">
        <v>131</v>
      </c>
      <c r="D290" t="s">
        <v>14</v>
      </c>
      <c r="E290">
        <v>831</v>
      </c>
    </row>
    <row r="291" spans="1:5" x14ac:dyDescent="0.35">
      <c r="A291" s="14" t="s">
        <v>20</v>
      </c>
      <c r="B291">
        <v>239</v>
      </c>
      <c r="D291" t="s">
        <v>14</v>
      </c>
      <c r="E291">
        <v>859</v>
      </c>
    </row>
    <row r="292" spans="1:5" x14ac:dyDescent="0.35">
      <c r="A292" s="14" t="s">
        <v>20</v>
      </c>
      <c r="B292">
        <v>78</v>
      </c>
      <c r="D292" t="s">
        <v>14</v>
      </c>
      <c r="E292">
        <v>45</v>
      </c>
    </row>
    <row r="293" spans="1:5" x14ac:dyDescent="0.35">
      <c r="A293" s="14" t="s">
        <v>20</v>
      </c>
      <c r="B293">
        <v>1773</v>
      </c>
      <c r="D293" t="s">
        <v>14</v>
      </c>
      <c r="E293">
        <v>6</v>
      </c>
    </row>
    <row r="294" spans="1:5" x14ac:dyDescent="0.35">
      <c r="A294" s="14" t="s">
        <v>20</v>
      </c>
      <c r="B294">
        <v>32</v>
      </c>
      <c r="D294" t="s">
        <v>14</v>
      </c>
      <c r="E294">
        <v>7</v>
      </c>
    </row>
    <row r="295" spans="1:5" x14ac:dyDescent="0.35">
      <c r="A295" s="14" t="s">
        <v>20</v>
      </c>
      <c r="B295">
        <v>369</v>
      </c>
      <c r="D295" t="s">
        <v>14</v>
      </c>
      <c r="E295">
        <v>31</v>
      </c>
    </row>
    <row r="296" spans="1:5" x14ac:dyDescent="0.35">
      <c r="A296" s="14" t="s">
        <v>20</v>
      </c>
      <c r="B296">
        <v>89</v>
      </c>
      <c r="D296" t="s">
        <v>14</v>
      </c>
      <c r="E296">
        <v>78</v>
      </c>
    </row>
    <row r="297" spans="1:5" x14ac:dyDescent="0.35">
      <c r="A297" s="14" t="s">
        <v>20</v>
      </c>
      <c r="B297">
        <v>147</v>
      </c>
      <c r="D297" t="s">
        <v>14</v>
      </c>
      <c r="E297">
        <v>1225</v>
      </c>
    </row>
    <row r="298" spans="1:5" x14ac:dyDescent="0.35">
      <c r="A298" s="14" t="s">
        <v>20</v>
      </c>
      <c r="B298">
        <v>126</v>
      </c>
      <c r="D298" t="s">
        <v>14</v>
      </c>
      <c r="E298">
        <v>1</v>
      </c>
    </row>
    <row r="299" spans="1:5" x14ac:dyDescent="0.35">
      <c r="A299" s="14" t="s">
        <v>20</v>
      </c>
      <c r="B299">
        <v>2218</v>
      </c>
      <c r="D299" t="s">
        <v>14</v>
      </c>
      <c r="E299">
        <v>67</v>
      </c>
    </row>
    <row r="300" spans="1:5" x14ac:dyDescent="0.35">
      <c r="A300" s="14" t="s">
        <v>20</v>
      </c>
      <c r="B300">
        <v>202</v>
      </c>
      <c r="D300" t="s">
        <v>14</v>
      </c>
      <c r="E300">
        <v>19</v>
      </c>
    </row>
    <row r="301" spans="1:5" x14ac:dyDescent="0.35">
      <c r="A301" s="14" t="s">
        <v>20</v>
      </c>
      <c r="B301">
        <v>140</v>
      </c>
      <c r="D301" t="s">
        <v>14</v>
      </c>
      <c r="E301">
        <v>2108</v>
      </c>
    </row>
    <row r="302" spans="1:5" x14ac:dyDescent="0.35">
      <c r="A302" s="14" t="s">
        <v>20</v>
      </c>
      <c r="B302">
        <v>1052</v>
      </c>
      <c r="D302" t="s">
        <v>14</v>
      </c>
      <c r="E302">
        <v>679</v>
      </c>
    </row>
    <row r="303" spans="1:5" x14ac:dyDescent="0.35">
      <c r="A303" s="14" t="s">
        <v>20</v>
      </c>
      <c r="B303">
        <v>247</v>
      </c>
      <c r="D303" t="s">
        <v>14</v>
      </c>
      <c r="E303">
        <v>36</v>
      </c>
    </row>
    <row r="304" spans="1:5" x14ac:dyDescent="0.35">
      <c r="A304" s="14" t="s">
        <v>20</v>
      </c>
      <c r="B304">
        <v>84</v>
      </c>
      <c r="D304" t="s">
        <v>14</v>
      </c>
      <c r="E304">
        <v>47</v>
      </c>
    </row>
    <row r="305" spans="1:5" x14ac:dyDescent="0.35">
      <c r="A305" s="14" t="s">
        <v>20</v>
      </c>
      <c r="B305">
        <v>88</v>
      </c>
      <c r="D305" t="s">
        <v>14</v>
      </c>
      <c r="E305">
        <v>70</v>
      </c>
    </row>
    <row r="306" spans="1:5" x14ac:dyDescent="0.35">
      <c r="A306" s="14" t="s">
        <v>20</v>
      </c>
      <c r="B306">
        <v>156</v>
      </c>
      <c r="D306" t="s">
        <v>14</v>
      </c>
      <c r="E306">
        <v>154</v>
      </c>
    </row>
    <row r="307" spans="1:5" x14ac:dyDescent="0.35">
      <c r="A307" s="14" t="s">
        <v>20</v>
      </c>
      <c r="B307">
        <v>2985</v>
      </c>
      <c r="D307" t="s">
        <v>14</v>
      </c>
      <c r="E307">
        <v>22</v>
      </c>
    </row>
    <row r="308" spans="1:5" x14ac:dyDescent="0.35">
      <c r="A308" s="14" t="s">
        <v>20</v>
      </c>
      <c r="B308">
        <v>762</v>
      </c>
      <c r="D308" t="s">
        <v>14</v>
      </c>
      <c r="E308">
        <v>1758</v>
      </c>
    </row>
    <row r="309" spans="1:5" x14ac:dyDescent="0.35">
      <c r="A309" s="14" t="s">
        <v>20</v>
      </c>
      <c r="B309">
        <v>554</v>
      </c>
      <c r="D309" t="s">
        <v>14</v>
      </c>
      <c r="E309">
        <v>94</v>
      </c>
    </row>
    <row r="310" spans="1:5" x14ac:dyDescent="0.35">
      <c r="A310" s="14" t="s">
        <v>20</v>
      </c>
      <c r="B310">
        <v>135</v>
      </c>
      <c r="D310" t="s">
        <v>14</v>
      </c>
      <c r="E310">
        <v>33</v>
      </c>
    </row>
    <row r="311" spans="1:5" x14ac:dyDescent="0.35">
      <c r="A311" s="14" t="s">
        <v>20</v>
      </c>
      <c r="B311">
        <v>122</v>
      </c>
      <c r="D311" t="s">
        <v>14</v>
      </c>
      <c r="E311">
        <v>1</v>
      </c>
    </row>
    <row r="312" spans="1:5" x14ac:dyDescent="0.35">
      <c r="A312" s="14" t="s">
        <v>20</v>
      </c>
      <c r="B312">
        <v>221</v>
      </c>
      <c r="D312" t="s">
        <v>14</v>
      </c>
      <c r="E312">
        <v>31</v>
      </c>
    </row>
    <row r="313" spans="1:5" x14ac:dyDescent="0.35">
      <c r="A313" s="14" t="s">
        <v>20</v>
      </c>
      <c r="B313">
        <v>126</v>
      </c>
      <c r="D313" t="s">
        <v>14</v>
      </c>
      <c r="E313">
        <v>35</v>
      </c>
    </row>
    <row r="314" spans="1:5" x14ac:dyDescent="0.35">
      <c r="A314" s="14" t="s">
        <v>20</v>
      </c>
      <c r="B314">
        <v>1022</v>
      </c>
      <c r="D314" t="s">
        <v>14</v>
      </c>
      <c r="E314">
        <v>63</v>
      </c>
    </row>
    <row r="315" spans="1:5" x14ac:dyDescent="0.35">
      <c r="A315" s="14" t="s">
        <v>20</v>
      </c>
      <c r="B315">
        <v>3177</v>
      </c>
      <c r="D315" t="s">
        <v>14</v>
      </c>
      <c r="E315">
        <v>526</v>
      </c>
    </row>
    <row r="316" spans="1:5" x14ac:dyDescent="0.35">
      <c r="A316" s="14" t="s">
        <v>20</v>
      </c>
      <c r="B316">
        <v>198</v>
      </c>
      <c r="D316" t="s">
        <v>14</v>
      </c>
      <c r="E316">
        <v>121</v>
      </c>
    </row>
    <row r="317" spans="1:5" x14ac:dyDescent="0.35">
      <c r="A317" s="14" t="s">
        <v>20</v>
      </c>
      <c r="B317">
        <v>85</v>
      </c>
      <c r="D317" t="s">
        <v>14</v>
      </c>
      <c r="E317">
        <v>67</v>
      </c>
    </row>
    <row r="318" spans="1:5" x14ac:dyDescent="0.35">
      <c r="A318" s="14" t="s">
        <v>20</v>
      </c>
      <c r="B318">
        <v>3596</v>
      </c>
      <c r="D318" t="s">
        <v>14</v>
      </c>
      <c r="E318">
        <v>57</v>
      </c>
    </row>
    <row r="319" spans="1:5" x14ac:dyDescent="0.35">
      <c r="A319" s="14" t="s">
        <v>20</v>
      </c>
      <c r="B319">
        <v>244</v>
      </c>
      <c r="D319" t="s">
        <v>14</v>
      </c>
      <c r="E319">
        <v>1229</v>
      </c>
    </row>
    <row r="320" spans="1:5" x14ac:dyDescent="0.35">
      <c r="A320" s="14" t="s">
        <v>20</v>
      </c>
      <c r="B320">
        <v>5180</v>
      </c>
      <c r="D320" t="s">
        <v>14</v>
      </c>
      <c r="E320">
        <v>12</v>
      </c>
    </row>
    <row r="321" spans="1:5" x14ac:dyDescent="0.35">
      <c r="A321" s="14" t="s">
        <v>20</v>
      </c>
      <c r="B321">
        <v>589</v>
      </c>
      <c r="D321" t="s">
        <v>14</v>
      </c>
      <c r="E321">
        <v>452</v>
      </c>
    </row>
    <row r="322" spans="1:5" x14ac:dyDescent="0.35">
      <c r="A322" s="14" t="s">
        <v>20</v>
      </c>
      <c r="B322">
        <v>2725</v>
      </c>
      <c r="D322" t="s">
        <v>14</v>
      </c>
      <c r="E322">
        <v>1886</v>
      </c>
    </row>
    <row r="323" spans="1:5" x14ac:dyDescent="0.35">
      <c r="A323" s="14" t="s">
        <v>20</v>
      </c>
      <c r="B323">
        <v>300</v>
      </c>
      <c r="D323" t="s">
        <v>14</v>
      </c>
      <c r="E323">
        <v>1825</v>
      </c>
    </row>
    <row r="324" spans="1:5" x14ac:dyDescent="0.35">
      <c r="A324" s="14" t="s">
        <v>20</v>
      </c>
      <c r="B324">
        <v>144</v>
      </c>
      <c r="D324" t="s">
        <v>14</v>
      </c>
      <c r="E324">
        <v>31</v>
      </c>
    </row>
    <row r="325" spans="1:5" x14ac:dyDescent="0.35">
      <c r="A325" s="14" t="s">
        <v>20</v>
      </c>
      <c r="B325">
        <v>87</v>
      </c>
      <c r="D325" t="s">
        <v>14</v>
      </c>
      <c r="E325">
        <v>107</v>
      </c>
    </row>
    <row r="326" spans="1:5" x14ac:dyDescent="0.35">
      <c r="A326" s="14" t="s">
        <v>20</v>
      </c>
      <c r="B326">
        <v>3116</v>
      </c>
      <c r="D326" t="s">
        <v>14</v>
      </c>
      <c r="E326">
        <v>27</v>
      </c>
    </row>
    <row r="327" spans="1:5" x14ac:dyDescent="0.35">
      <c r="A327" s="14" t="s">
        <v>20</v>
      </c>
      <c r="B327">
        <v>909</v>
      </c>
      <c r="D327" t="s">
        <v>14</v>
      </c>
      <c r="E327">
        <v>1221</v>
      </c>
    </row>
    <row r="328" spans="1:5" x14ac:dyDescent="0.35">
      <c r="A328" s="14" t="s">
        <v>20</v>
      </c>
      <c r="B328">
        <v>1613</v>
      </c>
      <c r="D328" t="s">
        <v>14</v>
      </c>
      <c r="E328">
        <v>1</v>
      </c>
    </row>
    <row r="329" spans="1:5" x14ac:dyDescent="0.35">
      <c r="A329" s="14" t="s">
        <v>20</v>
      </c>
      <c r="B329">
        <v>136</v>
      </c>
      <c r="D329" t="s">
        <v>14</v>
      </c>
      <c r="E329">
        <v>16</v>
      </c>
    </row>
    <row r="330" spans="1:5" x14ac:dyDescent="0.35">
      <c r="A330" s="14" t="s">
        <v>20</v>
      </c>
      <c r="B330">
        <v>130</v>
      </c>
      <c r="D330" t="s">
        <v>14</v>
      </c>
      <c r="E330">
        <v>41</v>
      </c>
    </row>
    <row r="331" spans="1:5" x14ac:dyDescent="0.35">
      <c r="A331" s="14" t="s">
        <v>20</v>
      </c>
      <c r="B331">
        <v>102</v>
      </c>
      <c r="D331" t="s">
        <v>14</v>
      </c>
      <c r="E331">
        <v>523</v>
      </c>
    </row>
    <row r="332" spans="1:5" x14ac:dyDescent="0.35">
      <c r="A332" s="14" t="s">
        <v>20</v>
      </c>
      <c r="B332">
        <v>4006</v>
      </c>
      <c r="D332" t="s">
        <v>14</v>
      </c>
      <c r="E332">
        <v>141</v>
      </c>
    </row>
    <row r="333" spans="1:5" x14ac:dyDescent="0.35">
      <c r="A333" s="14" t="s">
        <v>20</v>
      </c>
      <c r="B333">
        <v>1629</v>
      </c>
      <c r="D333" t="s">
        <v>14</v>
      </c>
      <c r="E333">
        <v>52</v>
      </c>
    </row>
    <row r="334" spans="1:5" x14ac:dyDescent="0.35">
      <c r="A334" s="14" t="s">
        <v>20</v>
      </c>
      <c r="B334">
        <v>2188</v>
      </c>
      <c r="D334" t="s">
        <v>14</v>
      </c>
      <c r="E334">
        <v>225</v>
      </c>
    </row>
    <row r="335" spans="1:5" x14ac:dyDescent="0.35">
      <c r="A335" s="14" t="s">
        <v>20</v>
      </c>
      <c r="B335">
        <v>2409</v>
      </c>
      <c r="D335" t="s">
        <v>14</v>
      </c>
      <c r="E335">
        <v>38</v>
      </c>
    </row>
    <row r="336" spans="1:5" x14ac:dyDescent="0.35">
      <c r="A336" s="14" t="s">
        <v>20</v>
      </c>
      <c r="B336">
        <v>194</v>
      </c>
      <c r="D336" t="s">
        <v>14</v>
      </c>
      <c r="E336">
        <v>15</v>
      </c>
    </row>
    <row r="337" spans="1:5" x14ac:dyDescent="0.35">
      <c r="A337" s="14" t="s">
        <v>20</v>
      </c>
      <c r="B337">
        <v>1140</v>
      </c>
      <c r="D337" t="s">
        <v>14</v>
      </c>
      <c r="E337">
        <v>37</v>
      </c>
    </row>
    <row r="338" spans="1:5" x14ac:dyDescent="0.35">
      <c r="A338" s="14" t="s">
        <v>20</v>
      </c>
      <c r="B338">
        <v>102</v>
      </c>
      <c r="D338" t="s">
        <v>14</v>
      </c>
      <c r="E338">
        <v>112</v>
      </c>
    </row>
    <row r="339" spans="1:5" x14ac:dyDescent="0.35">
      <c r="A339" s="14" t="s">
        <v>20</v>
      </c>
      <c r="B339">
        <v>2857</v>
      </c>
      <c r="D339" t="s">
        <v>14</v>
      </c>
      <c r="E339">
        <v>21</v>
      </c>
    </row>
    <row r="340" spans="1:5" x14ac:dyDescent="0.35">
      <c r="A340" s="14" t="s">
        <v>20</v>
      </c>
      <c r="B340">
        <v>107</v>
      </c>
      <c r="D340" t="s">
        <v>14</v>
      </c>
      <c r="E340">
        <v>67</v>
      </c>
    </row>
    <row r="341" spans="1:5" x14ac:dyDescent="0.35">
      <c r="A341" s="14" t="s">
        <v>20</v>
      </c>
      <c r="B341">
        <v>160</v>
      </c>
      <c r="D341" t="s">
        <v>14</v>
      </c>
      <c r="E341">
        <v>78</v>
      </c>
    </row>
    <row r="342" spans="1:5" x14ac:dyDescent="0.35">
      <c r="A342" s="14" t="s">
        <v>20</v>
      </c>
      <c r="B342">
        <v>2230</v>
      </c>
      <c r="D342" t="s">
        <v>14</v>
      </c>
      <c r="E342">
        <v>67</v>
      </c>
    </row>
    <row r="343" spans="1:5" x14ac:dyDescent="0.35">
      <c r="A343" s="14" t="s">
        <v>20</v>
      </c>
      <c r="B343">
        <v>316</v>
      </c>
      <c r="D343" t="s">
        <v>14</v>
      </c>
      <c r="E343">
        <v>263</v>
      </c>
    </row>
    <row r="344" spans="1:5" x14ac:dyDescent="0.35">
      <c r="A344" s="14" t="s">
        <v>20</v>
      </c>
      <c r="B344">
        <v>117</v>
      </c>
      <c r="D344" t="s">
        <v>14</v>
      </c>
      <c r="E344">
        <v>1691</v>
      </c>
    </row>
    <row r="345" spans="1:5" x14ac:dyDescent="0.35">
      <c r="A345" s="14" t="s">
        <v>20</v>
      </c>
      <c r="B345">
        <v>6406</v>
      </c>
      <c r="D345" t="s">
        <v>14</v>
      </c>
      <c r="E345">
        <v>181</v>
      </c>
    </row>
    <row r="346" spans="1:5" x14ac:dyDescent="0.35">
      <c r="A346" s="14" t="s">
        <v>20</v>
      </c>
      <c r="B346">
        <v>192</v>
      </c>
      <c r="D346" t="s">
        <v>14</v>
      </c>
      <c r="E346">
        <v>13</v>
      </c>
    </row>
    <row r="347" spans="1:5" x14ac:dyDescent="0.35">
      <c r="A347" s="14" t="s">
        <v>20</v>
      </c>
      <c r="B347">
        <v>26</v>
      </c>
      <c r="D347" t="s">
        <v>14</v>
      </c>
      <c r="E347">
        <v>1</v>
      </c>
    </row>
    <row r="348" spans="1:5" x14ac:dyDescent="0.35">
      <c r="A348" s="14" t="s">
        <v>20</v>
      </c>
      <c r="B348">
        <v>723</v>
      </c>
      <c r="D348" t="s">
        <v>14</v>
      </c>
      <c r="E348">
        <v>21</v>
      </c>
    </row>
    <row r="349" spans="1:5" x14ac:dyDescent="0.35">
      <c r="A349" s="14" t="s">
        <v>20</v>
      </c>
      <c r="B349">
        <v>170</v>
      </c>
      <c r="D349" t="s">
        <v>14</v>
      </c>
      <c r="E349">
        <v>830</v>
      </c>
    </row>
    <row r="350" spans="1:5" x14ac:dyDescent="0.35">
      <c r="A350" s="14" t="s">
        <v>20</v>
      </c>
      <c r="B350">
        <v>238</v>
      </c>
      <c r="D350" t="s">
        <v>14</v>
      </c>
      <c r="E350">
        <v>130</v>
      </c>
    </row>
    <row r="351" spans="1:5" x14ac:dyDescent="0.35">
      <c r="A351" s="14" t="s">
        <v>20</v>
      </c>
      <c r="B351">
        <v>55</v>
      </c>
      <c r="D351" t="s">
        <v>14</v>
      </c>
      <c r="E351">
        <v>55</v>
      </c>
    </row>
    <row r="352" spans="1:5" x14ac:dyDescent="0.35">
      <c r="A352" s="14" t="s">
        <v>20</v>
      </c>
      <c r="B352">
        <v>128</v>
      </c>
      <c r="D352" t="s">
        <v>14</v>
      </c>
      <c r="E352">
        <v>114</v>
      </c>
    </row>
    <row r="353" spans="1:5" x14ac:dyDescent="0.35">
      <c r="A353" s="14" t="s">
        <v>20</v>
      </c>
      <c r="B353">
        <v>2144</v>
      </c>
      <c r="D353" t="s">
        <v>14</v>
      </c>
      <c r="E353">
        <v>594</v>
      </c>
    </row>
    <row r="354" spans="1:5" x14ac:dyDescent="0.35">
      <c r="A354" s="14" t="s">
        <v>20</v>
      </c>
      <c r="B354">
        <v>2693</v>
      </c>
      <c r="D354" t="s">
        <v>14</v>
      </c>
      <c r="E354">
        <v>24</v>
      </c>
    </row>
    <row r="355" spans="1:5" x14ac:dyDescent="0.35">
      <c r="A355" s="14" t="s">
        <v>20</v>
      </c>
      <c r="B355">
        <v>432</v>
      </c>
      <c r="D355" t="s">
        <v>14</v>
      </c>
      <c r="E355">
        <v>252</v>
      </c>
    </row>
    <row r="356" spans="1:5" x14ac:dyDescent="0.35">
      <c r="A356" s="14" t="s">
        <v>20</v>
      </c>
      <c r="B356">
        <v>189</v>
      </c>
      <c r="D356" t="s">
        <v>14</v>
      </c>
      <c r="E356">
        <v>67</v>
      </c>
    </row>
    <row r="357" spans="1:5" x14ac:dyDescent="0.35">
      <c r="A357" s="14" t="s">
        <v>20</v>
      </c>
      <c r="B357">
        <v>154</v>
      </c>
      <c r="D357" t="s">
        <v>14</v>
      </c>
      <c r="E357">
        <v>742</v>
      </c>
    </row>
    <row r="358" spans="1:5" x14ac:dyDescent="0.35">
      <c r="A358" s="14" t="s">
        <v>20</v>
      </c>
      <c r="B358">
        <v>96</v>
      </c>
      <c r="D358" t="s">
        <v>14</v>
      </c>
      <c r="E358">
        <v>75</v>
      </c>
    </row>
    <row r="359" spans="1:5" x14ac:dyDescent="0.35">
      <c r="A359" s="14" t="s">
        <v>20</v>
      </c>
      <c r="B359">
        <v>3063</v>
      </c>
      <c r="D359" t="s">
        <v>14</v>
      </c>
      <c r="E359">
        <v>4405</v>
      </c>
    </row>
    <row r="360" spans="1:5" x14ac:dyDescent="0.35">
      <c r="A360" s="14" t="s">
        <v>20</v>
      </c>
      <c r="B360">
        <v>2266</v>
      </c>
      <c r="D360" t="s">
        <v>14</v>
      </c>
      <c r="E360">
        <v>92</v>
      </c>
    </row>
    <row r="361" spans="1:5" x14ac:dyDescent="0.35">
      <c r="A361" s="14" t="s">
        <v>20</v>
      </c>
      <c r="B361">
        <v>194</v>
      </c>
      <c r="D361" t="s">
        <v>14</v>
      </c>
      <c r="E361">
        <v>64</v>
      </c>
    </row>
    <row r="362" spans="1:5" x14ac:dyDescent="0.35">
      <c r="A362" s="14" t="s">
        <v>20</v>
      </c>
      <c r="B362">
        <v>129</v>
      </c>
      <c r="D362" t="s">
        <v>14</v>
      </c>
      <c r="E362">
        <v>64</v>
      </c>
    </row>
    <row r="363" spans="1:5" x14ac:dyDescent="0.35">
      <c r="A363" s="14" t="s">
        <v>20</v>
      </c>
      <c r="B363">
        <v>375</v>
      </c>
      <c r="D363" t="s">
        <v>14</v>
      </c>
      <c r="E363">
        <v>842</v>
      </c>
    </row>
    <row r="364" spans="1:5" x14ac:dyDescent="0.35">
      <c r="A364" s="14" t="s">
        <v>20</v>
      </c>
      <c r="B364">
        <v>409</v>
      </c>
      <c r="D364" t="s">
        <v>14</v>
      </c>
      <c r="E364">
        <v>112</v>
      </c>
    </row>
    <row r="365" spans="1:5" x14ac:dyDescent="0.35">
      <c r="A365" s="14" t="s">
        <v>20</v>
      </c>
      <c r="B365">
        <v>234</v>
      </c>
      <c r="D365" t="s">
        <v>14</v>
      </c>
      <c r="E365">
        <v>374</v>
      </c>
    </row>
    <row r="366" spans="1:5" x14ac:dyDescent="0.35">
      <c r="A366" s="14" t="s">
        <v>20</v>
      </c>
      <c r="B366">
        <v>3016</v>
      </c>
    </row>
    <row r="367" spans="1:5" x14ac:dyDescent="0.35">
      <c r="A367" s="14" t="s">
        <v>20</v>
      </c>
      <c r="B367">
        <v>264</v>
      </c>
    </row>
    <row r="368" spans="1:5" x14ac:dyDescent="0.35">
      <c r="A368" s="14" t="s">
        <v>20</v>
      </c>
      <c r="B368">
        <v>272</v>
      </c>
    </row>
    <row r="369" spans="1:2" x14ac:dyDescent="0.35">
      <c r="A369" s="14" t="s">
        <v>20</v>
      </c>
      <c r="B369">
        <v>419</v>
      </c>
    </row>
    <row r="370" spans="1:2" x14ac:dyDescent="0.35">
      <c r="A370" s="14" t="s">
        <v>20</v>
      </c>
      <c r="B370">
        <v>1621</v>
      </c>
    </row>
    <row r="371" spans="1:2" x14ac:dyDescent="0.35">
      <c r="A371" s="14" t="s">
        <v>20</v>
      </c>
      <c r="B371">
        <v>1101</v>
      </c>
    </row>
    <row r="372" spans="1:2" x14ac:dyDescent="0.35">
      <c r="A372" s="14" t="s">
        <v>20</v>
      </c>
      <c r="B372">
        <v>1073</v>
      </c>
    </row>
    <row r="373" spans="1:2" x14ac:dyDescent="0.35">
      <c r="A373" s="14" t="s">
        <v>20</v>
      </c>
      <c r="B373">
        <v>331</v>
      </c>
    </row>
    <row r="374" spans="1:2" x14ac:dyDescent="0.35">
      <c r="A374" s="14" t="s">
        <v>20</v>
      </c>
      <c r="B374">
        <v>1170</v>
      </c>
    </row>
    <row r="375" spans="1:2" x14ac:dyDescent="0.35">
      <c r="A375" s="14" t="s">
        <v>20</v>
      </c>
      <c r="B375">
        <v>363</v>
      </c>
    </row>
    <row r="376" spans="1:2" x14ac:dyDescent="0.35">
      <c r="A376" s="14" t="s">
        <v>20</v>
      </c>
      <c r="B376">
        <v>103</v>
      </c>
    </row>
    <row r="377" spans="1:2" x14ac:dyDescent="0.35">
      <c r="A377" s="14" t="s">
        <v>20</v>
      </c>
      <c r="B377">
        <v>147</v>
      </c>
    </row>
    <row r="378" spans="1:2" x14ac:dyDescent="0.35">
      <c r="A378" s="14" t="s">
        <v>20</v>
      </c>
      <c r="B378">
        <v>110</v>
      </c>
    </row>
    <row r="379" spans="1:2" x14ac:dyDescent="0.35">
      <c r="A379" s="14" t="s">
        <v>20</v>
      </c>
      <c r="B379">
        <v>134</v>
      </c>
    </row>
    <row r="380" spans="1:2" x14ac:dyDescent="0.35">
      <c r="A380" s="14" t="s">
        <v>20</v>
      </c>
      <c r="B380">
        <v>269</v>
      </c>
    </row>
    <row r="381" spans="1:2" x14ac:dyDescent="0.35">
      <c r="A381" s="14" t="s">
        <v>20</v>
      </c>
      <c r="B381">
        <v>175</v>
      </c>
    </row>
    <row r="382" spans="1:2" x14ac:dyDescent="0.35">
      <c r="A382" s="14" t="s">
        <v>20</v>
      </c>
      <c r="B382">
        <v>69</v>
      </c>
    </row>
    <row r="383" spans="1:2" x14ac:dyDescent="0.35">
      <c r="A383" s="14" t="s">
        <v>20</v>
      </c>
      <c r="B383">
        <v>190</v>
      </c>
    </row>
    <row r="384" spans="1:2" x14ac:dyDescent="0.35">
      <c r="A384" s="14" t="s">
        <v>20</v>
      </c>
      <c r="B384">
        <v>237</v>
      </c>
    </row>
    <row r="385" spans="1:2" x14ac:dyDescent="0.35">
      <c r="A385" s="14" t="s">
        <v>20</v>
      </c>
      <c r="B385">
        <v>196</v>
      </c>
    </row>
    <row r="386" spans="1:2" x14ac:dyDescent="0.35">
      <c r="A386" s="14" t="s">
        <v>20</v>
      </c>
      <c r="B386">
        <v>7295</v>
      </c>
    </row>
    <row r="387" spans="1:2" x14ac:dyDescent="0.35">
      <c r="A387" s="14" t="s">
        <v>20</v>
      </c>
      <c r="B387">
        <v>2893</v>
      </c>
    </row>
    <row r="388" spans="1:2" x14ac:dyDescent="0.35">
      <c r="A388" s="14" t="s">
        <v>20</v>
      </c>
      <c r="B388">
        <v>820</v>
      </c>
    </row>
    <row r="389" spans="1:2" x14ac:dyDescent="0.35">
      <c r="A389" s="14" t="s">
        <v>20</v>
      </c>
      <c r="B389">
        <v>2038</v>
      </c>
    </row>
    <row r="390" spans="1:2" x14ac:dyDescent="0.35">
      <c r="A390" s="14" t="s">
        <v>20</v>
      </c>
      <c r="B390">
        <v>116</v>
      </c>
    </row>
    <row r="391" spans="1:2" x14ac:dyDescent="0.35">
      <c r="A391" s="14" t="s">
        <v>20</v>
      </c>
      <c r="B391">
        <v>1345</v>
      </c>
    </row>
    <row r="392" spans="1:2" x14ac:dyDescent="0.35">
      <c r="A392" s="14" t="s">
        <v>20</v>
      </c>
      <c r="B392">
        <v>168</v>
      </c>
    </row>
    <row r="393" spans="1:2" x14ac:dyDescent="0.35">
      <c r="A393" s="14" t="s">
        <v>20</v>
      </c>
      <c r="B393">
        <v>137</v>
      </c>
    </row>
    <row r="394" spans="1:2" x14ac:dyDescent="0.35">
      <c r="A394" s="14" t="s">
        <v>20</v>
      </c>
      <c r="B394">
        <v>186</v>
      </c>
    </row>
    <row r="395" spans="1:2" x14ac:dyDescent="0.35">
      <c r="A395" s="14" t="s">
        <v>20</v>
      </c>
      <c r="B395">
        <v>125</v>
      </c>
    </row>
    <row r="396" spans="1:2" x14ac:dyDescent="0.35">
      <c r="A396" s="14" t="s">
        <v>20</v>
      </c>
      <c r="B396">
        <v>202</v>
      </c>
    </row>
    <row r="397" spans="1:2" x14ac:dyDescent="0.35">
      <c r="A397" s="14" t="s">
        <v>20</v>
      </c>
      <c r="B397">
        <v>103</v>
      </c>
    </row>
    <row r="398" spans="1:2" x14ac:dyDescent="0.35">
      <c r="A398" s="14" t="s">
        <v>20</v>
      </c>
      <c r="B398">
        <v>1785</v>
      </c>
    </row>
    <row r="399" spans="1:2" x14ac:dyDescent="0.35">
      <c r="A399" s="14" t="s">
        <v>20</v>
      </c>
      <c r="B399">
        <v>157</v>
      </c>
    </row>
    <row r="400" spans="1:2" x14ac:dyDescent="0.35">
      <c r="A400" s="14" t="s">
        <v>20</v>
      </c>
      <c r="B400">
        <v>555</v>
      </c>
    </row>
    <row r="401" spans="1:2" x14ac:dyDescent="0.35">
      <c r="A401" s="14" t="s">
        <v>20</v>
      </c>
      <c r="B401">
        <v>297</v>
      </c>
    </row>
    <row r="402" spans="1:2" x14ac:dyDescent="0.35">
      <c r="A402" s="14" t="s">
        <v>20</v>
      </c>
      <c r="B402">
        <v>123</v>
      </c>
    </row>
    <row r="403" spans="1:2" x14ac:dyDescent="0.35">
      <c r="A403" s="14" t="s">
        <v>20</v>
      </c>
      <c r="B403">
        <v>3036</v>
      </c>
    </row>
    <row r="404" spans="1:2" x14ac:dyDescent="0.35">
      <c r="A404" s="14" t="s">
        <v>20</v>
      </c>
      <c r="B404">
        <v>144</v>
      </c>
    </row>
    <row r="405" spans="1:2" x14ac:dyDescent="0.35">
      <c r="A405" s="14" t="s">
        <v>20</v>
      </c>
      <c r="B405">
        <v>121</v>
      </c>
    </row>
    <row r="406" spans="1:2" x14ac:dyDescent="0.35">
      <c r="A406" s="14" t="s">
        <v>20</v>
      </c>
      <c r="B406">
        <v>181</v>
      </c>
    </row>
    <row r="407" spans="1:2" x14ac:dyDescent="0.35">
      <c r="A407" s="14" t="s">
        <v>20</v>
      </c>
      <c r="B407">
        <v>122</v>
      </c>
    </row>
    <row r="408" spans="1:2" x14ac:dyDescent="0.35">
      <c r="A408" s="14" t="s">
        <v>20</v>
      </c>
      <c r="B408">
        <v>1071</v>
      </c>
    </row>
    <row r="409" spans="1:2" x14ac:dyDescent="0.35">
      <c r="A409" s="14" t="s">
        <v>20</v>
      </c>
      <c r="B409">
        <v>980</v>
      </c>
    </row>
    <row r="410" spans="1:2" x14ac:dyDescent="0.35">
      <c r="A410" s="14" t="s">
        <v>20</v>
      </c>
      <c r="B410">
        <v>536</v>
      </c>
    </row>
    <row r="411" spans="1:2" x14ac:dyDescent="0.35">
      <c r="A411" s="14" t="s">
        <v>20</v>
      </c>
      <c r="B411">
        <v>1991</v>
      </c>
    </row>
    <row r="412" spans="1:2" x14ac:dyDescent="0.35">
      <c r="A412" s="14" t="s">
        <v>20</v>
      </c>
      <c r="B412">
        <v>180</v>
      </c>
    </row>
    <row r="413" spans="1:2" x14ac:dyDescent="0.35">
      <c r="A413" s="14" t="s">
        <v>20</v>
      </c>
      <c r="B413">
        <v>130</v>
      </c>
    </row>
    <row r="414" spans="1:2" x14ac:dyDescent="0.35">
      <c r="A414" s="14" t="s">
        <v>20</v>
      </c>
      <c r="B414">
        <v>122</v>
      </c>
    </row>
    <row r="415" spans="1:2" x14ac:dyDescent="0.35">
      <c r="A415" s="14" t="s">
        <v>20</v>
      </c>
      <c r="B415">
        <v>140</v>
      </c>
    </row>
    <row r="416" spans="1:2" x14ac:dyDescent="0.35">
      <c r="A416" s="14" t="s">
        <v>20</v>
      </c>
      <c r="B416">
        <v>3388</v>
      </c>
    </row>
    <row r="417" spans="1:2" x14ac:dyDescent="0.35">
      <c r="A417" s="14" t="s">
        <v>20</v>
      </c>
      <c r="B417">
        <v>280</v>
      </c>
    </row>
    <row r="418" spans="1:2" x14ac:dyDescent="0.35">
      <c r="A418" s="14" t="s">
        <v>20</v>
      </c>
      <c r="B418">
        <v>366</v>
      </c>
    </row>
    <row r="419" spans="1:2" x14ac:dyDescent="0.35">
      <c r="A419" s="14" t="s">
        <v>20</v>
      </c>
      <c r="B419">
        <v>270</v>
      </c>
    </row>
    <row r="420" spans="1:2" x14ac:dyDescent="0.35">
      <c r="A420" s="14" t="s">
        <v>20</v>
      </c>
      <c r="B420">
        <v>137</v>
      </c>
    </row>
    <row r="421" spans="1:2" x14ac:dyDescent="0.35">
      <c r="A421" s="14" t="s">
        <v>20</v>
      </c>
      <c r="B421">
        <v>3205</v>
      </c>
    </row>
    <row r="422" spans="1:2" x14ac:dyDescent="0.35">
      <c r="A422" s="14" t="s">
        <v>20</v>
      </c>
      <c r="B422">
        <v>288</v>
      </c>
    </row>
    <row r="423" spans="1:2" x14ac:dyDescent="0.35">
      <c r="A423" s="14" t="s">
        <v>20</v>
      </c>
      <c r="B423">
        <v>148</v>
      </c>
    </row>
    <row r="424" spans="1:2" x14ac:dyDescent="0.35">
      <c r="A424" s="14" t="s">
        <v>20</v>
      </c>
      <c r="B424">
        <v>114</v>
      </c>
    </row>
    <row r="425" spans="1:2" x14ac:dyDescent="0.35">
      <c r="A425" s="14" t="s">
        <v>20</v>
      </c>
      <c r="B425">
        <v>1518</v>
      </c>
    </row>
    <row r="426" spans="1:2" x14ac:dyDescent="0.35">
      <c r="A426" s="14" t="s">
        <v>20</v>
      </c>
      <c r="B426">
        <v>166</v>
      </c>
    </row>
    <row r="427" spans="1:2" x14ac:dyDescent="0.35">
      <c r="A427" s="14" t="s">
        <v>20</v>
      </c>
      <c r="B427">
        <v>100</v>
      </c>
    </row>
    <row r="428" spans="1:2" x14ac:dyDescent="0.35">
      <c r="A428" s="14" t="s">
        <v>20</v>
      </c>
      <c r="B428">
        <v>235</v>
      </c>
    </row>
    <row r="429" spans="1:2" x14ac:dyDescent="0.35">
      <c r="A429" s="14" t="s">
        <v>20</v>
      </c>
      <c r="B429">
        <v>148</v>
      </c>
    </row>
    <row r="430" spans="1:2" x14ac:dyDescent="0.35">
      <c r="A430" s="14" t="s">
        <v>20</v>
      </c>
      <c r="B430">
        <v>198</v>
      </c>
    </row>
    <row r="431" spans="1:2" x14ac:dyDescent="0.35">
      <c r="A431" s="14" t="s">
        <v>20</v>
      </c>
      <c r="B431">
        <v>150</v>
      </c>
    </row>
    <row r="432" spans="1:2" x14ac:dyDescent="0.35">
      <c r="A432" s="14" t="s">
        <v>20</v>
      </c>
      <c r="B432">
        <v>216</v>
      </c>
    </row>
    <row r="433" spans="1:2" x14ac:dyDescent="0.35">
      <c r="A433" s="14" t="s">
        <v>20</v>
      </c>
      <c r="B433">
        <v>5139</v>
      </c>
    </row>
    <row r="434" spans="1:2" x14ac:dyDescent="0.35">
      <c r="A434" s="14" t="s">
        <v>20</v>
      </c>
      <c r="B434">
        <v>2353</v>
      </c>
    </row>
    <row r="435" spans="1:2" x14ac:dyDescent="0.35">
      <c r="A435" s="14" t="s">
        <v>20</v>
      </c>
      <c r="B435">
        <v>78</v>
      </c>
    </row>
    <row r="436" spans="1:2" x14ac:dyDescent="0.35">
      <c r="A436" s="14" t="s">
        <v>20</v>
      </c>
      <c r="B436">
        <v>174</v>
      </c>
    </row>
    <row r="437" spans="1:2" x14ac:dyDescent="0.35">
      <c r="A437" s="14" t="s">
        <v>20</v>
      </c>
      <c r="B437">
        <v>164</v>
      </c>
    </row>
    <row r="438" spans="1:2" x14ac:dyDescent="0.35">
      <c r="A438" s="14" t="s">
        <v>20</v>
      </c>
      <c r="B438">
        <v>161</v>
      </c>
    </row>
    <row r="439" spans="1:2" x14ac:dyDescent="0.35">
      <c r="A439" s="14" t="s">
        <v>20</v>
      </c>
      <c r="B439">
        <v>138</v>
      </c>
    </row>
    <row r="440" spans="1:2" x14ac:dyDescent="0.35">
      <c r="A440" s="14" t="s">
        <v>20</v>
      </c>
      <c r="B440">
        <v>3308</v>
      </c>
    </row>
    <row r="441" spans="1:2" x14ac:dyDescent="0.35">
      <c r="A441" s="14" t="s">
        <v>20</v>
      </c>
      <c r="B441">
        <v>127</v>
      </c>
    </row>
    <row r="442" spans="1:2" x14ac:dyDescent="0.35">
      <c r="A442" s="14" t="s">
        <v>20</v>
      </c>
      <c r="B442">
        <v>207</v>
      </c>
    </row>
    <row r="443" spans="1:2" x14ac:dyDescent="0.35">
      <c r="A443" s="14" t="s">
        <v>20</v>
      </c>
      <c r="B443">
        <v>181</v>
      </c>
    </row>
    <row r="444" spans="1:2" x14ac:dyDescent="0.35">
      <c r="A444" s="14" t="s">
        <v>20</v>
      </c>
      <c r="B444">
        <v>110</v>
      </c>
    </row>
    <row r="445" spans="1:2" x14ac:dyDescent="0.35">
      <c r="A445" s="14" t="s">
        <v>20</v>
      </c>
      <c r="B445">
        <v>185</v>
      </c>
    </row>
    <row r="446" spans="1:2" x14ac:dyDescent="0.35">
      <c r="A446" s="14" t="s">
        <v>20</v>
      </c>
      <c r="B446">
        <v>121</v>
      </c>
    </row>
    <row r="447" spans="1:2" x14ac:dyDescent="0.35">
      <c r="A447" s="14" t="s">
        <v>20</v>
      </c>
      <c r="B447">
        <v>106</v>
      </c>
    </row>
    <row r="448" spans="1:2" x14ac:dyDescent="0.35">
      <c r="A448" s="14" t="s">
        <v>20</v>
      </c>
      <c r="B448">
        <v>142</v>
      </c>
    </row>
    <row r="449" spans="1:2" x14ac:dyDescent="0.35">
      <c r="A449" s="14" t="s">
        <v>20</v>
      </c>
      <c r="B449">
        <v>233</v>
      </c>
    </row>
    <row r="450" spans="1:2" x14ac:dyDescent="0.35">
      <c r="A450" s="14" t="s">
        <v>20</v>
      </c>
      <c r="B450">
        <v>218</v>
      </c>
    </row>
    <row r="451" spans="1:2" x14ac:dyDescent="0.35">
      <c r="A451" s="14" t="s">
        <v>20</v>
      </c>
      <c r="B451">
        <v>76</v>
      </c>
    </row>
    <row r="452" spans="1:2" x14ac:dyDescent="0.35">
      <c r="A452" s="14" t="s">
        <v>20</v>
      </c>
      <c r="B452">
        <v>43</v>
      </c>
    </row>
    <row r="453" spans="1:2" x14ac:dyDescent="0.35">
      <c r="A453" s="14" t="s">
        <v>20</v>
      </c>
      <c r="B453">
        <v>221</v>
      </c>
    </row>
    <row r="454" spans="1:2" x14ac:dyDescent="0.35">
      <c r="A454" s="14" t="s">
        <v>20</v>
      </c>
      <c r="B454">
        <v>2805</v>
      </c>
    </row>
    <row r="455" spans="1:2" x14ac:dyDescent="0.35">
      <c r="A455" s="14" t="s">
        <v>20</v>
      </c>
      <c r="B455">
        <v>68</v>
      </c>
    </row>
    <row r="456" spans="1:2" x14ac:dyDescent="0.35">
      <c r="A456" s="14" t="s">
        <v>20</v>
      </c>
      <c r="B456">
        <v>183</v>
      </c>
    </row>
    <row r="457" spans="1:2" x14ac:dyDescent="0.35">
      <c r="A457" s="14" t="s">
        <v>20</v>
      </c>
      <c r="B457">
        <v>133</v>
      </c>
    </row>
    <row r="458" spans="1:2" x14ac:dyDescent="0.35">
      <c r="A458" s="14" t="s">
        <v>20</v>
      </c>
      <c r="B458">
        <v>2489</v>
      </c>
    </row>
    <row r="459" spans="1:2" x14ac:dyDescent="0.35">
      <c r="A459" s="14" t="s">
        <v>20</v>
      </c>
      <c r="B459">
        <v>69</v>
      </c>
    </row>
    <row r="460" spans="1:2" x14ac:dyDescent="0.35">
      <c r="A460" s="14" t="s">
        <v>20</v>
      </c>
      <c r="B460">
        <v>279</v>
      </c>
    </row>
    <row r="461" spans="1:2" x14ac:dyDescent="0.35">
      <c r="A461" s="14" t="s">
        <v>20</v>
      </c>
      <c r="B461">
        <v>210</v>
      </c>
    </row>
    <row r="462" spans="1:2" x14ac:dyDescent="0.35">
      <c r="A462" s="14" t="s">
        <v>20</v>
      </c>
      <c r="B462">
        <v>2100</v>
      </c>
    </row>
    <row r="463" spans="1:2" x14ac:dyDescent="0.35">
      <c r="A463" s="14" t="s">
        <v>20</v>
      </c>
      <c r="B463">
        <v>252</v>
      </c>
    </row>
    <row r="464" spans="1:2" x14ac:dyDescent="0.35">
      <c r="A464" s="14" t="s">
        <v>20</v>
      </c>
      <c r="B464">
        <v>1280</v>
      </c>
    </row>
    <row r="465" spans="1:2" x14ac:dyDescent="0.35">
      <c r="A465" s="14" t="s">
        <v>20</v>
      </c>
      <c r="B465">
        <v>157</v>
      </c>
    </row>
    <row r="466" spans="1:2" x14ac:dyDescent="0.35">
      <c r="A466" s="14" t="s">
        <v>20</v>
      </c>
      <c r="B466">
        <v>194</v>
      </c>
    </row>
    <row r="467" spans="1:2" x14ac:dyDescent="0.35">
      <c r="A467" s="14" t="s">
        <v>20</v>
      </c>
      <c r="B467">
        <v>82</v>
      </c>
    </row>
    <row r="468" spans="1:2" x14ac:dyDescent="0.35">
      <c r="A468" s="14" t="s">
        <v>20</v>
      </c>
      <c r="B468">
        <v>4233</v>
      </c>
    </row>
    <row r="469" spans="1:2" x14ac:dyDescent="0.35">
      <c r="A469" s="14" t="s">
        <v>20</v>
      </c>
      <c r="B469">
        <v>1297</v>
      </c>
    </row>
    <row r="470" spans="1:2" x14ac:dyDescent="0.35">
      <c r="A470" s="14" t="s">
        <v>20</v>
      </c>
      <c r="B470">
        <v>165</v>
      </c>
    </row>
    <row r="471" spans="1:2" x14ac:dyDescent="0.35">
      <c r="A471" s="14" t="s">
        <v>20</v>
      </c>
      <c r="B471">
        <v>119</v>
      </c>
    </row>
    <row r="472" spans="1:2" x14ac:dyDescent="0.35">
      <c r="A472" s="14" t="s">
        <v>20</v>
      </c>
      <c r="B472">
        <v>1797</v>
      </c>
    </row>
    <row r="473" spans="1:2" x14ac:dyDescent="0.35">
      <c r="A473" s="14" t="s">
        <v>20</v>
      </c>
      <c r="B473">
        <v>261</v>
      </c>
    </row>
    <row r="474" spans="1:2" x14ac:dyDescent="0.35">
      <c r="A474" s="14" t="s">
        <v>20</v>
      </c>
      <c r="B474">
        <v>157</v>
      </c>
    </row>
    <row r="475" spans="1:2" x14ac:dyDescent="0.35">
      <c r="A475" s="14" t="s">
        <v>20</v>
      </c>
      <c r="B475">
        <v>3533</v>
      </c>
    </row>
    <row r="476" spans="1:2" x14ac:dyDescent="0.35">
      <c r="A476" s="14" t="s">
        <v>20</v>
      </c>
      <c r="B476">
        <v>155</v>
      </c>
    </row>
    <row r="477" spans="1:2" x14ac:dyDescent="0.35">
      <c r="A477" s="14" t="s">
        <v>20</v>
      </c>
      <c r="B477">
        <v>132</v>
      </c>
    </row>
    <row r="478" spans="1:2" x14ac:dyDescent="0.35">
      <c r="A478" s="14" t="s">
        <v>20</v>
      </c>
      <c r="B478">
        <v>1354</v>
      </c>
    </row>
    <row r="479" spans="1:2" x14ac:dyDescent="0.35">
      <c r="A479" s="14" t="s">
        <v>20</v>
      </c>
      <c r="B479">
        <v>48</v>
      </c>
    </row>
    <row r="480" spans="1:2" x14ac:dyDescent="0.35">
      <c r="A480" s="14" t="s">
        <v>20</v>
      </c>
      <c r="B480">
        <v>110</v>
      </c>
    </row>
    <row r="481" spans="1:2" x14ac:dyDescent="0.35">
      <c r="A481" s="14" t="s">
        <v>20</v>
      </c>
      <c r="B481">
        <v>172</v>
      </c>
    </row>
    <row r="482" spans="1:2" x14ac:dyDescent="0.35">
      <c r="A482" s="14" t="s">
        <v>20</v>
      </c>
      <c r="B482">
        <v>307</v>
      </c>
    </row>
    <row r="483" spans="1:2" x14ac:dyDescent="0.35">
      <c r="A483" s="14" t="s">
        <v>20</v>
      </c>
      <c r="B483">
        <v>160</v>
      </c>
    </row>
    <row r="484" spans="1:2" x14ac:dyDescent="0.35">
      <c r="A484" s="14" t="s">
        <v>20</v>
      </c>
      <c r="B484">
        <v>1467</v>
      </c>
    </row>
    <row r="485" spans="1:2" x14ac:dyDescent="0.35">
      <c r="A485" s="14" t="s">
        <v>20</v>
      </c>
      <c r="B485">
        <v>2662</v>
      </c>
    </row>
    <row r="486" spans="1:2" x14ac:dyDescent="0.35">
      <c r="A486" s="14" t="s">
        <v>20</v>
      </c>
      <c r="B486">
        <v>452</v>
      </c>
    </row>
    <row r="487" spans="1:2" x14ac:dyDescent="0.35">
      <c r="A487" s="14" t="s">
        <v>20</v>
      </c>
      <c r="B487">
        <v>158</v>
      </c>
    </row>
    <row r="488" spans="1:2" x14ac:dyDescent="0.35">
      <c r="A488" s="14" t="s">
        <v>20</v>
      </c>
      <c r="B488">
        <v>225</v>
      </c>
    </row>
    <row r="489" spans="1:2" x14ac:dyDescent="0.35">
      <c r="A489" s="14" t="s">
        <v>20</v>
      </c>
      <c r="B489">
        <v>65</v>
      </c>
    </row>
    <row r="490" spans="1:2" x14ac:dyDescent="0.35">
      <c r="A490" s="14" t="s">
        <v>20</v>
      </c>
      <c r="B490">
        <v>163</v>
      </c>
    </row>
    <row r="491" spans="1:2" x14ac:dyDescent="0.35">
      <c r="A491" s="14" t="s">
        <v>20</v>
      </c>
      <c r="B491">
        <v>85</v>
      </c>
    </row>
    <row r="492" spans="1:2" x14ac:dyDescent="0.35">
      <c r="A492" s="14" t="s">
        <v>20</v>
      </c>
      <c r="B492">
        <v>217</v>
      </c>
    </row>
    <row r="493" spans="1:2" x14ac:dyDescent="0.35">
      <c r="A493" s="14" t="s">
        <v>20</v>
      </c>
      <c r="B493">
        <v>150</v>
      </c>
    </row>
    <row r="494" spans="1:2" x14ac:dyDescent="0.35">
      <c r="A494" s="14" t="s">
        <v>20</v>
      </c>
      <c r="B494">
        <v>3272</v>
      </c>
    </row>
    <row r="495" spans="1:2" x14ac:dyDescent="0.35">
      <c r="A495" s="14" t="s">
        <v>20</v>
      </c>
      <c r="B495">
        <v>300</v>
      </c>
    </row>
    <row r="496" spans="1:2" x14ac:dyDescent="0.35">
      <c r="A496" s="14" t="s">
        <v>20</v>
      </c>
      <c r="B496">
        <v>126</v>
      </c>
    </row>
    <row r="497" spans="1:2" x14ac:dyDescent="0.35">
      <c r="A497" s="14" t="s">
        <v>20</v>
      </c>
      <c r="B497">
        <v>2320</v>
      </c>
    </row>
    <row r="498" spans="1:2" x14ac:dyDescent="0.35">
      <c r="A498" s="14" t="s">
        <v>20</v>
      </c>
      <c r="B498">
        <v>81</v>
      </c>
    </row>
    <row r="499" spans="1:2" x14ac:dyDescent="0.35">
      <c r="A499" s="14" t="s">
        <v>20</v>
      </c>
      <c r="B499">
        <v>1887</v>
      </c>
    </row>
    <row r="500" spans="1:2" x14ac:dyDescent="0.35">
      <c r="A500" s="14" t="s">
        <v>20</v>
      </c>
      <c r="B500">
        <v>4358</v>
      </c>
    </row>
    <row r="501" spans="1:2" x14ac:dyDescent="0.35">
      <c r="A501" s="14" t="s">
        <v>20</v>
      </c>
      <c r="B501">
        <v>53</v>
      </c>
    </row>
    <row r="502" spans="1:2" x14ac:dyDescent="0.35">
      <c r="A502" s="14" t="s">
        <v>20</v>
      </c>
      <c r="B502">
        <v>2414</v>
      </c>
    </row>
    <row r="503" spans="1:2" x14ac:dyDescent="0.35">
      <c r="A503" s="14" t="s">
        <v>20</v>
      </c>
      <c r="B503">
        <v>80</v>
      </c>
    </row>
    <row r="504" spans="1:2" x14ac:dyDescent="0.35">
      <c r="A504" s="14" t="s">
        <v>20</v>
      </c>
      <c r="B504">
        <v>193</v>
      </c>
    </row>
    <row r="505" spans="1:2" x14ac:dyDescent="0.35">
      <c r="A505" s="14" t="s">
        <v>20</v>
      </c>
      <c r="B505">
        <v>52</v>
      </c>
    </row>
    <row r="506" spans="1:2" x14ac:dyDescent="0.35">
      <c r="A506" s="14" t="s">
        <v>20</v>
      </c>
      <c r="B506">
        <v>290</v>
      </c>
    </row>
    <row r="507" spans="1:2" x14ac:dyDescent="0.35">
      <c r="A507" s="14" t="s">
        <v>20</v>
      </c>
      <c r="B507">
        <v>122</v>
      </c>
    </row>
    <row r="508" spans="1:2" x14ac:dyDescent="0.35">
      <c r="A508" s="14" t="s">
        <v>20</v>
      </c>
      <c r="B508">
        <v>1470</v>
      </c>
    </row>
    <row r="509" spans="1:2" x14ac:dyDescent="0.35">
      <c r="A509" s="14" t="s">
        <v>20</v>
      </c>
      <c r="B509">
        <v>165</v>
      </c>
    </row>
    <row r="510" spans="1:2" x14ac:dyDescent="0.35">
      <c r="A510" s="14" t="s">
        <v>20</v>
      </c>
      <c r="B510">
        <v>182</v>
      </c>
    </row>
    <row r="511" spans="1:2" x14ac:dyDescent="0.35">
      <c r="A511" s="14" t="s">
        <v>20</v>
      </c>
      <c r="B511">
        <v>199</v>
      </c>
    </row>
    <row r="512" spans="1:2" x14ac:dyDescent="0.35">
      <c r="A512" s="14" t="s">
        <v>20</v>
      </c>
      <c r="B512">
        <v>56</v>
      </c>
    </row>
    <row r="513" spans="1:2" x14ac:dyDescent="0.35">
      <c r="A513" s="14" t="s">
        <v>20</v>
      </c>
      <c r="B513">
        <v>1460</v>
      </c>
    </row>
    <row r="514" spans="1:2" x14ac:dyDescent="0.35">
      <c r="A514" s="14" t="s">
        <v>20</v>
      </c>
      <c r="B514">
        <v>123</v>
      </c>
    </row>
    <row r="515" spans="1:2" x14ac:dyDescent="0.35">
      <c r="A515" s="14" t="s">
        <v>20</v>
      </c>
      <c r="B515">
        <v>159</v>
      </c>
    </row>
    <row r="516" spans="1:2" x14ac:dyDescent="0.35">
      <c r="A516" s="14" t="s">
        <v>20</v>
      </c>
      <c r="B516">
        <v>110</v>
      </c>
    </row>
    <row r="517" spans="1:2" x14ac:dyDescent="0.35">
      <c r="A517" s="14" t="s">
        <v>20</v>
      </c>
      <c r="B517">
        <v>236</v>
      </c>
    </row>
    <row r="518" spans="1:2" x14ac:dyDescent="0.35">
      <c r="A518" s="14" t="s">
        <v>20</v>
      </c>
      <c r="B518">
        <v>191</v>
      </c>
    </row>
    <row r="519" spans="1:2" x14ac:dyDescent="0.35">
      <c r="A519" s="14" t="s">
        <v>20</v>
      </c>
      <c r="B519">
        <v>3934</v>
      </c>
    </row>
    <row r="520" spans="1:2" x14ac:dyDescent="0.35">
      <c r="A520" s="14" t="s">
        <v>20</v>
      </c>
      <c r="B520">
        <v>80</v>
      </c>
    </row>
    <row r="521" spans="1:2" x14ac:dyDescent="0.35">
      <c r="A521" s="14" t="s">
        <v>20</v>
      </c>
      <c r="B521">
        <v>462</v>
      </c>
    </row>
    <row r="522" spans="1:2" x14ac:dyDescent="0.35">
      <c r="A522" s="14" t="s">
        <v>20</v>
      </c>
      <c r="B522">
        <v>179</v>
      </c>
    </row>
    <row r="523" spans="1:2" x14ac:dyDescent="0.35">
      <c r="A523" s="14" t="s">
        <v>20</v>
      </c>
      <c r="B523">
        <v>1866</v>
      </c>
    </row>
    <row r="524" spans="1:2" x14ac:dyDescent="0.35">
      <c r="A524" s="14" t="s">
        <v>20</v>
      </c>
      <c r="B524">
        <v>156</v>
      </c>
    </row>
    <row r="525" spans="1:2" x14ac:dyDescent="0.35">
      <c r="A525" s="14" t="s">
        <v>20</v>
      </c>
      <c r="B525">
        <v>255</v>
      </c>
    </row>
    <row r="526" spans="1:2" x14ac:dyDescent="0.35">
      <c r="A526" s="14" t="s">
        <v>20</v>
      </c>
      <c r="B526">
        <v>2261</v>
      </c>
    </row>
    <row r="527" spans="1:2" x14ac:dyDescent="0.35">
      <c r="A527" s="14" t="s">
        <v>20</v>
      </c>
      <c r="B527">
        <v>40</v>
      </c>
    </row>
    <row r="528" spans="1:2" x14ac:dyDescent="0.35">
      <c r="A528" s="14" t="s">
        <v>20</v>
      </c>
      <c r="B528">
        <v>2289</v>
      </c>
    </row>
    <row r="529" spans="1:2" x14ac:dyDescent="0.35">
      <c r="A529" s="14" t="s">
        <v>20</v>
      </c>
      <c r="B529">
        <v>65</v>
      </c>
    </row>
    <row r="530" spans="1:2" x14ac:dyDescent="0.35">
      <c r="A530" s="14" t="s">
        <v>20</v>
      </c>
      <c r="B530">
        <v>3777</v>
      </c>
    </row>
    <row r="531" spans="1:2" x14ac:dyDescent="0.35">
      <c r="A531" s="14" t="s">
        <v>20</v>
      </c>
      <c r="B531">
        <v>184</v>
      </c>
    </row>
    <row r="532" spans="1:2" x14ac:dyDescent="0.35">
      <c r="A532" s="14" t="s">
        <v>20</v>
      </c>
      <c r="B532">
        <v>85</v>
      </c>
    </row>
    <row r="533" spans="1:2" x14ac:dyDescent="0.35">
      <c r="A533" s="14" t="s">
        <v>20</v>
      </c>
      <c r="B533">
        <v>144</v>
      </c>
    </row>
    <row r="534" spans="1:2" x14ac:dyDescent="0.35">
      <c r="A534" s="14" t="s">
        <v>20</v>
      </c>
      <c r="B534">
        <v>1902</v>
      </c>
    </row>
    <row r="535" spans="1:2" x14ac:dyDescent="0.35">
      <c r="A535" s="14" t="s">
        <v>20</v>
      </c>
      <c r="B535">
        <v>105</v>
      </c>
    </row>
    <row r="536" spans="1:2" x14ac:dyDescent="0.35">
      <c r="A536" s="14" t="s">
        <v>20</v>
      </c>
      <c r="B536">
        <v>132</v>
      </c>
    </row>
    <row r="537" spans="1:2" x14ac:dyDescent="0.35">
      <c r="A537" s="14" t="s">
        <v>20</v>
      </c>
      <c r="B537">
        <v>96</v>
      </c>
    </row>
    <row r="538" spans="1:2" x14ac:dyDescent="0.35">
      <c r="A538" s="14" t="s">
        <v>20</v>
      </c>
      <c r="B538">
        <v>114</v>
      </c>
    </row>
    <row r="539" spans="1:2" x14ac:dyDescent="0.35">
      <c r="A539" s="14" t="s">
        <v>20</v>
      </c>
      <c r="B539">
        <v>203</v>
      </c>
    </row>
    <row r="540" spans="1:2" x14ac:dyDescent="0.35">
      <c r="A540" s="14" t="s">
        <v>20</v>
      </c>
      <c r="B540">
        <v>1559</v>
      </c>
    </row>
    <row r="541" spans="1:2" x14ac:dyDescent="0.35">
      <c r="A541" s="14" t="s">
        <v>20</v>
      </c>
      <c r="B541">
        <v>1548</v>
      </c>
    </row>
    <row r="542" spans="1:2" x14ac:dyDescent="0.35">
      <c r="A542" s="14" t="s">
        <v>20</v>
      </c>
      <c r="B542">
        <v>80</v>
      </c>
    </row>
    <row r="543" spans="1:2" x14ac:dyDescent="0.35">
      <c r="A543" s="14" t="s">
        <v>20</v>
      </c>
      <c r="B543">
        <v>131</v>
      </c>
    </row>
    <row r="544" spans="1:2" x14ac:dyDescent="0.35">
      <c r="A544" s="14" t="s">
        <v>20</v>
      </c>
      <c r="B544">
        <v>112</v>
      </c>
    </row>
    <row r="545" spans="1:2" x14ac:dyDescent="0.35">
      <c r="A545" s="14" t="s">
        <v>20</v>
      </c>
      <c r="B545">
        <v>155</v>
      </c>
    </row>
    <row r="546" spans="1:2" x14ac:dyDescent="0.35">
      <c r="A546" s="14" t="s">
        <v>20</v>
      </c>
      <c r="B546">
        <v>266</v>
      </c>
    </row>
    <row r="547" spans="1:2" x14ac:dyDescent="0.35">
      <c r="A547" s="14" t="s">
        <v>20</v>
      </c>
      <c r="B547">
        <v>155</v>
      </c>
    </row>
    <row r="548" spans="1:2" x14ac:dyDescent="0.35">
      <c r="A548" s="14" t="s">
        <v>20</v>
      </c>
      <c r="B548">
        <v>207</v>
      </c>
    </row>
    <row r="549" spans="1:2" x14ac:dyDescent="0.35">
      <c r="A549" s="14" t="s">
        <v>20</v>
      </c>
      <c r="B549">
        <v>245</v>
      </c>
    </row>
    <row r="550" spans="1:2" x14ac:dyDescent="0.35">
      <c r="A550" s="14" t="s">
        <v>20</v>
      </c>
      <c r="B550">
        <v>1573</v>
      </c>
    </row>
    <row r="551" spans="1:2" x14ac:dyDescent="0.35">
      <c r="A551" s="14" t="s">
        <v>20</v>
      </c>
      <c r="B551">
        <v>114</v>
      </c>
    </row>
    <row r="552" spans="1:2" x14ac:dyDescent="0.35">
      <c r="A552" s="14" t="s">
        <v>20</v>
      </c>
      <c r="B552">
        <v>93</v>
      </c>
    </row>
    <row r="553" spans="1:2" x14ac:dyDescent="0.35">
      <c r="A553" s="14" t="s">
        <v>20</v>
      </c>
      <c r="B553">
        <v>1681</v>
      </c>
    </row>
    <row r="554" spans="1:2" x14ac:dyDescent="0.35">
      <c r="A554" s="14" t="s">
        <v>20</v>
      </c>
      <c r="B554">
        <v>32</v>
      </c>
    </row>
    <row r="555" spans="1:2" x14ac:dyDescent="0.35">
      <c r="A555" s="14" t="s">
        <v>20</v>
      </c>
      <c r="B555">
        <v>135</v>
      </c>
    </row>
    <row r="556" spans="1:2" x14ac:dyDescent="0.35">
      <c r="A556" s="14" t="s">
        <v>20</v>
      </c>
      <c r="B556">
        <v>140</v>
      </c>
    </row>
    <row r="557" spans="1:2" x14ac:dyDescent="0.35">
      <c r="A557" s="14" t="s">
        <v>20</v>
      </c>
      <c r="B557">
        <v>92</v>
      </c>
    </row>
    <row r="558" spans="1:2" x14ac:dyDescent="0.35">
      <c r="A558" s="14" t="s">
        <v>20</v>
      </c>
      <c r="B558">
        <v>1015</v>
      </c>
    </row>
    <row r="559" spans="1:2" x14ac:dyDescent="0.35">
      <c r="A559" s="14" t="s">
        <v>20</v>
      </c>
      <c r="B559">
        <v>323</v>
      </c>
    </row>
    <row r="560" spans="1:2" x14ac:dyDescent="0.35">
      <c r="A560" s="14" t="s">
        <v>20</v>
      </c>
      <c r="B560">
        <v>2326</v>
      </c>
    </row>
    <row r="561" spans="1:2" x14ac:dyDescent="0.35">
      <c r="A561" s="14" t="s">
        <v>20</v>
      </c>
      <c r="B561">
        <v>381</v>
      </c>
    </row>
    <row r="562" spans="1:2" x14ac:dyDescent="0.35">
      <c r="A562" s="14" t="s">
        <v>20</v>
      </c>
      <c r="B562">
        <v>480</v>
      </c>
    </row>
    <row r="563" spans="1:2" x14ac:dyDescent="0.35">
      <c r="A563" s="14" t="s">
        <v>20</v>
      </c>
      <c r="B563">
        <v>226</v>
      </c>
    </row>
    <row r="564" spans="1:2" x14ac:dyDescent="0.35">
      <c r="A564" s="14" t="s">
        <v>20</v>
      </c>
      <c r="B564">
        <v>241</v>
      </c>
    </row>
    <row r="565" spans="1:2" x14ac:dyDescent="0.35">
      <c r="A565" s="14" t="s">
        <v>20</v>
      </c>
      <c r="B565">
        <v>132</v>
      </c>
    </row>
    <row r="566" spans="1:2" x14ac:dyDescent="0.35">
      <c r="A566" s="14" t="s">
        <v>20</v>
      </c>
      <c r="B566">
        <v>2043</v>
      </c>
    </row>
  </sheetData>
  <sortState xmlns:xlrd2="http://schemas.microsoft.com/office/spreadsheetml/2017/richdata2" ref="D2:E1001">
    <sortCondition sortBy="cellColor" ref="D2:D1001" dxfId="1"/>
  </sortState>
  <conditionalFormatting sqref="A3:A566">
    <cfRule type="containsText" dxfId="13" priority="12" operator="containsText" text="failed">
      <formula>NOT(ISERROR(SEARCH("failed",A3)))</formula>
    </cfRule>
  </conditionalFormatting>
  <conditionalFormatting sqref="A3:A566">
    <cfRule type="containsText" dxfId="12" priority="9" operator="containsText" text="live">
      <formula>NOT(ISERROR(SEARCH("live",A3)))</formula>
    </cfRule>
    <cfRule type="containsText" dxfId="11" priority="10" operator="containsText" text="canceled">
      <formula>NOT(ISERROR(SEARCH("canceled",A3)))</formula>
    </cfRule>
    <cfRule type="containsText" dxfId="10" priority="11" operator="containsText" text="successful">
      <formula>NOT(ISERROR(SEARCH("successful",A3)))</formula>
    </cfRule>
  </conditionalFormatting>
  <conditionalFormatting sqref="D2:D365">
    <cfRule type="containsText" dxfId="9" priority="8" operator="containsText" text="failed">
      <formula>NOT(ISERROR(SEARCH("failed",D2)))</formula>
    </cfRule>
  </conditionalFormatting>
  <conditionalFormatting sqref="D3:D365">
    <cfRule type="containsText" dxfId="8" priority="5" operator="containsText" text="live">
      <formula>NOT(ISERROR(SEARCH("live",D3)))</formula>
    </cfRule>
    <cfRule type="containsText" dxfId="7" priority="6" operator="containsText" text="canceled">
      <formula>NOT(ISERROR(SEARCH("canceled",D3)))</formula>
    </cfRule>
    <cfRule type="containsText" dxfId="6" priority="7" operator="containsText" text="successful">
      <formula>NOT(ISERROR(SEARCH("successful",D3)))</formula>
    </cfRule>
  </conditionalFormatting>
  <conditionalFormatting sqref="A2">
    <cfRule type="containsText" dxfId="5" priority="4" operator="containsText" text="failed">
      <formula>NOT(ISERROR(SEARCH("failed",A2)))</formula>
    </cfRule>
  </conditionalFormatting>
  <conditionalFormatting sqref="A2">
    <cfRule type="containsText" dxfId="4" priority="1" operator="containsText" text="live">
      <formula>NOT(ISERROR(SEARCH("live",A2)))</formula>
    </cfRule>
    <cfRule type="containsText" dxfId="3" priority="2" operator="containsText" text="canceled">
      <formula>NOT(ISERROR(SEARCH("canceled",A2)))</formula>
    </cfRule>
    <cfRule type="containsText" dxfId="2" priority="3" operator="containsText" text="successful">
      <formula>NOT(ISERROR(SEARCH("successful",A2)))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 Table</vt:lpstr>
      <vt:lpstr>Sub Category Table</vt:lpstr>
      <vt:lpstr>Dates Pivot Table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Thomas Gresco</cp:lastModifiedBy>
  <dcterms:created xsi:type="dcterms:W3CDTF">2021-09-29T18:52:28Z</dcterms:created>
  <dcterms:modified xsi:type="dcterms:W3CDTF">2023-04-19T02:04:01Z</dcterms:modified>
</cp:coreProperties>
</file>