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eafit.sharepoint.com/sites/MecnicaAplicada-Proyectosavanzados/Documentos compartidos/Proyectos avanzados/2024_holografia_acustica/Anteproyecto/presupuesto/"/>
    </mc:Choice>
  </mc:AlternateContent>
  <xr:revisionPtr revIDLastSave="1" documentId="8_{821B1709-E58C-427B-883C-F7B5823468FE}" xr6:coauthVersionLast="47" xr6:coauthVersionMax="47" xr10:uidLastSave="{F21ECA8E-7B31-49DB-8A81-4E88F1365C11}"/>
  <bookViews>
    <workbookView xWindow="-120" yWindow="-120" windowWidth="29040" windowHeight="15720" xr2:uid="{578E3834-D3EF-41D2-A375-876116D7F421}"/>
  </bookViews>
  <sheets>
    <sheet name="2023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B52" i="1" s="1"/>
  <c r="B53" i="1" s="1"/>
  <c r="A52" i="1"/>
  <c r="F50" i="1"/>
  <c r="E50" i="1"/>
  <c r="D50" i="1"/>
  <c r="B50" i="1"/>
  <c r="B51" i="1" s="1"/>
  <c r="A50" i="1"/>
  <c r="F48" i="1"/>
  <c r="C48" i="1" s="1"/>
  <c r="D48" i="1"/>
  <c r="A48" i="1"/>
  <c r="F46" i="1"/>
  <c r="E46" i="1"/>
  <c r="D46" i="1"/>
  <c r="C46" i="1"/>
  <c r="B46" i="1" s="1"/>
  <c r="B47" i="1" s="1"/>
  <c r="A46" i="1"/>
  <c r="F44" i="1"/>
  <c r="D44" i="1"/>
  <c r="C44" i="1"/>
  <c r="B44" i="1" s="1"/>
  <c r="B45" i="1" s="1"/>
  <c r="A44" i="1"/>
  <c r="F42" i="1"/>
  <c r="E42" i="1"/>
  <c r="D42" i="1"/>
  <c r="C42" i="1"/>
  <c r="B42" i="1" s="1"/>
  <c r="B43" i="1" s="1"/>
  <c r="A42" i="1"/>
  <c r="F40" i="1"/>
  <c r="C40" i="1" s="1"/>
  <c r="D40" i="1"/>
  <c r="A40" i="1"/>
  <c r="F38" i="1"/>
  <c r="D38" i="1"/>
  <c r="C38" i="1"/>
  <c r="E38" i="1" s="1"/>
  <c r="A38" i="1"/>
  <c r="F36" i="1"/>
  <c r="D36" i="1"/>
  <c r="C36" i="1"/>
  <c r="E36" i="1" s="1"/>
  <c r="A36" i="1"/>
  <c r="F34" i="1"/>
  <c r="C34" i="1" s="1"/>
  <c r="D34" i="1"/>
  <c r="A34" i="1"/>
  <c r="F32" i="1"/>
  <c r="C32" i="1" s="1"/>
  <c r="D32" i="1"/>
  <c r="A32" i="1"/>
  <c r="B31" i="1"/>
  <c r="F30" i="1"/>
  <c r="E30" i="1"/>
  <c r="D30" i="1"/>
  <c r="C30" i="1"/>
  <c r="B30" i="1"/>
  <c r="A30" i="1"/>
  <c r="F28" i="1"/>
  <c r="C28" i="1" s="1"/>
  <c r="D28" i="1"/>
  <c r="A28" i="1"/>
  <c r="F26" i="1"/>
  <c r="C26" i="1" s="1"/>
  <c r="D26" i="1"/>
  <c r="A26" i="1"/>
  <c r="F24" i="1"/>
  <c r="C24" i="1" s="1"/>
  <c r="D24" i="1"/>
  <c r="A24" i="1"/>
  <c r="F22" i="1"/>
  <c r="E22" i="1"/>
  <c r="D22" i="1"/>
  <c r="C22" i="1"/>
  <c r="B22" i="1" s="1"/>
  <c r="B23" i="1" s="1"/>
  <c r="A22" i="1"/>
  <c r="F20" i="1"/>
  <c r="D20" i="1"/>
  <c r="C20" i="1"/>
  <c r="E20" i="1" s="1"/>
  <c r="B20" i="1"/>
  <c r="B21" i="1" s="1"/>
  <c r="A20" i="1"/>
  <c r="F18" i="1"/>
  <c r="D18" i="1"/>
  <c r="C18" i="1"/>
  <c r="E18" i="1" s="1"/>
  <c r="B18" i="1"/>
  <c r="B19" i="1" s="1"/>
  <c r="A18" i="1"/>
  <c r="F16" i="1"/>
  <c r="C16" i="1" s="1"/>
  <c r="D16" i="1"/>
  <c r="A16" i="1"/>
  <c r="F14" i="1"/>
  <c r="E14" i="1"/>
  <c r="D14" i="1"/>
  <c r="C14" i="1"/>
  <c r="B14" i="1" s="1"/>
  <c r="B15" i="1" s="1"/>
  <c r="A14" i="1"/>
  <c r="F12" i="1"/>
  <c r="D12" i="1"/>
  <c r="C12" i="1"/>
  <c r="B12" i="1" s="1"/>
  <c r="B13" i="1" s="1"/>
  <c r="A12" i="1"/>
  <c r="F10" i="1"/>
  <c r="C10" i="1" s="1"/>
  <c r="D10" i="1"/>
  <c r="A10" i="1"/>
  <c r="E26" i="1" l="1"/>
  <c r="B26" i="1"/>
  <c r="B27" i="1" s="1"/>
  <c r="B16" i="1"/>
  <c r="B17" i="1" s="1"/>
  <c r="E16" i="1"/>
  <c r="B48" i="1"/>
  <c r="B49" i="1" s="1"/>
  <c r="E48" i="1"/>
  <c r="E24" i="1"/>
  <c r="B24" i="1"/>
  <c r="B25" i="1" s="1"/>
  <c r="E10" i="1"/>
  <c r="B10" i="1"/>
  <c r="B11" i="1" s="1"/>
  <c r="E40" i="1"/>
  <c r="B40" i="1"/>
  <c r="B41" i="1" s="1"/>
  <c r="E32" i="1"/>
  <c r="B32" i="1"/>
  <c r="B33" i="1" s="1"/>
  <c r="E34" i="1"/>
  <c r="B34" i="1"/>
  <c r="B35" i="1" s="1"/>
  <c r="E28" i="1"/>
  <c r="B28" i="1"/>
  <c r="B29" i="1" s="1"/>
  <c r="E12" i="1"/>
  <c r="E44" i="1"/>
  <c r="B36" i="1"/>
  <c r="B37" i="1" s="1"/>
  <c r="B38" i="1"/>
  <c r="B39" i="1" s="1"/>
</calcChain>
</file>

<file path=xl/sharedStrings.xml><?xml version="1.0" encoding="utf-8"?>
<sst xmlns="http://schemas.openxmlformats.org/spreadsheetml/2006/main" count="42" uniqueCount="21">
  <si>
    <t>AJUSTES INCREMENTOS 2023</t>
  </si>
  <si>
    <t>1 - 2 SMLV 16%</t>
  </si>
  <si>
    <t>2 - 4 SMLV 13,12%</t>
  </si>
  <si>
    <t>A partir de 4 SMLV 12,22%</t>
  </si>
  <si>
    <t>Factor prestacional</t>
  </si>
  <si>
    <t>incremento 2023</t>
  </si>
  <si>
    <t>Salario mínimo 2023</t>
  </si>
  <si>
    <t>TARIFAS PERSONAL 2022</t>
  </si>
  <si>
    <t>#SMLV</t>
  </si>
  <si>
    <t>AUMENTO SALARIAL</t>
  </si>
  <si>
    <t>VINCULACIÓN</t>
  </si>
  <si>
    <t>TARIFAS PERSONAL</t>
  </si>
  <si>
    <t>BÁSICO</t>
  </si>
  <si>
    <t>DESCRIPCIÓN DEL PERFIL</t>
  </si>
  <si>
    <t>HONORARIOS</t>
  </si>
  <si>
    <t>BONIF CDS</t>
  </si>
  <si>
    <t>Valor hora</t>
  </si>
  <si>
    <t>GASTOS DE PERSONAL</t>
  </si>
  <si>
    <t>BONF NO CDS</t>
  </si>
  <si>
    <t>Auxilio de transporte para:
- Auxiliar de investigación
- Auxiliar administrativa
- Técnico I</t>
  </si>
  <si>
    <t>Dotación para:
- Auxiliar de investigación
- Auxiliar administrativa
- Técnico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</si>
</sst>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_-;\-* #,##0_-;_-* &quot;-&quot;_-;_-@_-"/>
    <numFmt numFmtId="165" formatCode="0.0000"/>
    <numFmt numFmtId="166" formatCode="_ &quot;$&quot;\ * #,##0_ ;_ &quot;$&quot;\ * \-#,##0_ ;_ &quot;$&quot;\ * &quot;-&quot;??_ ;_ @_ "/>
    <numFmt numFmtId="167" formatCode="_-&quot;$&quot;\ * #,##0.000_-;\-&quot;$&quot;\ * #,##0.000_-;_-&quot;$&quot;\ * &quot;-&quot;???_-;_-@_-"/>
    <numFmt numFmtId="168" formatCode="0.000"/>
    <numFmt numFmtId="169" formatCode="&quot;$&quot;\ #,##0;[Red]\-&quot;$&quot;\ #,##0"/>
    <numFmt numFmtId="170" formatCode="_-&quot;$&quot;\ * #,##0_-;\-&quot;$&quot;\ * #,##0_-;_-&quot;$&quot;\ * &quot;-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0" borderId="4" xfId="0" applyFont="1" applyBorder="1"/>
    <xf numFmtId="165" fontId="3" fillId="0" borderId="5" xfId="1" applyNumberFormat="1" applyFont="1" applyBorder="1"/>
    <xf numFmtId="166" fontId="3" fillId="0" borderId="5" xfId="1" applyNumberFormat="1" applyFont="1" applyBorder="1"/>
    <xf numFmtId="44" fontId="3" fillId="0" borderId="6" xfId="1" applyFont="1" applyBorder="1"/>
    <xf numFmtId="44" fontId="3" fillId="0" borderId="0" xfId="1" applyFont="1" applyBorder="1"/>
    <xf numFmtId="0" fontId="3" fillId="0" borderId="7" xfId="0" applyFont="1" applyBorder="1"/>
    <xf numFmtId="165" fontId="3" fillId="0" borderId="0" xfId="1" applyNumberFormat="1" applyFont="1" applyBorder="1"/>
    <xf numFmtId="166" fontId="3" fillId="0" borderId="0" xfId="1" applyNumberFormat="1" applyFont="1" applyBorder="1"/>
    <xf numFmtId="44" fontId="3" fillId="0" borderId="8" xfId="1" applyFont="1" applyBorder="1"/>
    <xf numFmtId="0" fontId="3" fillId="0" borderId="9" xfId="0" applyFont="1" applyBorder="1"/>
    <xf numFmtId="165" fontId="3" fillId="0" borderId="10" xfId="1" applyNumberFormat="1" applyFont="1" applyBorder="1"/>
    <xf numFmtId="166" fontId="3" fillId="0" borderId="10" xfId="1" applyNumberFormat="1" applyFont="1" applyBorder="1"/>
    <xf numFmtId="44" fontId="3" fillId="0" borderId="11" xfId="1" applyFont="1" applyBorder="1"/>
    <xf numFmtId="0" fontId="4" fillId="0" borderId="12" xfId="0" applyFont="1" applyBorder="1" applyAlignment="1">
      <alignment horizontal="center" vertical="center"/>
    </xf>
    <xf numFmtId="166" fontId="4" fillId="0" borderId="12" xfId="1" applyNumberFormat="1" applyFont="1" applyBorder="1" applyAlignment="1">
      <alignment horizontal="center" vertical="center"/>
    </xf>
    <xf numFmtId="167" fontId="3" fillId="0" borderId="0" xfId="0" applyNumberFormat="1" applyFont="1"/>
    <xf numFmtId="0" fontId="4" fillId="0" borderId="12" xfId="1" applyNumberFormat="1" applyFont="1" applyBorder="1" applyAlignment="1">
      <alignment horizontal="center" vertical="center"/>
    </xf>
    <xf numFmtId="168" fontId="4" fillId="0" borderId="12" xfId="1" applyNumberFormat="1" applyFont="1" applyFill="1" applyBorder="1" applyAlignment="1">
      <alignment horizontal="center" vertical="center"/>
    </xf>
    <xf numFmtId="169" fontId="4" fillId="0" borderId="12" xfId="1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/>
    <xf numFmtId="166" fontId="2" fillId="0" borderId="12" xfId="1" applyNumberFormat="1" applyFont="1" applyBorder="1" applyAlignment="1">
      <alignment horizontal="center" vertical="center"/>
    </xf>
    <xf numFmtId="44" fontId="2" fillId="0" borderId="12" xfId="1" applyFont="1" applyBorder="1" applyAlignment="1">
      <alignment horizontal="center" vertical="center"/>
    </xf>
    <xf numFmtId="0" fontId="2" fillId="0" borderId="12" xfId="1" applyNumberFormat="1" applyFont="1" applyBorder="1" applyAlignment="1">
      <alignment horizontal="center" vertical="center"/>
    </xf>
    <xf numFmtId="164" fontId="3" fillId="0" borderId="0" xfId="2" applyFont="1" applyBorder="1"/>
    <xf numFmtId="0" fontId="3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166" fontId="3" fillId="3" borderId="12" xfId="1" applyNumberFormat="1" applyFont="1" applyFill="1" applyBorder="1" applyAlignment="1">
      <alignment horizontal="justify" vertical="center" wrapText="1"/>
    </xf>
    <xf numFmtId="166" fontId="3" fillId="0" borderId="12" xfId="1" applyNumberFormat="1" applyFont="1" applyFill="1" applyBorder="1" applyAlignment="1">
      <alignment horizontal="justify" vertical="center" wrapText="1"/>
    </xf>
    <xf numFmtId="0" fontId="3" fillId="0" borderId="12" xfId="0" applyFont="1" applyBorder="1" applyAlignment="1">
      <alignment vertical="center" wrapText="1"/>
    </xf>
    <xf numFmtId="165" fontId="3" fillId="0" borderId="12" xfId="0" applyNumberFormat="1" applyFont="1" applyBorder="1" applyAlignment="1">
      <alignment vertical="center" wrapText="1"/>
    </xf>
    <xf numFmtId="170" fontId="0" fillId="0" borderId="0" xfId="3" applyFont="1"/>
    <xf numFmtId="0" fontId="3" fillId="0" borderId="12" xfId="0" applyFont="1" applyBorder="1" applyAlignment="1">
      <alignment vertical="center"/>
    </xf>
    <xf numFmtId="44" fontId="3" fillId="0" borderId="12" xfId="1" applyFont="1" applyBorder="1" applyAlignment="1">
      <alignment vertical="center"/>
    </xf>
    <xf numFmtId="0" fontId="3" fillId="0" borderId="12" xfId="1" applyNumberFormat="1" applyFont="1" applyBorder="1" applyAlignment="1">
      <alignment vertical="center"/>
    </xf>
    <xf numFmtId="12" fontId="0" fillId="0" borderId="0" xfId="3" applyNumberFormat="1" applyFont="1"/>
    <xf numFmtId="170" fontId="3" fillId="0" borderId="0" xfId="3" applyFont="1" applyBorder="1"/>
    <xf numFmtId="166" fontId="3" fillId="0" borderId="3" xfId="1" applyNumberFormat="1" applyFont="1" applyFill="1" applyBorder="1" applyAlignment="1">
      <alignment horizontal="justify" vertical="center" wrapText="1"/>
    </xf>
    <xf numFmtId="170" fontId="4" fillId="0" borderId="0" xfId="3" applyFont="1"/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166" fontId="3" fillId="0" borderId="12" xfId="1" applyNumberFormat="1" applyFont="1" applyBorder="1" applyAlignment="1">
      <alignment vertical="center"/>
    </xf>
    <xf numFmtId="0" fontId="3" fillId="3" borderId="12" xfId="0" applyFont="1" applyFill="1" applyBorder="1" applyAlignment="1">
      <alignment horizontal="center"/>
    </xf>
    <xf numFmtId="170" fontId="3" fillId="0" borderId="12" xfId="3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70" fontId="6" fillId="0" borderId="0" xfId="3" applyFont="1" applyAlignment="1">
      <alignment horizontal="left" vertical="center"/>
    </xf>
    <xf numFmtId="166" fontId="3" fillId="5" borderId="12" xfId="1" applyNumberFormat="1" applyFont="1" applyFill="1" applyBorder="1" applyAlignment="1">
      <alignment horizontal="justify" vertical="center" wrapText="1"/>
    </xf>
    <xf numFmtId="170" fontId="4" fillId="0" borderId="0" xfId="3" applyFont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6" fontId="3" fillId="3" borderId="0" xfId="1" applyNumberFormat="1" applyFont="1" applyFill="1" applyBorder="1" applyAlignment="1">
      <alignment horizontal="justify" vertical="center" wrapText="1"/>
    </xf>
    <xf numFmtId="44" fontId="3" fillId="0" borderId="0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4">
    <cellStyle name="Millares [0] 2" xfId="2" xr:uid="{5C0BBBBD-681E-4510-930F-570C548940AF}"/>
    <cellStyle name="Moneda" xfId="1" builtinId="4"/>
    <cellStyle name="Moneda [0] 2" xfId="3" xr:uid="{FE2A9C21-86B6-4FE6-958F-2B1CC848BBC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afit.sharepoint.com/sites/proyectosvdyc/formulacionproyectos/Documentos%20compartidos/Proyectos%20DyC/2023/FORMATOS%202023/PRESUPUESTO/0.%20FORMATO%20PRESUPUESTO%202023%20-INCREMENTO.xlsx" TargetMode="External"/><Relationship Id="rId1" Type="http://schemas.openxmlformats.org/officeDocument/2006/relationships/externalLinkPath" Target="https://eafit-my.sharepoint.com/sites/proyectosvdyc/formulacionproyectos/Documentos%20compartidos/Proyectos%20DyC/2023/FORMATOS%202023/PRESUPUESTO/0.%20FORMATO%20PRESUPUESTO%202023%20-INCRE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SUPUESTO"/>
      <sheetName val="CODIGOS"/>
      <sheetName val="PERSONAL 2023"/>
      <sheetName val="DEDICACIÓN HORAS"/>
      <sheetName val="VIÁTICOS CIUDADES-2021"/>
      <sheetName val="A NIVEL NACIONAL"/>
      <sheetName val="Tarifas DH 2022"/>
      <sheetName val="PUEBLOS-ANTIOQUIA"/>
      <sheetName val="tarifas 2017 aprobadas DH"/>
      <sheetName val="Cronograma"/>
      <sheetName val="Factor prestacional"/>
      <sheetName val="Comisión de éxito"/>
      <sheetName val="Tipo_Proyecto"/>
      <sheetName val="Contraparti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Investigador Senior III</v>
          </cell>
          <cell r="B2">
            <v>11638103</v>
          </cell>
          <cell r="D2" t="str">
            <v>Doctor y/o profesional con más de 10 años de experiencia</v>
          </cell>
        </row>
        <row r="3">
          <cell r="A3" t="str">
            <v>Investigador Senior II</v>
          </cell>
          <cell r="B3">
            <v>9684593</v>
          </cell>
          <cell r="D3" t="str">
            <v>Magister con más de 8 años de experiencia.
Responsabilidad: Participa con otros (internos y externos) para la obtención de resultados finales</v>
          </cell>
        </row>
        <row r="4">
          <cell r="A4" t="str">
            <v>Investigador Senior I</v>
          </cell>
          <cell r="B4">
            <v>7542517</v>
          </cell>
          <cell r="D4" t="str">
            <v>Magister con más de 6 años de experiencia.
Responsabilidad: Participa con otros (internos y externos) para la obtención de resultados finales</v>
          </cell>
        </row>
        <row r="5">
          <cell r="A5" t="str">
            <v>Investigador Junior III</v>
          </cell>
          <cell r="B5">
            <v>7240817</v>
          </cell>
          <cell r="D5" t="str">
            <v>Especialista o Magister con máximo 6 años de experiencia.
Responsabilidad: Participa con otros (internos y externos) para la obtención de resultados finales</v>
          </cell>
        </row>
        <row r="6">
          <cell r="A6" t="str">
            <v>Investigador Junior II</v>
          </cell>
          <cell r="B6">
            <v>5691908</v>
          </cell>
          <cell r="D6" t="str">
            <v>Especialista o Magister con máximo 5 años de experiencia.
Responsabilidad: Participa con otros (internos y externos) para la obtención de resultados finales</v>
          </cell>
        </row>
        <row r="7">
          <cell r="A7" t="str">
            <v>Investigador Junior I</v>
          </cell>
          <cell r="B7">
            <v>4142999</v>
          </cell>
          <cell r="D7" t="str">
            <v>Especialista o Magister con máximo 5 años de experiencia.
Responsabilidad: Análisis que influye en la
toma de decisiones</v>
          </cell>
        </row>
        <row r="8">
          <cell r="A8" t="str">
            <v>Investigador Asistente III</v>
          </cell>
          <cell r="B8">
            <v>3922111</v>
          </cell>
          <cell r="D8" t="str">
            <v>Especialista o Magister con máximo de 4 años de experiencia. Responsabilidad: Participa con otros (int y ext) para la obtención de los resultados finales</v>
          </cell>
        </row>
        <row r="9">
          <cell r="A9" t="str">
            <v>Investigador Asistente II</v>
          </cell>
          <cell r="B9">
            <v>3763720</v>
          </cell>
          <cell r="D9" t="str">
            <v>Especialista o Magister con máximo 4 años de experiencia. Responsabilidad: Análisis que influye en la toma de decisiones</v>
          </cell>
        </row>
        <row r="10">
          <cell r="A10" t="str">
            <v>Investigador Asistente I</v>
          </cell>
          <cell r="B10">
            <v>3605327</v>
          </cell>
          <cell r="D10" t="str">
            <v>Especialista o Magister con máximo 3 años de experiencia</v>
          </cell>
        </row>
        <row r="11">
          <cell r="A11" t="str">
            <v>Asesor</v>
          </cell>
          <cell r="B11">
            <v>3580057</v>
          </cell>
          <cell r="D11" t="str">
            <v>Especialista o Magister con máximo 5 años de experiencia.
Responsabilidad: Análisis que influye en la toma de decisiones</v>
          </cell>
        </row>
        <row r="12">
          <cell r="A12" t="str">
            <v>Asistente de Investigación</v>
          </cell>
          <cell r="B12">
            <v>3362359</v>
          </cell>
          <cell r="D12" t="str">
            <v>Estudiantes de Maestría</v>
          </cell>
        </row>
        <row r="13">
          <cell r="A13" t="str">
            <v>Investigador Analista III</v>
          </cell>
          <cell r="B13">
            <v>3318711</v>
          </cell>
          <cell r="D13" t="str">
            <v>Profesional / Experiencia de más de 3 años</v>
          </cell>
        </row>
        <row r="14">
          <cell r="A14" t="str">
            <v>Investigador Analista II</v>
          </cell>
          <cell r="B14">
            <v>2913224</v>
          </cell>
          <cell r="D14" t="str">
            <v>Profesional / Experiencia de 1 a 2 años</v>
          </cell>
        </row>
        <row r="15">
          <cell r="A15" t="str">
            <v>Investigador Analista I</v>
          </cell>
          <cell r="B15">
            <v>2507740</v>
          </cell>
          <cell r="D15" t="str">
            <v>Profesional / recien egresado</v>
          </cell>
        </row>
        <row r="16">
          <cell r="A16" t="str">
            <v>Técnico III</v>
          </cell>
          <cell r="B16">
            <v>2367931</v>
          </cell>
          <cell r="D16" t="str">
            <v>Técnico / Experiencia específica de más de 3 años / Análisis / Supervisión periódica</v>
          </cell>
        </row>
        <row r="17">
          <cell r="A17" t="str">
            <v>Técnico II</v>
          </cell>
          <cell r="B17">
            <v>2097921</v>
          </cell>
          <cell r="D17" t="str">
            <v>Técnico / Experiencia básica 1 a 2 años de experiencia / Modelos guías / Instrucciones directas</v>
          </cell>
        </row>
        <row r="18">
          <cell r="A18" t="str">
            <v>Técnico I</v>
          </cell>
          <cell r="B18">
            <v>1827912</v>
          </cell>
          <cell r="D18" t="str">
            <v>Técnico recien graduado / Experiencia elemental / Rutinas / Soluciones estandarizadas</v>
          </cell>
        </row>
        <row r="19">
          <cell r="A19" t="str">
            <v>Auxiliar Administrativa/o</v>
          </cell>
          <cell r="B19">
            <v>1827912</v>
          </cell>
          <cell r="D19" t="str">
            <v>Conocimientos administrativos a nivel técnico o tecnológico recien graduados</v>
          </cell>
        </row>
        <row r="20">
          <cell r="A20" t="str">
            <v>Auxiliar de Investigación</v>
          </cell>
          <cell r="B20">
            <v>1196126</v>
          </cell>
          <cell r="D20" t="str">
            <v>Conocimientos administrativos a nivel técnico o tecnológico o Estudiante de pregrado de últimos semestres</v>
          </cell>
        </row>
        <row r="21">
          <cell r="A21" t="str">
            <v>Joven Investigador</v>
          </cell>
          <cell r="B21">
            <v>3117172</v>
          </cell>
          <cell r="D21" t="str">
            <v>Para convocatorias de Minciencias que especifcan que financian este rubro 3 salarios minimos</v>
          </cell>
        </row>
        <row r="22">
          <cell r="A22" t="str">
            <v>Monitor</v>
          </cell>
          <cell r="D22" t="str">
            <v>Valor mes, trabaja 10 horas a la semana</v>
          </cell>
        </row>
        <row r="23">
          <cell r="A23" t="str">
            <v>Auxiliar practicante - Incluye el auxilio de transporte</v>
          </cell>
          <cell r="B23">
            <v>1000000</v>
          </cell>
          <cell r="D23" t="str">
            <v>Prácticante profesional incluye el auxilio de transporte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69A0-BCDA-476A-BD8F-76E4228ACCB7}">
  <dimension ref="A1:K59"/>
  <sheetViews>
    <sheetView tabSelected="1" topLeftCell="A16" workbookViewId="0">
      <selection activeCell="C12" sqref="C12"/>
    </sheetView>
  </sheetViews>
  <sheetFormatPr baseColWidth="10" defaultColWidth="11.42578125" defaultRowHeight="15" x14ac:dyDescent="0.2"/>
  <cols>
    <col min="1" max="1" width="38.7109375" style="2" customWidth="1"/>
    <col min="2" max="2" width="19" style="11" bestFit="1" customWidth="1"/>
    <col min="3" max="3" width="22.140625" style="11" customWidth="1"/>
    <col min="4" max="4" width="61.7109375" style="8" customWidth="1"/>
    <col min="5" max="5" width="18.42578125" style="8" customWidth="1"/>
    <col min="6" max="6" width="15" style="8" customWidth="1"/>
    <col min="7" max="7" width="39.85546875" style="2" customWidth="1"/>
    <col min="8" max="8" width="32.85546875" style="2" customWidth="1"/>
    <col min="9" max="9" width="15.28515625" style="3" customWidth="1"/>
    <col min="10" max="10" width="19.7109375" style="3" customWidth="1"/>
    <col min="11" max="11" width="8.140625" style="3" customWidth="1"/>
    <col min="12" max="12" width="15.28515625" style="2" customWidth="1"/>
    <col min="13" max="16384" width="11.42578125" style="2"/>
  </cols>
  <sheetData>
    <row r="1" spans="1:8" ht="36.75" customHeight="1" x14ac:dyDescent="0.2">
      <c r="A1" s="56" t="s">
        <v>0</v>
      </c>
      <c r="B1" s="57"/>
      <c r="C1" s="57"/>
      <c r="D1" s="58"/>
      <c r="E1" s="1"/>
      <c r="F1" s="1"/>
    </row>
    <row r="2" spans="1:8" x14ac:dyDescent="0.2">
      <c r="A2" s="4" t="s">
        <v>1</v>
      </c>
      <c r="B2" s="5">
        <v>1.1599999999999999</v>
      </c>
      <c r="C2" s="6"/>
      <c r="D2" s="7"/>
    </row>
    <row r="3" spans="1:8" x14ac:dyDescent="0.2">
      <c r="A3" s="9" t="s">
        <v>2</v>
      </c>
      <c r="B3" s="10">
        <v>1.1312</v>
      </c>
      <c r="D3" s="12"/>
    </row>
    <row r="4" spans="1:8" x14ac:dyDescent="0.2">
      <c r="A4" s="13" t="s">
        <v>3</v>
      </c>
      <c r="B4" s="14">
        <v>1.1222000000000001</v>
      </c>
      <c r="C4" s="15"/>
      <c r="D4" s="16"/>
    </row>
    <row r="6" spans="1:8" x14ac:dyDescent="0.2">
      <c r="A6" s="17" t="s">
        <v>4</v>
      </c>
      <c r="B6" s="18" t="s">
        <v>5</v>
      </c>
      <c r="C6" s="17" t="s">
        <v>6</v>
      </c>
      <c r="G6" s="19"/>
    </row>
    <row r="7" spans="1:8" x14ac:dyDescent="0.2">
      <c r="A7" s="20">
        <v>1.5185999999999999</v>
      </c>
      <c r="B7" s="21"/>
      <c r="C7" s="22">
        <v>1160000</v>
      </c>
    </row>
    <row r="8" spans="1:8" ht="31.5" x14ac:dyDescent="0.25">
      <c r="A8" s="59" t="s">
        <v>7</v>
      </c>
      <c r="B8" s="60"/>
      <c r="C8" s="60"/>
      <c r="D8" s="61"/>
      <c r="E8" s="23" t="s">
        <v>8</v>
      </c>
      <c r="F8" s="23" t="s">
        <v>9</v>
      </c>
      <c r="H8" s="24" t="s">
        <v>10</v>
      </c>
    </row>
    <row r="9" spans="1:8" ht="15.75" x14ac:dyDescent="0.2">
      <c r="A9" s="62" t="s">
        <v>11</v>
      </c>
      <c r="B9" s="62"/>
      <c r="C9" s="25" t="s">
        <v>12</v>
      </c>
      <c r="D9" s="26" t="s">
        <v>13</v>
      </c>
      <c r="E9" s="26"/>
      <c r="F9" s="27"/>
      <c r="G9" s="28"/>
      <c r="H9" s="29" t="s">
        <v>14</v>
      </c>
    </row>
    <row r="10" spans="1:8" ht="15.75" x14ac:dyDescent="0.25">
      <c r="A10" s="30" t="str">
        <f>'[1]Tarifas DH 2022'!A2</f>
        <v>Investigador Senior III</v>
      </c>
      <c r="B10" s="31">
        <f>+C10*$A$7</f>
        <v>20501402.930327997</v>
      </c>
      <c r="C10" s="32">
        <f>'[1]Tarifas DH 2022'!B2*F10</f>
        <v>13500199.479999999</v>
      </c>
      <c r="D10" s="33" t="str">
        <f>'[1]Tarifas DH 2022'!D2</f>
        <v>Doctor y/o profesional con más de 10 años de experiencia</v>
      </c>
      <c r="E10" s="33">
        <f>+C10/1160000</f>
        <v>11.638102999999999</v>
      </c>
      <c r="F10" s="34">
        <f>+B2</f>
        <v>1.1599999999999999</v>
      </c>
      <c r="G10" s="35"/>
      <c r="H10" s="29" t="s">
        <v>15</v>
      </c>
    </row>
    <row r="11" spans="1:8" ht="15.75" x14ac:dyDescent="0.25">
      <c r="A11" s="36" t="s">
        <v>16</v>
      </c>
      <c r="B11" s="31">
        <f>+B10/160*2</f>
        <v>256267.53662909995</v>
      </c>
      <c r="C11" s="32"/>
      <c r="D11" s="37"/>
      <c r="E11" s="37"/>
      <c r="F11" s="38"/>
      <c r="G11" s="39"/>
      <c r="H11" s="29" t="s">
        <v>17</v>
      </c>
    </row>
    <row r="12" spans="1:8" ht="45" x14ac:dyDescent="0.25">
      <c r="A12" s="30" t="str">
        <f>'[1]Tarifas DH 2022'!A3</f>
        <v>Investigador Senior II</v>
      </c>
      <c r="B12" s="31">
        <f>+C12*$A$7</f>
        <v>16504221.131821562</v>
      </c>
      <c r="C12" s="32">
        <f>'[1]Tarifas DH 2022'!B3*F12</f>
        <v>10868050.264600001</v>
      </c>
      <c r="D12" s="33" t="str">
        <f>'[1]Tarifas DH 2022'!D3</f>
        <v>Magister con más de 8 años de experiencia.
Responsabilidad: Participa con otros (internos y externos) para la obtención de resultados finales</v>
      </c>
      <c r="E12" s="33">
        <f>+C12/1160000</f>
        <v>9.3690088487931042</v>
      </c>
      <c r="F12" s="33">
        <f>+B4</f>
        <v>1.1222000000000001</v>
      </c>
      <c r="G12" s="35"/>
      <c r="H12" s="29" t="s">
        <v>18</v>
      </c>
    </row>
    <row r="13" spans="1:8" ht="15.75" x14ac:dyDescent="0.25">
      <c r="A13" s="36" t="s">
        <v>16</v>
      </c>
      <c r="B13" s="31">
        <f>+B12/160*2</f>
        <v>206302.76414776951</v>
      </c>
      <c r="C13" s="32"/>
      <c r="D13" s="37"/>
      <c r="E13" s="37"/>
      <c r="F13" s="38"/>
      <c r="G13" s="35"/>
    </row>
    <row r="14" spans="1:8" ht="45" x14ac:dyDescent="0.25">
      <c r="A14" s="30" t="str">
        <f>'[1]Tarifas DH 2022'!A4</f>
        <v>Investigador Senior I</v>
      </c>
      <c r="B14" s="31">
        <f>+C14*$A$7</f>
        <v>12853753.220039641</v>
      </c>
      <c r="C14" s="32">
        <f>'[1]Tarifas DH 2022'!B4*F14</f>
        <v>8464212.5774000008</v>
      </c>
      <c r="D14" s="33" t="str">
        <f>'[1]Tarifas DH 2022'!D4</f>
        <v>Magister con más de 6 años de experiencia.
Responsabilidad: Participa con otros (internos y externos) para la obtención de resultados finales</v>
      </c>
      <c r="E14" s="33">
        <f>+C14/1160000</f>
        <v>7.2967349805172423</v>
      </c>
      <c r="F14" s="33">
        <f>+B4</f>
        <v>1.1222000000000001</v>
      </c>
      <c r="G14" s="35"/>
    </row>
    <row r="15" spans="1:8" ht="15.75" x14ac:dyDescent="0.25">
      <c r="A15" s="36" t="s">
        <v>16</v>
      </c>
      <c r="B15" s="31">
        <f>+B14/160*2</f>
        <v>160671.91525049551</v>
      </c>
      <c r="C15" s="32"/>
      <c r="D15" s="37"/>
      <c r="E15" s="37"/>
      <c r="F15" s="38"/>
      <c r="G15" s="35"/>
    </row>
    <row r="16" spans="1:8" ht="45" x14ac:dyDescent="0.25">
      <c r="A16" s="30" t="str">
        <f>'[1]Tarifas DH 2022'!A5</f>
        <v>Investigador Junior III</v>
      </c>
      <c r="B16" s="31">
        <f>+C16*$A$7</f>
        <v>12339604.25007564</v>
      </c>
      <c r="C16" s="32">
        <f>'[1]Tarifas DH 2022'!B5*F16</f>
        <v>8125644.8374000005</v>
      </c>
      <c r="D16" s="33" t="str">
        <f>'[1]Tarifas DH 2022'!D5</f>
        <v>Especialista o Magister con máximo 6 años de experiencia.
Responsabilidad: Participa con otros (internos y externos) para la obtención de resultados finales</v>
      </c>
      <c r="E16" s="33">
        <f>+C16/1160000</f>
        <v>7.0048662391379315</v>
      </c>
      <c r="F16" s="33">
        <f>+B4</f>
        <v>1.1222000000000001</v>
      </c>
      <c r="G16" s="35"/>
    </row>
    <row r="17" spans="1:7" ht="15.75" x14ac:dyDescent="0.25">
      <c r="A17" s="36" t="s">
        <v>16</v>
      </c>
      <c r="B17" s="31">
        <f>+B16/160*2</f>
        <v>154245.0531259455</v>
      </c>
      <c r="C17" s="32"/>
      <c r="D17" s="37"/>
      <c r="E17" s="37"/>
      <c r="F17" s="38"/>
      <c r="G17" s="35"/>
    </row>
    <row r="18" spans="1:7" ht="45" x14ac:dyDescent="0.2">
      <c r="A18" s="30" t="str">
        <f>'[1]Tarifas DH 2022'!A6</f>
        <v>Investigador Junior II</v>
      </c>
      <c r="B18" s="31">
        <f>+C18*$A$7</f>
        <v>9699995.47673136</v>
      </c>
      <c r="C18" s="32">
        <f>'[1]Tarifas DH 2022'!B6*F18</f>
        <v>6387459.1576000005</v>
      </c>
      <c r="D18" s="33" t="str">
        <f>'[1]Tarifas DH 2022'!D6</f>
        <v>Especialista o Magister con máximo 5 años de experiencia.
Responsabilidad: Participa con otros (internos y externos) para la obtención de resultados finales</v>
      </c>
      <c r="E18" s="33">
        <f>+C18/1160000</f>
        <v>5.5064303082758626</v>
      </c>
      <c r="F18" s="33">
        <f>+B4</f>
        <v>1.1222000000000001</v>
      </c>
      <c r="G18" s="40"/>
    </row>
    <row r="19" spans="1:7" x14ac:dyDescent="0.2">
      <c r="A19" s="36" t="s">
        <v>16</v>
      </c>
      <c r="B19" s="31">
        <f>+B18/160*2</f>
        <v>121249.943459142</v>
      </c>
      <c r="C19" s="32"/>
      <c r="D19" s="37"/>
      <c r="E19" s="37"/>
      <c r="F19" s="38"/>
      <c r="G19" s="40"/>
    </row>
    <row r="20" spans="1:7" ht="45" x14ac:dyDescent="0.2">
      <c r="A20" s="30" t="str">
        <f>'[1]Tarifas DH 2022'!A7</f>
        <v>Investigador Junior I</v>
      </c>
      <c r="B20" s="31">
        <f>+C20*$A$7</f>
        <v>7117010.7279196801</v>
      </c>
      <c r="C20" s="32">
        <f>'[1]Tarifas DH 2022'!B7*F20</f>
        <v>4686560.4687999999</v>
      </c>
      <c r="D20" s="33" t="str">
        <f>'[1]Tarifas DH 2022'!D7</f>
        <v>Especialista o Magister con máximo 5 años de experiencia.
Responsabilidad: Análisis que influye en la
toma de decisiones</v>
      </c>
      <c r="E20" s="33">
        <f>+C20/1160000</f>
        <v>4.0401383351724141</v>
      </c>
      <c r="F20" s="33">
        <f>+B3</f>
        <v>1.1312</v>
      </c>
      <c r="G20" s="40"/>
    </row>
    <row r="21" spans="1:7" x14ac:dyDescent="0.2">
      <c r="A21" s="36" t="s">
        <v>16</v>
      </c>
      <c r="B21" s="31">
        <f>+B20/160*2</f>
        <v>88962.634098996001</v>
      </c>
      <c r="C21" s="32"/>
      <c r="D21" s="37"/>
      <c r="E21" s="37"/>
      <c r="F21" s="38"/>
      <c r="G21" s="40"/>
    </row>
    <row r="22" spans="1:7" ht="45" x14ac:dyDescent="0.2">
      <c r="A22" s="30" t="str">
        <f>'[1]Tarifas DH 2022'!A8</f>
        <v>Investigador Asistente III</v>
      </c>
      <c r="B22" s="31">
        <f>+C22*$A$7</f>
        <v>6737560.41531552</v>
      </c>
      <c r="C22" s="32">
        <f>'[1]Tarifas DH 2022'!B8*F22</f>
        <v>4436691.9632000001</v>
      </c>
      <c r="D22" s="33" t="str">
        <f>'[1]Tarifas DH 2022'!D8</f>
        <v>Especialista o Magister con máximo de 4 años de experiencia. Responsabilidad: Participa con otros (int y ext) para la obtención de los resultados finales</v>
      </c>
      <c r="E22" s="33">
        <f>+C22/1160000</f>
        <v>3.824734451034483</v>
      </c>
      <c r="F22" s="33">
        <f>+B3</f>
        <v>1.1312</v>
      </c>
      <c r="G22" s="41"/>
    </row>
    <row r="23" spans="1:7" x14ac:dyDescent="0.2">
      <c r="A23" s="36" t="s">
        <v>16</v>
      </c>
      <c r="B23" s="31">
        <f>+B22/160*2</f>
        <v>84219.505191443997</v>
      </c>
      <c r="C23" s="32"/>
      <c r="D23" s="37"/>
      <c r="E23" s="37"/>
      <c r="F23" s="38"/>
      <c r="G23" s="40"/>
    </row>
    <row r="24" spans="1:7" ht="45" x14ac:dyDescent="0.2">
      <c r="A24" s="30" t="str">
        <f>'[1]Tarifas DH 2022'!A9</f>
        <v>Investigador Asistente II</v>
      </c>
      <c r="B24" s="31">
        <f>+C24*$A$7</f>
        <v>6465469.9691904001</v>
      </c>
      <c r="C24" s="32">
        <f>'[1]Tarifas DH 2022'!B9*F24</f>
        <v>4257520.0640000002</v>
      </c>
      <c r="D24" s="33" t="str">
        <f>'[1]Tarifas DH 2022'!D9</f>
        <v>Especialista o Magister con máximo 4 años de experiencia. Responsabilidad: Análisis que influye en la toma de decisiones</v>
      </c>
      <c r="E24" s="33">
        <f>+C24/1160000</f>
        <v>3.6702759172413795</v>
      </c>
      <c r="F24" s="33">
        <f>+B3</f>
        <v>1.1312</v>
      </c>
      <c r="G24" s="40"/>
    </row>
    <row r="25" spans="1:7" ht="15.75" x14ac:dyDescent="0.2">
      <c r="A25" s="36" t="s">
        <v>16</v>
      </c>
      <c r="B25" s="31">
        <f>+B24/160*2</f>
        <v>80818.374614879998</v>
      </c>
      <c r="C25" s="32"/>
      <c r="D25" s="26"/>
      <c r="E25" s="26"/>
      <c r="F25" s="27"/>
      <c r="G25" s="40"/>
    </row>
    <row r="26" spans="1:7" ht="15.75" x14ac:dyDescent="0.2">
      <c r="A26" s="30" t="str">
        <f>'[1]Tarifas DH 2022'!A10</f>
        <v>Investigador Asistente I</v>
      </c>
      <c r="B26" s="31">
        <f>+C26*$A$7</f>
        <v>6193376.0873846402</v>
      </c>
      <c r="C26" s="32">
        <f>'[1]Tarifas DH 2022'!B10*F26</f>
        <v>4078345.9024</v>
      </c>
      <c r="D26" s="33" t="str">
        <f>'[1]Tarifas DH 2022'!D10</f>
        <v>Especialista o Magister con máximo 3 años de experiencia</v>
      </c>
      <c r="E26" s="33">
        <f>+C26/1160000</f>
        <v>3.5158154331034481</v>
      </c>
      <c r="F26" s="33">
        <f>+B3</f>
        <v>1.1312</v>
      </c>
      <c r="G26" s="40"/>
    </row>
    <row r="27" spans="1:7" x14ac:dyDescent="0.2">
      <c r="A27" s="36" t="s">
        <v>16</v>
      </c>
      <c r="B27" s="31">
        <f>+B26/160*2</f>
        <v>77417.201092308009</v>
      </c>
      <c r="C27" s="32"/>
      <c r="D27" s="37"/>
      <c r="E27" s="37"/>
      <c r="F27" s="38"/>
      <c r="G27" s="40"/>
    </row>
    <row r="28" spans="1:7" ht="45" x14ac:dyDescent="0.2">
      <c r="A28" s="30" t="str">
        <f>'[1]Tarifas DH 2022'!A11</f>
        <v>Asesor</v>
      </c>
      <c r="B28" s="31">
        <f>+C28*$A$7</f>
        <v>6149966.26249824</v>
      </c>
      <c r="C28" s="32">
        <f>'[1]Tarifas DH 2022'!B11*F28</f>
        <v>4049760.4783999999</v>
      </c>
      <c r="D28" s="33" t="str">
        <f>'[1]Tarifas DH 2022'!D11</f>
        <v>Especialista o Magister con máximo 5 años de experiencia.
Responsabilidad: Análisis que influye en la toma de decisiones</v>
      </c>
      <c r="E28" s="33">
        <f>+C28/1160000</f>
        <v>3.4911728262068964</v>
      </c>
      <c r="F28" s="33">
        <f>+B3</f>
        <v>1.1312</v>
      </c>
      <c r="G28" s="40"/>
    </row>
    <row r="29" spans="1:7" x14ac:dyDescent="0.2">
      <c r="A29" s="36" t="s">
        <v>16</v>
      </c>
      <c r="B29" s="31">
        <f>+B28/160*2</f>
        <v>76874.578281227994</v>
      </c>
      <c r="C29" s="32"/>
      <c r="D29" s="37"/>
      <c r="E29" s="37"/>
      <c r="F29" s="38"/>
      <c r="G29" s="40"/>
    </row>
    <row r="30" spans="1:7" ht="15.75" x14ac:dyDescent="0.2">
      <c r="A30" s="30" t="str">
        <f>'[1]Tarifas DH 2022'!A12</f>
        <v>Asistente de Investigación</v>
      </c>
      <c r="B30" s="31">
        <f>+C30*$A$7</f>
        <v>5775995.8605148802</v>
      </c>
      <c r="C30" s="32">
        <f>'[1]Tarifas DH 2022'!B12*F30</f>
        <v>3803500.5008</v>
      </c>
      <c r="D30" s="33" t="str">
        <f>'[1]Tarifas DH 2022'!D12</f>
        <v>Estudiantes de Maestría</v>
      </c>
      <c r="E30" s="33">
        <f>+C30/1160000</f>
        <v>3.2788797420689657</v>
      </c>
      <c r="F30" s="33">
        <f>+B3</f>
        <v>1.1312</v>
      </c>
      <c r="G30" s="40"/>
    </row>
    <row r="31" spans="1:7" x14ac:dyDescent="0.2">
      <c r="A31" s="36" t="s">
        <v>16</v>
      </c>
      <c r="B31" s="31">
        <f>+B30/160*2</f>
        <v>72199.948256436008</v>
      </c>
      <c r="C31" s="32"/>
      <c r="D31" s="37"/>
      <c r="E31" s="37"/>
      <c r="F31" s="38"/>
      <c r="G31" s="40"/>
    </row>
    <row r="32" spans="1:7" ht="15.75" x14ac:dyDescent="0.2">
      <c r="A32" s="30" t="str">
        <f>'[1]Tarifas DH 2022'!A13</f>
        <v>Investigador Analista III</v>
      </c>
      <c r="B32" s="31">
        <f>+C32*$A$7</f>
        <v>5701015.5662275199</v>
      </c>
      <c r="C32" s="32">
        <f>'[1]Tarifas DH 2022'!B13*F32</f>
        <v>3754125.8832</v>
      </c>
      <c r="D32" s="33" t="str">
        <f>'[1]Tarifas DH 2022'!D13</f>
        <v>Profesional / Experiencia de más de 3 años</v>
      </c>
      <c r="E32" s="33">
        <f>+C32/1160000</f>
        <v>3.2363154165517241</v>
      </c>
      <c r="F32" s="33">
        <f>+B3</f>
        <v>1.1312</v>
      </c>
      <c r="G32" s="40"/>
    </row>
    <row r="33" spans="1:10" ht="15.75" x14ac:dyDescent="0.25">
      <c r="A33" s="36" t="s">
        <v>16</v>
      </c>
      <c r="B33" s="31">
        <f>+B32/160*2</f>
        <v>71262.694577843999</v>
      </c>
      <c r="C33" s="32"/>
      <c r="D33" s="37"/>
      <c r="E33" s="37"/>
      <c r="F33" s="38"/>
      <c r="G33" s="35"/>
    </row>
    <row r="34" spans="1:10" ht="15.75" x14ac:dyDescent="0.2">
      <c r="A34" s="30" t="str">
        <f>'[1]Tarifas DH 2022'!A14</f>
        <v>Investigador Analista II</v>
      </c>
      <c r="B34" s="31">
        <f>+C34*$A$7</f>
        <v>5004453.6483916799</v>
      </c>
      <c r="C34" s="32">
        <f>'[1]Tarifas DH 2022'!B14*F34</f>
        <v>3295438.9887999999</v>
      </c>
      <c r="D34" s="33" t="str">
        <f>'[1]Tarifas DH 2022'!D14</f>
        <v>Profesional / Experiencia de 1 a 2 años</v>
      </c>
      <c r="E34" s="33">
        <f>+C34/1160000</f>
        <v>2.84089568</v>
      </c>
      <c r="F34" s="33">
        <f>+B3</f>
        <v>1.1312</v>
      </c>
      <c r="G34" s="42"/>
    </row>
    <row r="35" spans="1:10" ht="15.75" x14ac:dyDescent="0.25">
      <c r="A35" s="36" t="s">
        <v>16</v>
      </c>
      <c r="B35" s="31">
        <f>+B34/160*2</f>
        <v>62555.670604895997</v>
      </c>
      <c r="C35" s="32"/>
      <c r="D35" s="37"/>
      <c r="E35" s="37"/>
      <c r="F35" s="38"/>
      <c r="H35" s="43"/>
      <c r="I35" s="43"/>
      <c r="J35" s="44"/>
    </row>
    <row r="36" spans="1:10" ht="15.75" x14ac:dyDescent="0.2">
      <c r="A36" s="30" t="str">
        <f>'[1]Tarifas DH 2022'!A15</f>
        <v>Investigador Analista I</v>
      </c>
      <c r="B36" s="31">
        <f>+C36*$A$7</f>
        <v>4307896.8840767993</v>
      </c>
      <c r="C36" s="32">
        <f>'[1]Tarifas DH 2022'!B15*F36</f>
        <v>2836755.4879999999</v>
      </c>
      <c r="D36" s="33" t="str">
        <f>'[1]Tarifas DH 2022'!D15</f>
        <v>Profesional / recien egresado</v>
      </c>
      <c r="E36" s="33">
        <f>+C36/1160000</f>
        <v>2.4454788689655174</v>
      </c>
      <c r="F36" s="33">
        <f>+B3</f>
        <v>1.1312</v>
      </c>
      <c r="H36" s="36"/>
      <c r="I36" s="45"/>
      <c r="J36" s="46"/>
    </row>
    <row r="37" spans="1:10" x14ac:dyDescent="0.2">
      <c r="A37" s="36" t="s">
        <v>16</v>
      </c>
      <c r="B37" s="31">
        <f>+B36/160*2</f>
        <v>53848.711050959988</v>
      </c>
      <c r="C37" s="32"/>
      <c r="D37" s="37"/>
      <c r="E37" s="37"/>
      <c r="F37" s="38"/>
      <c r="H37" s="36"/>
      <c r="I37" s="45"/>
      <c r="J37" s="46"/>
    </row>
    <row r="38" spans="1:10" ht="19.5" customHeight="1" x14ac:dyDescent="0.2">
      <c r="A38" s="30" t="str">
        <f>'[1]Tarifas DH 2022'!A16</f>
        <v>Técnico III</v>
      </c>
      <c r="B38" s="31">
        <f>+C38*$A$7</f>
        <v>4067727.3467779197</v>
      </c>
      <c r="C38" s="32">
        <f>'[1]Tarifas DH 2022'!B16*F38</f>
        <v>2678603.5471999999</v>
      </c>
      <c r="D38" s="33" t="str">
        <f>'[1]Tarifas DH 2022'!D16</f>
        <v>Técnico / Experiencia específica de más de 3 años / Análisis / Supervisión periódica</v>
      </c>
      <c r="E38" s="33">
        <f>+C38/1160000</f>
        <v>2.3091409889655172</v>
      </c>
      <c r="F38" s="33">
        <f>+B3</f>
        <v>1.1312</v>
      </c>
      <c r="H38" s="36"/>
      <c r="I38" s="45"/>
      <c r="J38" s="46"/>
    </row>
    <row r="39" spans="1:10" x14ac:dyDescent="0.2">
      <c r="A39" s="36" t="s">
        <v>16</v>
      </c>
      <c r="B39" s="31">
        <f>+B38/160*2</f>
        <v>50846.591834723993</v>
      </c>
      <c r="C39" s="32"/>
      <c r="D39" s="37"/>
      <c r="E39" s="37"/>
      <c r="F39" s="38"/>
      <c r="H39" s="47"/>
      <c r="I39" s="45"/>
      <c r="J39" s="46"/>
    </row>
    <row r="40" spans="1:10" ht="30" x14ac:dyDescent="0.2">
      <c r="A40" s="48" t="str">
        <f>'[1]Tarifas DH 2022'!A17</f>
        <v>Técnico II</v>
      </c>
      <c r="B40" s="31">
        <f>+C40*$A$7</f>
        <v>3695647.2834959999</v>
      </c>
      <c r="C40" s="32">
        <f>'[1]Tarifas DH 2022'!B17*F40</f>
        <v>2433588.36</v>
      </c>
      <c r="D40" s="33" t="str">
        <f>'[1]Tarifas DH 2022'!D17</f>
        <v>Técnico / Experiencia básica 1 a 2 años de experiencia / Modelos guías / Instrucciones directas</v>
      </c>
      <c r="E40" s="33">
        <f>+C40/1160000</f>
        <v>2.0979209999999999</v>
      </c>
      <c r="F40" s="33">
        <f>+B2</f>
        <v>1.1599999999999999</v>
      </c>
      <c r="G40" s="49"/>
    </row>
    <row r="41" spans="1:10" ht="15.75" x14ac:dyDescent="0.25">
      <c r="A41" s="36" t="s">
        <v>16</v>
      </c>
      <c r="B41" s="31">
        <f>+B40/160*2</f>
        <v>46195.591043699998</v>
      </c>
      <c r="C41" s="32"/>
      <c r="D41" s="37"/>
      <c r="E41" s="37"/>
      <c r="F41" s="38"/>
      <c r="G41" s="35"/>
    </row>
    <row r="42" spans="1:10" ht="30" x14ac:dyDescent="0.2">
      <c r="A42" s="48" t="str">
        <f>'[1]Tarifas DH 2022'!A18</f>
        <v>Técnico I</v>
      </c>
      <c r="B42" s="31">
        <f>+C42*$A$7</f>
        <v>3220005.9093119996</v>
      </c>
      <c r="C42" s="50">
        <f>'[1]Tarifas DH 2022'!B18*F42</f>
        <v>2120377.92</v>
      </c>
      <c r="D42" s="33" t="str">
        <f>'[1]Tarifas DH 2022'!D18</f>
        <v>Técnico recien graduado / Experiencia elemental / Rutinas / Soluciones estandarizadas</v>
      </c>
      <c r="E42" s="33">
        <f>+C42/1160000</f>
        <v>1.827912</v>
      </c>
      <c r="F42" s="33">
        <f>+B2</f>
        <v>1.1599999999999999</v>
      </c>
      <c r="G42" s="40"/>
    </row>
    <row r="43" spans="1:10" x14ac:dyDescent="0.2">
      <c r="A43" s="36" t="s">
        <v>16</v>
      </c>
      <c r="B43" s="31">
        <f>+B42/160*2</f>
        <v>40250.073866399995</v>
      </c>
      <c r="C43" s="32"/>
      <c r="D43" s="37"/>
      <c r="E43" s="37"/>
      <c r="F43" s="38"/>
      <c r="G43" s="40"/>
    </row>
    <row r="44" spans="1:10" ht="30" x14ac:dyDescent="0.2">
      <c r="A44" s="48" t="str">
        <f>'[1]Tarifas DH 2022'!A19</f>
        <v>Auxiliar Administrativa/o</v>
      </c>
      <c r="B44" s="31">
        <f>+C44*$A$7</f>
        <v>3220005.9093119996</v>
      </c>
      <c r="C44" s="50">
        <f>'[1]Tarifas DH 2022'!B19*F44</f>
        <v>2120377.92</v>
      </c>
      <c r="D44" s="33" t="str">
        <f>'[1]Tarifas DH 2022'!D19</f>
        <v>Conocimientos administrativos a nivel técnico o tecnológico recien graduados</v>
      </c>
      <c r="E44" s="33">
        <f>+C44/1160000</f>
        <v>1.827912</v>
      </c>
      <c r="F44" s="33">
        <f>+B2</f>
        <v>1.1599999999999999</v>
      </c>
      <c r="G44" s="51"/>
      <c r="H44" s="40"/>
    </row>
    <row r="45" spans="1:10" x14ac:dyDescent="0.2">
      <c r="A45" s="36" t="s">
        <v>16</v>
      </c>
      <c r="B45" s="31">
        <f>+B44/160*2</f>
        <v>40250.073866399995</v>
      </c>
      <c r="C45" s="32"/>
      <c r="D45" s="37"/>
      <c r="E45" s="37"/>
      <c r="F45" s="38"/>
      <c r="G45" s="40"/>
    </row>
    <row r="46" spans="1:10" ht="30" x14ac:dyDescent="0.2">
      <c r="A46" s="48" t="str">
        <f>'[1]Tarifas DH 2022'!A20</f>
        <v>Auxiliar de Investigación</v>
      </c>
      <c r="B46" s="31">
        <f>+C46*$A$7</f>
        <v>2107066.854576</v>
      </c>
      <c r="C46" s="50">
        <f>'[1]Tarifas DH 2022'!B20*F46</f>
        <v>1387506.16</v>
      </c>
      <c r="D46" s="33" t="str">
        <f>'[1]Tarifas DH 2022'!D20</f>
        <v>Conocimientos administrativos a nivel técnico o tecnológico o Estudiante de pregrado de últimos semestres</v>
      </c>
      <c r="E46" s="33">
        <f>+C46/1160000</f>
        <v>1.196126</v>
      </c>
      <c r="F46" s="33">
        <f>+B2</f>
        <v>1.1599999999999999</v>
      </c>
      <c r="G46" s="42"/>
    </row>
    <row r="47" spans="1:10" x14ac:dyDescent="0.2">
      <c r="A47" s="36" t="s">
        <v>16</v>
      </c>
      <c r="B47" s="31">
        <f>+B46/160*2</f>
        <v>26338.335682199999</v>
      </c>
      <c r="C47" s="32"/>
      <c r="D47" s="37"/>
      <c r="E47" s="37"/>
      <c r="F47" s="38"/>
      <c r="G47" s="40"/>
    </row>
    <row r="48" spans="1:10" ht="30" x14ac:dyDescent="0.25">
      <c r="A48" s="48" t="str">
        <f>'[1]Tarifas DH 2022'!A21</f>
        <v>Joven Investigador</v>
      </c>
      <c r="B48" s="31">
        <f>C48</f>
        <v>3526144.9663999998</v>
      </c>
      <c r="C48" s="32">
        <f>'[1]Tarifas DH 2022'!B21*F48</f>
        <v>3526144.9663999998</v>
      </c>
      <c r="D48" s="33" t="str">
        <f>'[1]Tarifas DH 2022'!D21</f>
        <v>Para convocatorias de Minciencias que especifcan que financian este rubro 3 salarios minimos</v>
      </c>
      <c r="E48" s="33">
        <f>+C48/1160000</f>
        <v>3.0397801434482759</v>
      </c>
      <c r="F48" s="33">
        <f>+B3</f>
        <v>1.1312</v>
      </c>
      <c r="G48" s="35"/>
    </row>
    <row r="49" spans="1:7" x14ac:dyDescent="0.2">
      <c r="A49" s="36" t="s">
        <v>16</v>
      </c>
      <c r="B49" s="31">
        <f>+B48/160*2</f>
        <v>44076.812079999996</v>
      </c>
      <c r="C49" s="32"/>
      <c r="D49" s="37"/>
      <c r="E49" s="37"/>
      <c r="F49" s="38"/>
      <c r="G49" s="40"/>
    </row>
    <row r="50" spans="1:7" ht="15.75" x14ac:dyDescent="0.2">
      <c r="A50" s="30" t="str">
        <f>'[1]Tarifas DH 2022'!A22</f>
        <v>Monitor</v>
      </c>
      <c r="B50" s="31">
        <f>C50</f>
        <v>230000</v>
      </c>
      <c r="C50" s="32">
        <v>230000</v>
      </c>
      <c r="D50" s="33" t="str">
        <f>'[1]Tarifas DH 2022'!D22</f>
        <v>Valor mes, trabaja 10 horas a la semana</v>
      </c>
      <c r="E50" s="33">
        <f>+C50/1160000</f>
        <v>0.19827586206896552</v>
      </c>
      <c r="F50" s="33">
        <f>+B2</f>
        <v>1.1599999999999999</v>
      </c>
      <c r="G50" s="42"/>
    </row>
    <row r="51" spans="1:7" x14ac:dyDescent="0.2">
      <c r="A51" s="36" t="s">
        <v>16</v>
      </c>
      <c r="B51" s="31">
        <f>+B50/160*2</f>
        <v>2875</v>
      </c>
      <c r="C51" s="31"/>
      <c r="D51" s="37"/>
      <c r="E51" s="37"/>
      <c r="F51" s="38"/>
      <c r="G51" s="40"/>
    </row>
    <row r="52" spans="1:7" ht="15.75" x14ac:dyDescent="0.2">
      <c r="A52" s="30" t="str">
        <f>'[1]Tarifas DH 2022'!A23</f>
        <v>Auxiliar practicante - Incluye el auxilio de transporte</v>
      </c>
      <c r="B52" s="31">
        <f>(C52*1.0522)+B54</f>
        <v>1361158</v>
      </c>
      <c r="C52" s="32">
        <f>'[1]Tarifas DH 2022'!B23*F52</f>
        <v>1160000</v>
      </c>
      <c r="D52" s="33" t="str">
        <f>'[1]Tarifas DH 2022'!D23</f>
        <v>Prácticante profesional incluye el auxilio de transporte</v>
      </c>
      <c r="E52" s="33">
        <f>+C52/1160000</f>
        <v>1</v>
      </c>
      <c r="F52" s="33">
        <f>+B2</f>
        <v>1.1599999999999999</v>
      </c>
      <c r="G52" s="11"/>
    </row>
    <row r="53" spans="1:7" x14ac:dyDescent="0.2">
      <c r="A53" s="36" t="s">
        <v>16</v>
      </c>
      <c r="B53" s="31">
        <f>+B52/160*2</f>
        <v>17014.474999999999</v>
      </c>
      <c r="C53" s="31"/>
      <c r="D53" s="37"/>
      <c r="E53" s="37"/>
      <c r="F53" s="38"/>
      <c r="G53" s="11"/>
    </row>
    <row r="54" spans="1:7" ht="63" x14ac:dyDescent="0.2">
      <c r="A54" s="52" t="s">
        <v>19</v>
      </c>
      <c r="B54" s="50">
        <v>140606</v>
      </c>
      <c r="C54" s="31"/>
      <c r="D54" s="37"/>
      <c r="E54" s="37"/>
      <c r="F54" s="38"/>
      <c r="G54" s="11"/>
    </row>
    <row r="55" spans="1:7" ht="63" x14ac:dyDescent="0.2">
      <c r="A55" s="52" t="s">
        <v>20</v>
      </c>
      <c r="B55" s="50">
        <v>215250</v>
      </c>
      <c r="C55" s="31"/>
      <c r="D55" s="37"/>
      <c r="E55" s="37"/>
      <c r="F55" s="38"/>
      <c r="G55" s="11"/>
    </row>
    <row r="56" spans="1:7" x14ac:dyDescent="0.2">
      <c r="A56" s="53"/>
      <c r="B56" s="54"/>
      <c r="C56" s="54"/>
      <c r="D56" s="55"/>
      <c r="E56" s="55"/>
      <c r="F56" s="55"/>
      <c r="G56" s="11"/>
    </row>
    <row r="58" spans="1:7" hidden="1" x14ac:dyDescent="0.2"/>
    <row r="59" spans="1:7" ht="14.25" customHeight="1" x14ac:dyDescent="0.2"/>
  </sheetData>
  <mergeCells count="3">
    <mergeCell ref="A1:D1"/>
    <mergeCell ref="A8:D8"/>
    <mergeCell ref="A9:B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5EFEB595E17147A26637DCC3CFFB9A" ma:contentTypeVersion="4" ma:contentTypeDescription="Crear nuevo documento." ma:contentTypeScope="" ma:versionID="b8c8fccb46dda5125ebbd148d1a5cc04">
  <xsd:schema xmlns:xsd="http://www.w3.org/2001/XMLSchema" xmlns:xs="http://www.w3.org/2001/XMLSchema" xmlns:p="http://schemas.microsoft.com/office/2006/metadata/properties" xmlns:ns2="f9d28f84-cdda-4a6e-8882-15935dbf5c9a" targetNamespace="http://schemas.microsoft.com/office/2006/metadata/properties" ma:root="true" ma:fieldsID="0fb023cc3ba204a8896b1530a2a3e4d1" ns2:_="">
    <xsd:import namespace="f9d28f84-cdda-4a6e-8882-15935dbf5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28f84-cdda-4a6e-8882-15935dbf5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0F8F4F-7AFC-4E8D-8548-95CAC5259B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d28f84-cdda-4a6e-8882-15935dbf5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80A1AF-1D2C-4E16-9850-A31C3FE922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7EECF3-ACAE-474C-BB84-D4B7F14E1809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9d28f84-cdda-4a6e-8882-15935dbf5c9a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Guarin Zapata</dc:creator>
  <cp:keywords/>
  <dc:description/>
  <cp:lastModifiedBy>Nicolas Guarin Zapata</cp:lastModifiedBy>
  <cp:revision/>
  <dcterms:created xsi:type="dcterms:W3CDTF">2024-02-13T13:43:40Z</dcterms:created>
  <dcterms:modified xsi:type="dcterms:W3CDTF">2024-02-15T20:09:02Z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0x010100815EFEB595E17147A26637DCC3CFFB9A</vt:lpwstr>
  </property>
</Properties>
</file>