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t13/Documents/PengLiuGroup/Koide/results/non_linear_model/"/>
    </mc:Choice>
  </mc:AlternateContent>
  <xr:revisionPtr revIDLastSave="0" documentId="13_ncr:1_{6CFF86E5-A0C7-D145-8192-19461192874D}" xr6:coauthVersionLast="47" xr6:coauthVersionMax="47" xr10:uidLastSave="{00000000-0000-0000-0000-000000000000}"/>
  <bookViews>
    <workbookView xWindow="780" yWindow="500" windowWidth="27680" windowHeight="16940" xr2:uid="{88F4347A-769F-2645-A202-5CB303CD083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31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I22" i="2"/>
  <c r="K3" i="2" s="1"/>
  <c r="I23" i="2"/>
  <c r="K13" i="2" s="1"/>
  <c r="H23" i="2"/>
  <c r="J9" i="2" s="1"/>
  <c r="H22" i="2"/>
  <c r="J7" i="2" s="1"/>
  <c r="K10" i="2" l="1"/>
  <c r="K9" i="2"/>
  <c r="K8" i="2"/>
  <c r="K7" i="2"/>
  <c r="J2" i="2"/>
  <c r="J14" i="2"/>
  <c r="J6" i="2"/>
  <c r="K18" i="2"/>
  <c r="J21" i="2"/>
  <c r="J13" i="2"/>
  <c r="J5" i="2"/>
  <c r="K17" i="2"/>
  <c r="J20" i="2"/>
  <c r="J12" i="2"/>
  <c r="J4" i="2"/>
  <c r="K16" i="2"/>
  <c r="J19" i="2"/>
  <c r="J11" i="2"/>
  <c r="J3" i="2"/>
  <c r="K15" i="2"/>
  <c r="J18" i="2"/>
  <c r="J10" i="2"/>
  <c r="K2" i="2"/>
  <c r="K14" i="2"/>
  <c r="K6" i="2"/>
  <c r="K5" i="2"/>
  <c r="J16" i="2"/>
  <c r="J8" i="2"/>
  <c r="K20" i="2"/>
  <c r="K12" i="2"/>
  <c r="K4" i="2"/>
  <c r="J17" i="2"/>
  <c r="K21" i="2"/>
  <c r="J15" i="2"/>
  <c r="K19" i="2"/>
  <c r="K11" i="2"/>
</calcChain>
</file>

<file path=xl/sharedStrings.xml><?xml version="1.0" encoding="utf-8"?>
<sst xmlns="http://schemas.openxmlformats.org/spreadsheetml/2006/main" count="82" uniqueCount="45">
  <si>
    <t>General Equation:</t>
  </si>
  <si>
    <t>koide ID</t>
  </si>
  <si>
    <t>log_fluor_expr</t>
  </si>
  <si>
    <t>cone_angle_boltz</t>
  </si>
  <si>
    <t>nbo_bds_e_min_boltz</t>
  </si>
  <si>
    <t>D</t>
  </si>
  <si>
    <t>E</t>
  </si>
  <si>
    <t>F</t>
  </si>
  <si>
    <t>G</t>
  </si>
  <si>
    <t>H</t>
  </si>
  <si>
    <t>S</t>
  </si>
  <si>
    <t>E2</t>
  </si>
  <si>
    <t>S2</t>
  </si>
  <si>
    <t>ES</t>
  </si>
  <si>
    <t>E3</t>
  </si>
  <si>
    <t>S3</t>
  </si>
  <si>
    <t>ES2</t>
  </si>
  <si>
    <t>SE2</t>
  </si>
  <si>
    <t>mean</t>
  </si>
  <si>
    <t>std dev</t>
  </si>
  <si>
    <t>norm_S</t>
  </si>
  <si>
    <t>norm_E</t>
  </si>
  <si>
    <t>z0</t>
  </si>
  <si>
    <t>Predicted_fluor</t>
  </si>
  <si>
    <t>smiles</t>
  </si>
  <si>
    <t>Cc1ccccc1P(c1ccccc1C)c1ccccc1C</t>
  </si>
  <si>
    <t>O=S(=O)(O)c1cccc(P(c2ccccc2)c2ccccc2)c1</t>
  </si>
  <si>
    <t>C1N2CN3CN1CP(C2)C3</t>
  </si>
  <si>
    <t>c1coc(P(c2ccco2)c2ccco2)c1</t>
  </si>
  <si>
    <t>O=C(O)c1ccc(P(c2ccc(C(=O)O)cc2)c2ccc(C(F)(F)F)cc2)cc1</t>
  </si>
  <si>
    <t>CC(C)(C)c1ccc(OP(Oc2ccc(C(C)(C)C)cc2C(C)(C)C)Oc2ccc(C(C)(C)C)cc2C(C)(C)C)c(C(C)(C)C)c1</t>
  </si>
  <si>
    <t>CN(C)c1ccc(P(c2ccccc2)c2ccccc2)cc1</t>
  </si>
  <si>
    <t>Fc1ccc(P(c2ccc(F)cc2)c2ccc(F)cc2)cc1</t>
  </si>
  <si>
    <t>COc1ccc(P(c2ccc(OC)cc2)c2ccc(OC)cc2)cc1</t>
  </si>
  <si>
    <t>CC(C)(C)P(c1ccccc1-c1ccccc1)C(C)(C)C</t>
  </si>
  <si>
    <t>Cc1ccc(P(c2ccc(C)cc2)c2ccc(C)cc2)cc1</t>
  </si>
  <si>
    <t>FC(F)(F)c1ccc(P(c2ccc(C(F)(F)F)cc2)c2ccc(C(F)(F)F)cc2)cc1</t>
  </si>
  <si>
    <t>CC(C)(C)P(C(C)(C)C)C(C)(C)C</t>
  </si>
  <si>
    <t>N#CCCP(CCC#N)CCC#N</t>
  </si>
  <si>
    <t>c1ccc(P(c2ccccc2)c2ccccc2)cc1</t>
  </si>
  <si>
    <t>Cc1cc(C)c(P(c2c(C)cc(C)cc2C)c2c(C)cc(C)cc2C)c(C)c1</t>
  </si>
  <si>
    <t>c1ccc(OP(Oc2ccccc2)Oc2ccccc2)cc1</t>
  </si>
  <si>
    <t>CCCCP(CCCC)CCCC</t>
  </si>
  <si>
    <t>CC(C)CP(CC(C)C)CC(C)C</t>
  </si>
  <si>
    <t>CN(C)c1ccc(P(c2ccc(N(C)C)cc2)c2ccc(N(C)C)cc2)cc1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</si>
</sst>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3" fillId="0" borderId="0" xfId="1" applyFont="1" applyFill="1"/>
    <xf numFmtId="0" fontId="2" fillId="0" borderId="1" xfId="0" applyFont="1" applyBorder="1"/>
    <xf numFmtId="0" fontId="3" fillId="0" borderId="3" xfId="0" applyFont="1" applyBorder="1"/>
    <xf numFmtId="0" fontId="2" fillId="0" borderId="2" xfId="0" applyFont="1" applyBorder="1"/>
    <xf numFmtId="0" fontId="3" fillId="0" borderId="4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1" applyFont="1" applyFill="1" applyBorder="1"/>
    <xf numFmtId="0" fontId="0" fillId="0" borderId="0" xfId="0" applyFill="1"/>
  </cellXfs>
  <cellStyles count="2">
    <cellStyle name="Normal" xfId="0" builtinId="0"/>
    <cellStyle name="Normal 2" xfId="1" xr:uid="{B759CE6C-C6E7-8C47-802C-31EF615EFA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768302941831468E-2"/>
                  <c:y val="5.8643015021257676E-2"/>
                </c:manualLayout>
              </c:layout>
              <c:tx>
                <c:rich>
                  <a:bodyPr/>
                  <a:lstStyle/>
                  <a:p>
                    <a:fld id="{4B6744F1-C1C3-FC44-B16B-CB15C9DE7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B5-EF48-A8ED-C81157611B93}"/>
                </c:ext>
              </c:extLst>
            </c:dLbl>
            <c:dLbl>
              <c:idx val="1"/>
              <c:layout>
                <c:manualLayout>
                  <c:x val="-3.4116704361337409E-2"/>
                  <c:y val="-3.6581888080616617E-2"/>
                </c:manualLayout>
              </c:layout>
              <c:tx>
                <c:rich>
                  <a:bodyPr/>
                  <a:lstStyle/>
                  <a:p>
                    <a:fld id="{AAA2FDD8-3DA9-5144-A767-20871A797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B5-EF48-A8ED-C81157611B93}"/>
                </c:ext>
              </c:extLst>
            </c:dLbl>
            <c:dLbl>
              <c:idx val="2"/>
              <c:layout>
                <c:manualLayout>
                  <c:x val="-0.10278571428571436"/>
                  <c:y val="-3.5151157636752361E-2"/>
                </c:manualLayout>
              </c:layout>
              <c:tx>
                <c:rich>
                  <a:bodyPr/>
                  <a:lstStyle/>
                  <a:p>
                    <a:fld id="{C98C5C0D-5013-4E4F-9488-F96B1058E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6B5-EF48-A8ED-C81157611B93}"/>
                </c:ext>
              </c:extLst>
            </c:dLbl>
            <c:dLbl>
              <c:idx val="3"/>
              <c:layout>
                <c:manualLayout>
                  <c:x val="-0.10633417456350878"/>
                  <c:y val="-3.1890274064380546E-2"/>
                </c:manualLayout>
              </c:layout>
              <c:tx>
                <c:rich>
                  <a:bodyPr/>
                  <a:lstStyle/>
                  <a:p>
                    <a:fld id="{2B90F139-737A-C24F-9D51-0A9D2741D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6B5-EF48-A8ED-C81157611B93}"/>
                </c:ext>
              </c:extLst>
            </c:dLbl>
            <c:dLbl>
              <c:idx val="4"/>
              <c:layout>
                <c:manualLayout>
                  <c:x val="-6.1470164815147339E-2"/>
                  <c:y val="6.2889198876037028E-2"/>
                </c:manualLayout>
              </c:layout>
              <c:tx>
                <c:rich>
                  <a:bodyPr/>
                  <a:lstStyle/>
                  <a:p>
                    <a:fld id="{B205A35D-D8BD-E241-8305-99A37D98D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6B5-EF48-A8ED-C81157611B93}"/>
                </c:ext>
              </c:extLst>
            </c:dLbl>
            <c:dLbl>
              <c:idx val="5"/>
              <c:layout>
                <c:manualLayout>
                  <c:x val="3.4412087322991149E-2"/>
                  <c:y val="4.2831560294789833E-3"/>
                </c:manualLayout>
              </c:layout>
              <c:tx>
                <c:rich>
                  <a:bodyPr/>
                  <a:lstStyle/>
                  <a:p>
                    <a:fld id="{B48081D6-31B0-7B45-9119-D82A698CA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6B5-EF48-A8ED-C81157611B93}"/>
                </c:ext>
              </c:extLst>
            </c:dLbl>
            <c:dLbl>
              <c:idx val="6"/>
              <c:layout>
                <c:manualLayout>
                  <c:x val="-9.3539692456144727E-2"/>
                  <c:y val="3.2378355363258969E-2"/>
                </c:manualLayout>
              </c:layout>
              <c:tx>
                <c:rich>
                  <a:bodyPr/>
                  <a:lstStyle/>
                  <a:p>
                    <a:fld id="{870243CD-46F5-D744-9786-45CEA4288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6B5-EF48-A8ED-C81157611B93}"/>
                </c:ext>
              </c:extLst>
            </c:dLbl>
            <c:dLbl>
              <c:idx val="7"/>
              <c:layout>
                <c:manualLayout>
                  <c:x val="-2.8785714285714286E-2"/>
                  <c:y val="6.0047517859936381E-2"/>
                </c:manualLayout>
              </c:layout>
              <c:tx>
                <c:rich>
                  <a:bodyPr/>
                  <a:lstStyle/>
                  <a:p>
                    <a:fld id="{3189299E-FA8A-5441-97AF-09EF27A7E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6B5-EF48-A8ED-C81157611B93}"/>
                </c:ext>
              </c:extLst>
            </c:dLbl>
            <c:dLbl>
              <c:idx val="8"/>
              <c:layout>
                <c:manualLayout>
                  <c:x val="-6.4248741233264444E-4"/>
                  <c:y val="5.4075397261204895E-2"/>
                </c:manualLayout>
              </c:layout>
              <c:tx>
                <c:rich>
                  <a:bodyPr/>
                  <a:lstStyle/>
                  <a:p>
                    <a:fld id="{6D978250-EC71-F645-A5B3-F4DF1B7C7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6B5-EF48-A8ED-C81157611B93}"/>
                </c:ext>
              </c:extLst>
            </c:dLbl>
            <c:dLbl>
              <c:idx val="9"/>
              <c:layout>
                <c:manualLayout>
                  <c:x val="-0.1234015595747664"/>
                  <c:y val="1.5006856305609611E-2"/>
                </c:manualLayout>
              </c:layout>
              <c:tx>
                <c:rich>
                  <a:bodyPr/>
                  <a:lstStyle/>
                  <a:p>
                    <a:fld id="{4F6C3A85-8C5B-FC46-9DDA-DA1B7B693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6B5-EF48-A8ED-C81157611B93}"/>
                </c:ext>
              </c:extLst>
            </c:dLbl>
            <c:dLbl>
              <c:idx val="10"/>
              <c:layout>
                <c:manualLayout>
                  <c:x val="-1.9835403419353213E-2"/>
                  <c:y val="-3.376652244422599E-2"/>
                </c:manualLayout>
              </c:layout>
              <c:tx>
                <c:rich>
                  <a:bodyPr/>
                  <a:lstStyle/>
                  <a:p>
                    <a:fld id="{79DAC0D1-A131-874C-9609-EA7494D1F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6B5-EF48-A8ED-C81157611B93}"/>
                </c:ext>
              </c:extLst>
            </c:dLbl>
            <c:dLbl>
              <c:idx val="11"/>
              <c:layout>
                <c:manualLayout>
                  <c:x val="1.3030091038079056E-2"/>
                  <c:y val="4.7846698343604777E-2"/>
                </c:manualLayout>
              </c:layout>
              <c:tx>
                <c:rich>
                  <a:bodyPr/>
                  <a:lstStyle/>
                  <a:p>
                    <a:fld id="{9AC1A5FE-13AE-F641-AA62-193169FDE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6B5-EF48-A8ED-C81157611B93}"/>
                </c:ext>
              </c:extLst>
            </c:dLbl>
            <c:dLbl>
              <c:idx val="12"/>
              <c:layout>
                <c:manualLayout>
                  <c:x val="1.2318320855514943E-2"/>
                  <c:y val="-5.7919224414582395E-2"/>
                </c:manualLayout>
              </c:layout>
              <c:tx>
                <c:rich>
                  <a:bodyPr/>
                  <a:lstStyle/>
                  <a:p>
                    <a:fld id="{F4EEA6C1-9EAA-204C-B501-3998B5CAF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6B5-EF48-A8ED-C81157611B93}"/>
                </c:ext>
              </c:extLst>
            </c:dLbl>
            <c:dLbl>
              <c:idx val="13"/>
              <c:layout>
                <c:manualLayout>
                  <c:x val="-1.7124521118530227E-2"/>
                  <c:y val="-3.1624352207424718E-2"/>
                </c:manualLayout>
              </c:layout>
              <c:tx>
                <c:rich>
                  <a:bodyPr/>
                  <a:lstStyle/>
                  <a:p>
                    <a:fld id="{BC1F84DB-EC80-6845-9B38-58DB1BCA3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6B5-EF48-A8ED-C81157611B93}"/>
                </c:ext>
              </c:extLst>
            </c:dLbl>
            <c:dLbl>
              <c:idx val="14"/>
              <c:layout>
                <c:manualLayout>
                  <c:x val="-3.2752326811238443E-2"/>
                  <c:y val="-6.3256288919887604E-2"/>
                </c:manualLayout>
              </c:layout>
              <c:tx>
                <c:rich>
                  <a:bodyPr/>
                  <a:lstStyle/>
                  <a:p>
                    <a:fld id="{AF7C5D20-8B18-724D-B0D0-21F20D287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6B5-EF48-A8ED-C81157611B9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65F3A55-9EE0-9842-B77B-0DCDAC4BC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6B5-EF48-A8ED-C81157611B93}"/>
                </c:ext>
              </c:extLst>
            </c:dLbl>
            <c:dLbl>
              <c:idx val="16"/>
              <c:layout>
                <c:manualLayout>
                  <c:x val="-4.1793079611352202E-2"/>
                  <c:y val="-3.9576250669711807E-2"/>
                </c:manualLayout>
              </c:layout>
              <c:tx>
                <c:rich>
                  <a:bodyPr/>
                  <a:lstStyle/>
                  <a:p>
                    <a:fld id="{453373E2-4C4B-204E-BF90-7AEC7B2BD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6B5-EF48-A8ED-C81157611B93}"/>
                </c:ext>
              </c:extLst>
            </c:dLbl>
            <c:dLbl>
              <c:idx val="17"/>
              <c:layout>
                <c:manualLayout>
                  <c:x val="-8.8300760916836807E-2"/>
                  <c:y val="-1.1401027973474934E-2"/>
                </c:manualLayout>
              </c:layout>
              <c:tx>
                <c:rich>
                  <a:bodyPr/>
                  <a:lstStyle/>
                  <a:p>
                    <a:fld id="{5CD49915-6616-A947-B399-9FCE06A32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6B5-EF48-A8ED-C81157611B93}"/>
                </c:ext>
              </c:extLst>
            </c:dLbl>
            <c:dLbl>
              <c:idx val="18"/>
              <c:layout>
                <c:manualLayout>
                  <c:x val="-3.9963962580038467E-2"/>
                  <c:y val="-3.2728959521193229E-2"/>
                </c:manualLayout>
              </c:layout>
              <c:tx>
                <c:rich>
                  <a:bodyPr/>
                  <a:lstStyle/>
                  <a:p>
                    <a:fld id="{794EC8D4-9894-AE4D-AFF1-49E940E63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6B5-EF48-A8ED-C81157611B93}"/>
                </c:ext>
              </c:extLst>
            </c:dLbl>
            <c:dLbl>
              <c:idx val="19"/>
              <c:layout>
                <c:manualLayout>
                  <c:x val="-3.6995055710880735E-2"/>
                  <c:y val="-6.5574771299943088E-2"/>
                </c:manualLayout>
              </c:layout>
              <c:tx>
                <c:rich>
                  <a:bodyPr/>
                  <a:lstStyle/>
                  <a:p>
                    <a:fld id="{601CE0A7-C703-B847-97C5-0D6848E28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6B5-EF48-A8ED-C81157611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644825646794149"/>
                  <c:y val="1.6163894248318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Sheet2!$M$31:$M$50</c:f>
              <c:numCache>
                <c:formatCode>General</c:formatCode>
                <c:ptCount val="20"/>
                <c:pt idx="0">
                  <c:v>0.24884309760837853</c:v>
                </c:pt>
                <c:pt idx="1">
                  <c:v>0.15277155013128901</c:v>
                </c:pt>
                <c:pt idx="2">
                  <c:v>0.53634341301528499</c:v>
                </c:pt>
                <c:pt idx="3">
                  <c:v>-1.928509086383573E-2</c:v>
                </c:pt>
                <c:pt idx="4">
                  <c:v>0.21874397310456703</c:v>
                </c:pt>
                <c:pt idx="5">
                  <c:v>0.36180419846588641</c:v>
                </c:pt>
                <c:pt idx="6">
                  <c:v>-4.9779113491376648E-2</c:v>
                </c:pt>
                <c:pt idx="7">
                  <c:v>9.9630566675776633E-2</c:v>
                </c:pt>
                <c:pt idx="8">
                  <c:v>-1.4846604358316168E-2</c:v>
                </c:pt>
                <c:pt idx="9">
                  <c:v>0.52669326158784768</c:v>
                </c:pt>
                <c:pt idx="10">
                  <c:v>-1.2051051317338884E-2</c:v>
                </c:pt>
                <c:pt idx="11">
                  <c:v>0.27317975212203244</c:v>
                </c:pt>
                <c:pt idx="12">
                  <c:v>0.33486257825446997</c:v>
                </c:pt>
                <c:pt idx="13">
                  <c:v>0.62419575117484771</c:v>
                </c:pt>
                <c:pt idx="14">
                  <c:v>1.7578577562427283E-2</c:v>
                </c:pt>
                <c:pt idx="15">
                  <c:v>0.73519150082709683</c:v>
                </c:pt>
                <c:pt idx="16">
                  <c:v>0.49643403356176674</c:v>
                </c:pt>
                <c:pt idx="17">
                  <c:v>0.20740951881026834</c:v>
                </c:pt>
                <c:pt idx="18">
                  <c:v>0.23176043667234725</c:v>
                </c:pt>
                <c:pt idx="19">
                  <c:v>-3.4327602574650284E-2</c:v>
                </c:pt>
              </c:numCache>
            </c:numRef>
          </c:xVal>
          <c:yVal>
            <c:numRef>
              <c:f>Sheet2!$B$31:$B$50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0.55509444857831913</c:v>
                </c:pt>
                <c:pt idx="10">
                  <c:v>-0.18045606445813131</c:v>
                </c:pt>
                <c:pt idx="11">
                  <c:v>0.20411998265592479</c:v>
                </c:pt>
                <c:pt idx="12">
                  <c:v>0.26481782300953649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Sheet2!$A$31:$A$50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16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21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B5-EF48-A8ED-C81157611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47376"/>
        <c:axId val="1623555136"/>
      </c:scatterChart>
      <c:valAx>
        <c:axId val="16235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3555136"/>
        <c:crossesAt val="-0.2"/>
        <c:crossBetween val="midCat"/>
      </c:valAx>
      <c:valAx>
        <c:axId val="1623555136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3547376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88387</xdr:colOff>
      <xdr:row>1</xdr:row>
      <xdr:rowOff>139572</xdr:rowOff>
    </xdr:from>
    <xdr:to>
      <xdr:col>5</xdr:col>
      <xdr:colOff>672587</xdr:colOff>
      <xdr:row>2</xdr:row>
      <xdr:rowOff>114172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1A50FC-1E3F-3144-ABD3-1C8E985A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87" y="344825"/>
          <a:ext cx="4689251" cy="179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32</xdr:row>
      <xdr:rowOff>30480</xdr:rowOff>
    </xdr:from>
    <xdr:to>
      <xdr:col>18</xdr:col>
      <xdr:colOff>568960</xdr:colOff>
      <xdr:row>50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F44A4-A366-88BF-5A4F-775B4B89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0E92-A8E1-BA43-9B01-B21559B81980}">
  <dimension ref="A1:M21"/>
  <sheetViews>
    <sheetView tabSelected="1" workbookViewId="0">
      <selection activeCell="B1" sqref="B1:B21"/>
    </sheetView>
  </sheetViews>
  <sheetFormatPr baseColWidth="10" defaultRowHeight="16" x14ac:dyDescent="0.2"/>
  <cols>
    <col min="2" max="2" width="13" bestFit="1" customWidth="1"/>
    <col min="3" max="3" width="16.33203125" customWidth="1"/>
    <col min="4" max="4" width="19.33203125" bestFit="1" customWidth="1"/>
  </cols>
  <sheetData>
    <row r="1" spans="1:13" x14ac:dyDescent="0.2">
      <c r="A1" s="1" t="s">
        <v>1</v>
      </c>
      <c r="B1" t="s">
        <v>24</v>
      </c>
      <c r="C1" s="1" t="s">
        <v>2</v>
      </c>
      <c r="D1" t="s">
        <v>22</v>
      </c>
      <c r="E1" t="s">
        <v>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">
      <c r="A2" s="1">
        <v>1</v>
      </c>
      <c r="B2" t="s">
        <v>25</v>
      </c>
      <c r="C2" s="1">
        <v>0.10720996964786837</v>
      </c>
      <c r="D2">
        <v>1</v>
      </c>
      <c r="E2">
        <v>0.96236471205811092</v>
      </c>
      <c r="F2">
        <v>0.85711943927437984</v>
      </c>
      <c r="G2">
        <v>0.92614583901469072</v>
      </c>
      <c r="H2">
        <v>0.73465373318202731</v>
      </c>
      <c r="I2">
        <v>0.82486150237669809</v>
      </c>
      <c r="J2">
        <v>0.89129007368719038</v>
      </c>
      <c r="K2">
        <v>0.62968599584580909</v>
      </c>
      <c r="L2">
        <v>0.70700482839613799</v>
      </c>
      <c r="M2">
        <v>0.79381760222257181</v>
      </c>
    </row>
    <row r="3" spans="1:13" x14ac:dyDescent="0.2">
      <c r="A3" s="1">
        <v>2</v>
      </c>
      <c r="B3" t="s">
        <v>26</v>
      </c>
      <c r="C3" s="1">
        <v>0.2966651902615311</v>
      </c>
      <c r="D3">
        <v>1</v>
      </c>
      <c r="E3">
        <v>3.2379275925093574E-3</v>
      </c>
      <c r="F3">
        <v>-0.51860478318537906</v>
      </c>
      <c r="G3">
        <v>1.0484175094333443E-5</v>
      </c>
      <c r="H3">
        <v>0.26895092114275404</v>
      </c>
      <c r="I3">
        <v>-1.6792047370832717E-3</v>
      </c>
      <c r="J3">
        <v>3.394699982264165E-8</v>
      </c>
      <c r="K3">
        <v>-0.13947923414674593</v>
      </c>
      <c r="L3">
        <v>8.7084360859893161E-4</v>
      </c>
      <c r="M3">
        <v>-5.437143351674346E-6</v>
      </c>
    </row>
    <row r="4" spans="1:13" x14ac:dyDescent="0.2">
      <c r="A4" s="1">
        <v>3</v>
      </c>
      <c r="B4" t="s">
        <v>27</v>
      </c>
      <c r="C4" s="1">
        <v>0.59439255037542671</v>
      </c>
      <c r="D4">
        <v>1</v>
      </c>
      <c r="E4">
        <v>-1.244907391972462</v>
      </c>
      <c r="F4">
        <v>-1.9574941113209732</v>
      </c>
      <c r="G4">
        <v>1.5497944145876772</v>
      </c>
      <c r="H4">
        <v>3.8317831958562865</v>
      </c>
      <c r="I4">
        <v>2.436898888926045</v>
      </c>
      <c r="J4">
        <v>-1.9293505227578338</v>
      </c>
      <c r="K4">
        <v>-7.5006930417473399</v>
      </c>
      <c r="L4">
        <v>-4.7702152249573553</v>
      </c>
      <c r="M4">
        <v>-3.0337134403135129</v>
      </c>
    </row>
    <row r="5" spans="1:13" x14ac:dyDescent="0.2">
      <c r="A5" s="1">
        <v>5</v>
      </c>
      <c r="B5" t="s">
        <v>28</v>
      </c>
      <c r="C5" s="1">
        <v>1.2837224705172217E-2</v>
      </c>
      <c r="D5">
        <v>1</v>
      </c>
      <c r="E5">
        <v>0.44689988073391873</v>
      </c>
      <c r="F5">
        <v>-1.0508179553395312</v>
      </c>
      <c r="G5">
        <v>0.19971950339999078</v>
      </c>
      <c r="H5">
        <v>1.1042183752639529</v>
      </c>
      <c r="I5">
        <v>-0.46961041891429683</v>
      </c>
      <c r="J5">
        <v>8.9254622249693355E-2</v>
      </c>
      <c r="K5">
        <v>-1.1603324953432061</v>
      </c>
      <c r="L5">
        <v>0.49347506020966209</v>
      </c>
      <c r="M5">
        <v>-0.20986884020420485</v>
      </c>
    </row>
    <row r="6" spans="1:13" x14ac:dyDescent="0.2">
      <c r="A6" s="1">
        <v>7</v>
      </c>
      <c r="B6" t="s">
        <v>29</v>
      </c>
      <c r="C6" s="1">
        <v>0.18184358794477254</v>
      </c>
      <c r="D6">
        <v>1</v>
      </c>
      <c r="E6">
        <v>-0.25511547386444616</v>
      </c>
      <c r="F6">
        <v>-0.6276436330919728</v>
      </c>
      <c r="G6">
        <v>6.5083905005080919E-2</v>
      </c>
      <c r="H6">
        <v>0.39393653016089097</v>
      </c>
      <c r="I6">
        <v>0.16012160287426122</v>
      </c>
      <c r="J6">
        <v>-1.6603911266319819E-2</v>
      </c>
      <c r="K6">
        <v>-0.24725175499782712</v>
      </c>
      <c r="L6">
        <v>-0.10049930456451139</v>
      </c>
      <c r="M6">
        <v>-4.0849498593201819E-2</v>
      </c>
    </row>
    <row r="7" spans="1:13" x14ac:dyDescent="0.2">
      <c r="A7" s="1">
        <v>8</v>
      </c>
      <c r="B7" t="s">
        <v>30</v>
      </c>
      <c r="C7" s="1">
        <v>0.24551266781414982</v>
      </c>
      <c r="D7">
        <v>1</v>
      </c>
      <c r="E7">
        <v>-1.3179042766968707</v>
      </c>
      <c r="F7">
        <v>0.73900433230750173</v>
      </c>
      <c r="G7">
        <v>1.7368716825359021</v>
      </c>
      <c r="H7">
        <v>0.54612740316925645</v>
      </c>
      <c r="I7">
        <v>-0.973936970045572</v>
      </c>
      <c r="J7">
        <v>-2.2890306184877547</v>
      </c>
      <c r="K7">
        <v>0.40359051693392617</v>
      </c>
      <c r="L7">
        <v>-0.71974364025811921</v>
      </c>
      <c r="M7">
        <v>1.2835556980562515</v>
      </c>
    </row>
    <row r="8" spans="1:13" x14ac:dyDescent="0.2">
      <c r="A8" s="1">
        <v>9</v>
      </c>
      <c r="B8" t="s">
        <v>31</v>
      </c>
      <c r="C8" s="1">
        <v>-4.3648054024500883E-3</v>
      </c>
      <c r="D8">
        <v>1</v>
      </c>
      <c r="E8">
        <v>0.93621330366817623</v>
      </c>
      <c r="F8">
        <v>-0.77543600508397392</v>
      </c>
      <c r="G8">
        <v>0.87649534996528078</v>
      </c>
      <c r="H8">
        <v>0.60130099798059278</v>
      </c>
      <c r="I8">
        <v>-0.72597350410291994</v>
      </c>
      <c r="J8">
        <v>0.8205866072407898</v>
      </c>
      <c r="K8">
        <v>-0.46627044372707754</v>
      </c>
      <c r="L8">
        <v>0.56294599381838217</v>
      </c>
      <c r="M8">
        <v>-0.67966605265175695</v>
      </c>
    </row>
    <row r="9" spans="1:13" x14ac:dyDescent="0.2">
      <c r="A9" s="1">
        <v>13</v>
      </c>
      <c r="B9" t="s">
        <v>32</v>
      </c>
      <c r="C9" s="1">
        <v>5.6904851336472557E-2</v>
      </c>
      <c r="D9">
        <v>1</v>
      </c>
      <c r="E9">
        <v>0.22163938506974579</v>
      </c>
      <c r="F9">
        <v>-0.59116118972420728</v>
      </c>
      <c r="G9">
        <v>4.9124017014095051E-2</v>
      </c>
      <c r="H9">
        <v>0.34947155223614018</v>
      </c>
      <c r="I9">
        <v>-0.13102460256757262</v>
      </c>
      <c r="J9">
        <v>1.0887816923159757E-2</v>
      </c>
      <c r="K9">
        <v>-0.20659401859468207</v>
      </c>
      <c r="L9">
        <v>7.7456659936987651E-2</v>
      </c>
      <c r="M9">
        <v>-2.9040212342084631E-2</v>
      </c>
    </row>
    <row r="10" spans="1:13" x14ac:dyDescent="0.2">
      <c r="A10" s="1">
        <v>15</v>
      </c>
      <c r="B10" t="s">
        <v>33</v>
      </c>
      <c r="C10" s="1">
        <v>-1.322826573375516E-2</v>
      </c>
      <c r="D10">
        <v>1</v>
      </c>
      <c r="E10">
        <v>1.0582577724005944</v>
      </c>
      <c r="F10">
        <v>-0.56242992398886082</v>
      </c>
      <c r="G10">
        <v>1.1199095128462682</v>
      </c>
      <c r="H10">
        <v>0.31632741939811576</v>
      </c>
      <c r="I10">
        <v>-0.59519583849188751</v>
      </c>
      <c r="J10">
        <v>1.1851529463549266</v>
      </c>
      <c r="K10">
        <v>-0.17791200644767474</v>
      </c>
      <c r="L10">
        <v>0.33475595020147852</v>
      </c>
      <c r="M10">
        <v>-0.62987062218452872</v>
      </c>
    </row>
    <row r="11" spans="1:13" x14ac:dyDescent="0.2">
      <c r="A11" s="1">
        <v>16</v>
      </c>
      <c r="B11" t="s">
        <v>34</v>
      </c>
      <c r="C11" s="1">
        <v>0.55509444857831913</v>
      </c>
      <c r="D11">
        <v>1</v>
      </c>
      <c r="E11">
        <v>-0.80873045538977062</v>
      </c>
      <c r="F11">
        <v>2.2139210672112788</v>
      </c>
      <c r="G11">
        <v>0.65404494947494574</v>
      </c>
      <c r="H11">
        <v>4.901446491841928</v>
      </c>
      <c r="I11">
        <v>-1.7904653928827845</v>
      </c>
      <c r="J11">
        <v>-0.52894606983425241</v>
      </c>
      <c r="K11">
        <v>10.85141564809766</v>
      </c>
      <c r="L11">
        <v>-3.9639490534159161</v>
      </c>
      <c r="M11">
        <v>1.4480038925457188</v>
      </c>
    </row>
    <row r="12" spans="1:13" x14ac:dyDescent="0.2">
      <c r="A12" s="1">
        <v>18</v>
      </c>
      <c r="B12" t="s">
        <v>35</v>
      </c>
      <c r="C12" s="1">
        <v>-0.18045606445813131</v>
      </c>
      <c r="D12">
        <v>1</v>
      </c>
      <c r="E12">
        <v>0.92895137360111979</v>
      </c>
      <c r="F12">
        <v>-0.60273242437138008</v>
      </c>
      <c r="G12">
        <v>0.8629506545154072</v>
      </c>
      <c r="H12">
        <v>0.36328637538860142</v>
      </c>
      <c r="I12">
        <v>-0.55990911353372663</v>
      </c>
      <c r="J12">
        <v>0.80163919586207288</v>
      </c>
      <c r="K12">
        <v>-0.218964477779063</v>
      </c>
      <c r="L12">
        <v>0.33747537742781331</v>
      </c>
      <c r="M12">
        <v>-0.5201283401089406</v>
      </c>
    </row>
    <row r="13" spans="1:13" x14ac:dyDescent="0.2">
      <c r="A13" s="1">
        <v>19</v>
      </c>
      <c r="B13" t="s">
        <v>36</v>
      </c>
      <c r="C13" s="1">
        <v>0.20411998265592479</v>
      </c>
      <c r="D13">
        <v>1</v>
      </c>
      <c r="E13">
        <v>-0.4312081279587</v>
      </c>
      <c r="F13">
        <v>-0.62732850034215104</v>
      </c>
      <c r="G13">
        <v>0.18594044961764661</v>
      </c>
      <c r="H13">
        <v>0.39354104734153222</v>
      </c>
      <c r="I13">
        <v>0.27050914824767763</v>
      </c>
      <c r="J13">
        <v>-8.0179033191424373E-2</v>
      </c>
      <c r="K13">
        <v>-0.24687951505184288</v>
      </c>
      <c r="L13">
        <v>-0.16969809829904825</v>
      </c>
      <c r="M13">
        <v>-0.11664574341158354</v>
      </c>
    </row>
    <row r="14" spans="1:13" x14ac:dyDescent="0.2">
      <c r="A14" s="1">
        <v>21</v>
      </c>
      <c r="B14" t="s">
        <v>37</v>
      </c>
      <c r="C14" s="1">
        <v>0.26481782300953649</v>
      </c>
      <c r="D14">
        <v>1</v>
      </c>
      <c r="E14">
        <v>-1.0386685780680371</v>
      </c>
      <c r="F14">
        <v>0.44322424182815651</v>
      </c>
      <c r="G14">
        <v>1.0788324150658781</v>
      </c>
      <c r="H14">
        <v>0.19644772854414416</v>
      </c>
      <c r="I14">
        <v>-0.46036309302493517</v>
      </c>
      <c r="J14">
        <v>-1.1205493305301821</v>
      </c>
      <c r="K14">
        <v>8.7070395542841794E-2</v>
      </c>
      <c r="L14">
        <v>-0.20404408287164197</v>
      </c>
      <c r="M14">
        <v>0.4781646792272129</v>
      </c>
    </row>
    <row r="15" spans="1:13" x14ac:dyDescent="0.2">
      <c r="A15" s="1">
        <v>25</v>
      </c>
      <c r="B15" t="s">
        <v>38</v>
      </c>
      <c r="C15" s="1">
        <v>0.49136169383427269</v>
      </c>
      <c r="D15">
        <v>1</v>
      </c>
      <c r="E15">
        <v>-1.7037754998874362</v>
      </c>
      <c r="F15">
        <v>0.1093742074902023</v>
      </c>
      <c r="G15">
        <v>2.9028509540166829</v>
      </c>
      <c r="H15">
        <v>1.1962717264109824E-2</v>
      </c>
      <c r="I15">
        <v>-0.18634909504141159</v>
      </c>
      <c r="J15">
        <v>-4.9458063352784949</v>
      </c>
      <c r="K15">
        <v>1.308412720191373E-3</v>
      </c>
      <c r="L15">
        <v>-2.0381784586670778E-2</v>
      </c>
      <c r="M15">
        <v>0.31749702255775236</v>
      </c>
    </row>
    <row r="16" spans="1:13" x14ac:dyDescent="0.2">
      <c r="A16" s="1">
        <v>34</v>
      </c>
      <c r="B16" t="s">
        <v>39</v>
      </c>
      <c r="C16" s="1">
        <v>8.6001717619175692E-3</v>
      </c>
      <c r="D16">
        <v>1</v>
      </c>
      <c r="E16">
        <v>0.68023026880440884</v>
      </c>
      <c r="F16">
        <v>-0.60322066504306593</v>
      </c>
      <c r="G16">
        <v>0.4627132185977183</v>
      </c>
      <c r="H16">
        <v>0.36387517073499875</v>
      </c>
      <c r="I16">
        <v>-0.41032895513061901</v>
      </c>
      <c r="J16">
        <v>0.31475153706607911</v>
      </c>
      <c r="K16">
        <v>-0.21949702248342512</v>
      </c>
      <c r="L16">
        <v>0.24751890520031836</v>
      </c>
      <c r="M16">
        <v>-0.27911817544673317</v>
      </c>
    </row>
    <row r="17" spans="1:13" x14ac:dyDescent="0.2">
      <c r="A17" s="2" t="s">
        <v>5</v>
      </c>
      <c r="B17" t="s">
        <v>40</v>
      </c>
      <c r="C17" s="1">
        <v>0.74766486159546741</v>
      </c>
      <c r="D17">
        <v>1</v>
      </c>
      <c r="E17">
        <v>1.5621916754485097</v>
      </c>
      <c r="F17">
        <v>1.652959845250688</v>
      </c>
      <c r="G17">
        <v>2.4404428308406216</v>
      </c>
      <c r="H17">
        <v>2.7322762500111781</v>
      </c>
      <c r="I17">
        <v>2.5822401101012815</v>
      </c>
      <c r="J17">
        <v>3.8124394747472148</v>
      </c>
      <c r="K17">
        <v>4.5163429274006068</v>
      </c>
      <c r="L17">
        <v>4.2683392127931334</v>
      </c>
      <c r="M17">
        <v>4.0339540040094644</v>
      </c>
    </row>
    <row r="18" spans="1:13" x14ac:dyDescent="0.2">
      <c r="A18" s="2" t="s">
        <v>6</v>
      </c>
      <c r="B18" t="s">
        <v>41</v>
      </c>
      <c r="C18" s="1">
        <v>0.71883301030972224</v>
      </c>
      <c r="D18">
        <v>1</v>
      </c>
      <c r="E18">
        <v>-1.463696091870524</v>
      </c>
      <c r="F18">
        <v>0.25580370048730322</v>
      </c>
      <c r="G18">
        <v>2.1424062493570455</v>
      </c>
      <c r="H18">
        <v>6.543553318299794E-2</v>
      </c>
      <c r="I18">
        <v>-0.37441887668928375</v>
      </c>
      <c r="J18">
        <v>-3.1358316543828946</v>
      </c>
      <c r="K18">
        <v>1.6738651531570597E-2</v>
      </c>
      <c r="L18">
        <v>-9.5777734189418068E-2</v>
      </c>
      <c r="M18">
        <v>0.54803544653265635</v>
      </c>
    </row>
    <row r="19" spans="1:13" x14ac:dyDescent="0.2">
      <c r="A19" s="2" t="s">
        <v>7</v>
      </c>
      <c r="B19" t="s">
        <v>42</v>
      </c>
      <c r="C19" s="1">
        <v>0.20932330465795598</v>
      </c>
      <c r="D19">
        <v>1</v>
      </c>
      <c r="E19">
        <v>-8.1231027464983743E-2</v>
      </c>
      <c r="F19">
        <v>1.0299467056433305</v>
      </c>
      <c r="G19">
        <v>6.5984798230169436E-3</v>
      </c>
      <c r="H19">
        <v>1.0607902164655492</v>
      </c>
      <c r="I19">
        <v>-8.3663629133582898E-2</v>
      </c>
      <c r="J19">
        <v>-5.3600129573063045E-4</v>
      </c>
      <c r="K19">
        <v>1.0925573888273679</v>
      </c>
      <c r="L19">
        <v>-8.6169079208299068E-2</v>
      </c>
      <c r="M19">
        <v>6.7960825559702873E-3</v>
      </c>
    </row>
    <row r="20" spans="1:13" x14ac:dyDescent="0.2">
      <c r="A20" s="2" t="s">
        <v>8</v>
      </c>
      <c r="B20" t="s">
        <v>43</v>
      </c>
      <c r="C20" s="1">
        <v>0.36444607322736905</v>
      </c>
      <c r="D20">
        <v>1</v>
      </c>
      <c r="E20">
        <v>-0.10662588798053152</v>
      </c>
      <c r="F20">
        <v>1.1950961442035972</v>
      </c>
      <c r="G20">
        <v>1.1369079987636857E-2</v>
      </c>
      <c r="H20">
        <v>1.4282547938903052</v>
      </c>
      <c r="I20">
        <v>-0.1274281875978179</v>
      </c>
      <c r="J20">
        <v>-1.2122382492034702E-3</v>
      </c>
      <c r="K20">
        <v>1.7069017971186071</v>
      </c>
      <c r="L20">
        <v>-0.15228893566100482</v>
      </c>
      <c r="M20">
        <v>1.3587143656367089E-2</v>
      </c>
    </row>
    <row r="21" spans="1:13" x14ac:dyDescent="0.2">
      <c r="A21" s="2" t="s">
        <v>9</v>
      </c>
      <c r="B21" t="s">
        <v>44</v>
      </c>
      <c r="C21" s="1">
        <v>7.4488829853245772E-2</v>
      </c>
      <c r="D21">
        <v>1</v>
      </c>
      <c r="E21">
        <v>1.6518765117766674</v>
      </c>
      <c r="F21">
        <v>-0.57958049220492625</v>
      </c>
      <c r="G21">
        <v>2.7286960101594504</v>
      </c>
      <c r="H21">
        <v>0.33591354694450459</v>
      </c>
      <c r="I21">
        <v>-0.95739540175727755</v>
      </c>
      <c r="J21">
        <v>4.5074688469611024</v>
      </c>
      <c r="K21">
        <v>-0.19468893887639857</v>
      </c>
      <c r="L21">
        <v>0.5548876981852161</v>
      </c>
      <c r="M21">
        <v>-1.5814989766458327</v>
      </c>
    </row>
  </sheetData>
  <sortState xmlns:xlrd2="http://schemas.microsoft.com/office/spreadsheetml/2017/richdata2" ref="A2:L21">
    <sortCondition ref="A1:A21"/>
  </sortState>
  <conditionalFormatting sqref="C12:C21 C2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0851-7ED5-A84F-B1C8-3E01A9335F1F}">
  <dimension ref="A1:M50"/>
  <sheetViews>
    <sheetView topLeftCell="A15" zoomScale="133" workbookViewId="0">
      <selection activeCell="M36" sqref="M36"/>
    </sheetView>
  </sheetViews>
  <sheetFormatPr baseColWidth="10" defaultRowHeight="14" x14ac:dyDescent="0.2"/>
  <cols>
    <col min="1" max="7" width="10.83203125" style="4"/>
    <col min="8" max="8" width="15.6640625" style="4" bestFit="1" customWidth="1"/>
    <col min="9" max="9" width="19.5" style="4" bestFit="1" customWidth="1"/>
    <col min="10" max="12" width="10.83203125" style="4"/>
    <col min="13" max="13" width="13.83203125" style="4" bestFit="1" customWidth="1"/>
    <col min="14" max="16384" width="10.83203125" style="4"/>
  </cols>
  <sheetData>
    <row r="1" spans="1:11" x14ac:dyDescent="0.2">
      <c r="A1" s="3" t="s">
        <v>0</v>
      </c>
      <c r="H1" s="5" t="s">
        <v>3</v>
      </c>
      <c r="I1" s="6" t="s">
        <v>4</v>
      </c>
      <c r="J1" s="4" t="s">
        <v>20</v>
      </c>
      <c r="K1" s="4" t="s">
        <v>21</v>
      </c>
    </row>
    <row r="2" spans="1:11" x14ac:dyDescent="0.2">
      <c r="H2" s="4">
        <v>202.42890636905</v>
      </c>
      <c r="I2" s="6">
        <v>0.232030233</v>
      </c>
      <c r="J2" s="4">
        <f>((H2-H$22)/H$23)</f>
        <v>0.85711943927437984</v>
      </c>
      <c r="K2" s="4">
        <f>((I2-I$22)/I$23)</f>
        <v>0.96236471205811092</v>
      </c>
    </row>
    <row r="3" spans="1:11" x14ac:dyDescent="0.2">
      <c r="H3" s="4">
        <v>161.159165057747</v>
      </c>
      <c r="I3" s="6">
        <v>0.20561503</v>
      </c>
      <c r="J3" s="4">
        <f t="shared" ref="J3:J21" si="0">((H3-H$22)/H$23)</f>
        <v>-0.51860478318537906</v>
      </c>
      <c r="K3" s="4">
        <f t="shared" ref="K3:K21" si="1">((I3-I$22)/I$23)</f>
        <v>3.2379275925093574E-3</v>
      </c>
    </row>
    <row r="4" spans="1:11" x14ac:dyDescent="0.2">
      <c r="H4" s="4">
        <v>117.994561732252</v>
      </c>
      <c r="I4" s="6">
        <v>0.17124</v>
      </c>
      <c r="J4" s="4">
        <f t="shared" si="0"/>
        <v>-1.9574941113209732</v>
      </c>
      <c r="K4" s="4">
        <f t="shared" si="1"/>
        <v>-1.244907391972462</v>
      </c>
    </row>
    <row r="5" spans="1:11" x14ac:dyDescent="0.2">
      <c r="H5" s="4">
        <v>145.19353795117601</v>
      </c>
      <c r="I5" s="6">
        <v>0.21783387400000001</v>
      </c>
      <c r="J5" s="4">
        <f t="shared" si="0"/>
        <v>-1.0508179553395312</v>
      </c>
      <c r="K5" s="4">
        <f t="shared" si="1"/>
        <v>0.44689988073391873</v>
      </c>
    </row>
    <row r="6" spans="1:11" x14ac:dyDescent="0.2">
      <c r="H6" s="4">
        <v>157.88815691886199</v>
      </c>
      <c r="I6" s="6">
        <v>0.198499748</v>
      </c>
      <c r="J6" s="4">
        <f t="shared" si="0"/>
        <v>-0.6276436330919728</v>
      </c>
      <c r="K6" s="4">
        <f t="shared" si="1"/>
        <v>-0.25511547386444616</v>
      </c>
    </row>
    <row r="7" spans="1:11" x14ac:dyDescent="0.2">
      <c r="H7" s="4">
        <v>198.88562361666499</v>
      </c>
      <c r="I7" s="6">
        <v>0.16922960100000001</v>
      </c>
      <c r="J7" s="4">
        <f t="shared" si="0"/>
        <v>0.73900433230750173</v>
      </c>
      <c r="K7" s="4">
        <f t="shared" si="1"/>
        <v>-1.3179042766968707</v>
      </c>
    </row>
    <row r="8" spans="1:11" x14ac:dyDescent="0.2">
      <c r="H8" s="4">
        <v>153.45459904416799</v>
      </c>
      <c r="I8" s="6">
        <v>0.23130999999999999</v>
      </c>
      <c r="J8" s="4">
        <f t="shared" si="0"/>
        <v>-0.77543600508397392</v>
      </c>
      <c r="K8" s="4">
        <f t="shared" si="1"/>
        <v>0.93621330366817623</v>
      </c>
    </row>
    <row r="9" spans="1:11" x14ac:dyDescent="0.2">
      <c r="H9" s="4">
        <v>158.98257757062601</v>
      </c>
      <c r="I9" s="6">
        <v>0.21163000000000001</v>
      </c>
      <c r="J9" s="4">
        <f t="shared" si="0"/>
        <v>-0.59116118972420728</v>
      </c>
      <c r="K9" s="4">
        <f t="shared" si="1"/>
        <v>0.22163938506974579</v>
      </c>
    </row>
    <row r="10" spans="1:11" x14ac:dyDescent="0.2">
      <c r="H10" s="4">
        <v>159.844474079451</v>
      </c>
      <c r="I10" s="6">
        <v>0.23467121299999999</v>
      </c>
      <c r="J10" s="4">
        <f t="shared" si="0"/>
        <v>-0.56242992398886082</v>
      </c>
      <c r="K10" s="4">
        <f t="shared" si="1"/>
        <v>1.0582577724005944</v>
      </c>
    </row>
    <row r="11" spans="1:11" x14ac:dyDescent="0.2">
      <c r="H11" s="4">
        <v>243.13099715261799</v>
      </c>
      <c r="I11" s="7">
        <v>0.18325269999999999</v>
      </c>
      <c r="J11" s="4">
        <f t="shared" si="0"/>
        <v>2.2139210672112788</v>
      </c>
      <c r="K11" s="4">
        <f t="shared" si="1"/>
        <v>-0.80873045538977062</v>
      </c>
    </row>
    <row r="12" spans="1:11" x14ac:dyDescent="0.2">
      <c r="H12" s="4">
        <v>158.63545723012101</v>
      </c>
      <c r="I12" s="6">
        <v>0.23111000000000001</v>
      </c>
      <c r="J12" s="4">
        <f t="shared" si="0"/>
        <v>-0.60273242437138008</v>
      </c>
      <c r="K12" s="4">
        <f t="shared" si="1"/>
        <v>0.92895137360111979</v>
      </c>
    </row>
    <row r="13" spans="1:11" x14ac:dyDescent="0.2">
      <c r="H13" s="4">
        <v>157.89761044657601</v>
      </c>
      <c r="I13" s="6">
        <v>0.19364999999999999</v>
      </c>
      <c r="J13" s="4">
        <f t="shared" si="0"/>
        <v>-0.62732850034215104</v>
      </c>
      <c r="K13" s="4">
        <f t="shared" si="1"/>
        <v>-0.4312081279587</v>
      </c>
    </row>
    <row r="14" spans="1:11" x14ac:dyDescent="0.2">
      <c r="H14" s="4">
        <v>190.01264775432901</v>
      </c>
      <c r="I14" s="6">
        <v>0.17691999999999999</v>
      </c>
      <c r="J14" s="4">
        <f t="shared" si="0"/>
        <v>0.44322424182815651</v>
      </c>
      <c r="K14" s="4">
        <f t="shared" si="1"/>
        <v>-1.0386685780680371</v>
      </c>
    </row>
    <row r="15" spans="1:11" x14ac:dyDescent="0.2">
      <c r="H15" s="4">
        <v>179.99762851648899</v>
      </c>
      <c r="I15" s="6">
        <v>0.158602365</v>
      </c>
      <c r="J15" s="4">
        <f t="shared" si="0"/>
        <v>0.1093742074902023</v>
      </c>
      <c r="K15" s="4">
        <f t="shared" si="1"/>
        <v>-1.7037754998874362</v>
      </c>
    </row>
    <row r="16" spans="1:11" x14ac:dyDescent="0.2">
      <c r="H16" s="4">
        <v>158.62081071457001</v>
      </c>
      <c r="I16" s="6">
        <v>0.22425999999999999</v>
      </c>
      <c r="J16" s="4">
        <f t="shared" si="0"/>
        <v>-0.60322066504306593</v>
      </c>
      <c r="K16" s="4">
        <f t="shared" si="1"/>
        <v>0.68023026880440884</v>
      </c>
    </row>
    <row r="17" spans="1:13" x14ac:dyDescent="0.2">
      <c r="H17" s="4">
        <v>226.30297003931099</v>
      </c>
      <c r="I17" s="6">
        <v>0.24854999999999999</v>
      </c>
      <c r="J17" s="4">
        <f t="shared" si="0"/>
        <v>1.652959845250688</v>
      </c>
      <c r="K17" s="4">
        <f t="shared" si="1"/>
        <v>1.5621916754485097</v>
      </c>
    </row>
    <row r="18" spans="1:13" x14ac:dyDescent="0.2">
      <c r="H18" s="4">
        <v>184.39030198816101</v>
      </c>
      <c r="I18" s="6">
        <v>0.165214365</v>
      </c>
      <c r="J18" s="4">
        <f t="shared" si="0"/>
        <v>0.25580370048730322</v>
      </c>
      <c r="K18" s="4">
        <f t="shared" si="1"/>
        <v>-1.463696091870524</v>
      </c>
    </row>
    <row r="19" spans="1:13" x14ac:dyDescent="0.2">
      <c r="H19" s="4">
        <v>207.61347494619801</v>
      </c>
      <c r="I19" s="6">
        <v>0.20328868</v>
      </c>
      <c r="J19" s="4">
        <f t="shared" si="0"/>
        <v>1.0299467056433305</v>
      </c>
      <c r="K19" s="4">
        <f t="shared" si="1"/>
        <v>-8.1231027464983743E-2</v>
      </c>
    </row>
    <row r="20" spans="1:13" x14ac:dyDescent="0.2">
      <c r="H20" s="4">
        <v>212.56771976926501</v>
      </c>
      <c r="I20" s="6">
        <v>0.20258928300000001</v>
      </c>
      <c r="J20" s="4">
        <f t="shared" si="0"/>
        <v>1.1950961442035972</v>
      </c>
      <c r="K20" s="4">
        <f t="shared" si="1"/>
        <v>-0.10662588798053152</v>
      </c>
    </row>
    <row r="21" spans="1:13" ht="15" thickBot="1" x14ac:dyDescent="0.25">
      <c r="H21" s="4">
        <v>159.329981783638</v>
      </c>
      <c r="I21" s="6">
        <v>0.25102000000000002</v>
      </c>
      <c r="J21" s="4">
        <f t="shared" si="0"/>
        <v>-0.57958049220492625</v>
      </c>
      <c r="K21" s="4">
        <f t="shared" si="1"/>
        <v>1.6518765117766674</v>
      </c>
    </row>
    <row r="22" spans="1:13" x14ac:dyDescent="0.2">
      <c r="G22" s="8" t="s">
        <v>18</v>
      </c>
      <c r="H22" s="9">
        <f>(AVERAGE(H2:H21))</f>
        <v>176.71656013406363</v>
      </c>
      <c r="I22" s="9">
        <f>(AVERAGE(I2:I21))</f>
        <v>0.2055258546</v>
      </c>
    </row>
    <row r="23" spans="1:13" ht="15" thickBot="1" x14ac:dyDescent="0.25">
      <c r="G23" s="10" t="s">
        <v>19</v>
      </c>
      <c r="H23" s="11">
        <f>(STDEV(H2:H22))</f>
        <v>29.998556860119667</v>
      </c>
      <c r="I23" s="11">
        <f>(STDEV(I2:I22))</f>
        <v>2.7540887636369998E-2</v>
      </c>
    </row>
    <row r="30" spans="1:13" x14ac:dyDescent="0.2">
      <c r="A30" s="4" t="s">
        <v>1</v>
      </c>
      <c r="B30" s="4" t="s">
        <v>2</v>
      </c>
      <c r="C30" s="4" t="s">
        <v>22</v>
      </c>
      <c r="D30" s="4" t="s">
        <v>6</v>
      </c>
      <c r="E30" s="4" t="s">
        <v>10</v>
      </c>
      <c r="F30" s="4" t="s">
        <v>11</v>
      </c>
      <c r="G30" s="4" t="s">
        <v>12</v>
      </c>
      <c r="H30" s="4" t="s">
        <v>13</v>
      </c>
      <c r="I30" s="4" t="s">
        <v>14</v>
      </c>
      <c r="J30" s="4" t="s">
        <v>15</v>
      </c>
      <c r="K30" s="4" t="s">
        <v>16</v>
      </c>
      <c r="L30" s="4" t="s">
        <v>17</v>
      </c>
      <c r="M30" s="4" t="s">
        <v>23</v>
      </c>
    </row>
    <row r="31" spans="1:13" x14ac:dyDescent="0.2">
      <c r="A31" s="4">
        <v>1</v>
      </c>
      <c r="B31" s="4">
        <v>0.10720996964786837</v>
      </c>
      <c r="C31" s="4">
        <v>1</v>
      </c>
      <c r="D31" s="4">
        <v>0.96236471205811092</v>
      </c>
      <c r="E31" s="4">
        <v>0.85711943927437984</v>
      </c>
      <c r="F31" s="4">
        <v>0.92614583901469072</v>
      </c>
      <c r="G31" s="4">
        <v>0.73465373318202731</v>
      </c>
      <c r="H31" s="4">
        <v>0.82486150237669809</v>
      </c>
      <c r="I31" s="4">
        <v>0.89129007368719038</v>
      </c>
      <c r="J31" s="4">
        <v>0.62968599584580909</v>
      </c>
      <c r="K31" s="4">
        <v>0.70700482839613799</v>
      </c>
      <c r="L31" s="4">
        <v>0.79381760222257181</v>
      </c>
      <c r="M31" s="4">
        <f>((-0.1524*D31)+(0.0809*F31)+(0.1613*(D31*E31))+(0.0442*(E31^3))+0.1597)</f>
        <v>0.24884309760837853</v>
      </c>
    </row>
    <row r="32" spans="1:13" x14ac:dyDescent="0.2">
      <c r="A32" s="4">
        <v>2</v>
      </c>
      <c r="B32" s="4">
        <v>0.2966651902615311</v>
      </c>
      <c r="C32" s="4">
        <v>1</v>
      </c>
      <c r="D32" s="4">
        <v>3.2379275925093574E-3</v>
      </c>
      <c r="E32" s="4">
        <v>-0.51860478318537906</v>
      </c>
      <c r="F32" s="4">
        <v>1.0484175094333443E-5</v>
      </c>
      <c r="G32" s="4">
        <v>0.26895092114275404</v>
      </c>
      <c r="H32" s="4">
        <v>-1.6792047370832717E-3</v>
      </c>
      <c r="I32" s="4">
        <v>3.394699982264165E-8</v>
      </c>
      <c r="J32" s="4">
        <v>-0.13947923414674593</v>
      </c>
      <c r="K32" s="4">
        <v>8.7084360859893161E-4</v>
      </c>
      <c r="L32" s="4">
        <v>-5.437143351674346E-6</v>
      </c>
      <c r="M32" s="4">
        <f t="shared" ref="M32:M50" si="2">((-0.1524*D32)+(0.0809*F32)+(0.1613*(D32*E32))+(0.0442*(E32^3))+0.1597)</f>
        <v>0.15277155013128901</v>
      </c>
    </row>
    <row r="33" spans="1:13" x14ac:dyDescent="0.2">
      <c r="A33" s="4">
        <v>3</v>
      </c>
      <c r="B33" s="4">
        <v>0.59439255037542671</v>
      </c>
      <c r="C33" s="4">
        <v>1</v>
      </c>
      <c r="D33" s="4">
        <v>-1.244907391972462</v>
      </c>
      <c r="E33" s="4">
        <v>-1.9574941113209732</v>
      </c>
      <c r="F33" s="4">
        <v>1.5497944145876772</v>
      </c>
      <c r="G33" s="4">
        <v>3.8317831958562865</v>
      </c>
      <c r="H33" s="4">
        <v>2.436898888926045</v>
      </c>
      <c r="I33" s="4">
        <v>-1.9293505227578338</v>
      </c>
      <c r="J33" s="4">
        <v>-7.5006930417473399</v>
      </c>
      <c r="K33" s="4">
        <v>-4.7702152249573553</v>
      </c>
      <c r="L33" s="4">
        <v>-3.0337134403135129</v>
      </c>
      <c r="M33" s="4">
        <f t="shared" si="2"/>
        <v>0.53634341301528499</v>
      </c>
    </row>
    <row r="34" spans="1:13" x14ac:dyDescent="0.2">
      <c r="A34" s="4">
        <v>5</v>
      </c>
      <c r="B34" s="4">
        <v>1.2837224705172217E-2</v>
      </c>
      <c r="C34" s="4">
        <v>1</v>
      </c>
      <c r="D34" s="4">
        <v>0.44689988073391873</v>
      </c>
      <c r="E34" s="4">
        <v>-1.0508179553395312</v>
      </c>
      <c r="F34" s="4">
        <v>0.19971950339999078</v>
      </c>
      <c r="G34" s="4">
        <v>1.1042183752639529</v>
      </c>
      <c r="H34" s="4">
        <v>-0.46961041891429683</v>
      </c>
      <c r="I34" s="4">
        <v>8.9254622249693355E-2</v>
      </c>
      <c r="J34" s="4">
        <v>-1.1603324953432061</v>
      </c>
      <c r="K34" s="4">
        <v>0.49347506020966209</v>
      </c>
      <c r="L34" s="4">
        <v>-0.20986884020420485</v>
      </c>
      <c r="M34" s="4">
        <f t="shared" si="2"/>
        <v>-1.928509086383573E-2</v>
      </c>
    </row>
    <row r="35" spans="1:13" x14ac:dyDescent="0.2">
      <c r="A35" s="4">
        <v>7</v>
      </c>
      <c r="B35" s="4">
        <v>0.18184358794477254</v>
      </c>
      <c r="C35" s="4">
        <v>1</v>
      </c>
      <c r="D35" s="4">
        <v>-0.25511547386444616</v>
      </c>
      <c r="E35" s="4">
        <v>-0.6276436330919728</v>
      </c>
      <c r="F35" s="4">
        <v>6.5083905005080919E-2</v>
      </c>
      <c r="G35" s="4">
        <v>0.39393653016089097</v>
      </c>
      <c r="H35" s="4">
        <v>0.16012160287426122</v>
      </c>
      <c r="I35" s="4">
        <v>-1.6603911266319819E-2</v>
      </c>
      <c r="J35" s="4">
        <v>-0.24725175499782712</v>
      </c>
      <c r="K35" s="4">
        <v>-0.10049930456451139</v>
      </c>
      <c r="L35" s="4">
        <v>-4.0849498593201819E-2</v>
      </c>
      <c r="M35" s="4">
        <f t="shared" si="2"/>
        <v>0.21874397310456703</v>
      </c>
    </row>
    <row r="36" spans="1:13" x14ac:dyDescent="0.2">
      <c r="A36" s="4">
        <v>8</v>
      </c>
      <c r="B36" s="4">
        <v>0.24551266781414982</v>
      </c>
      <c r="C36" s="4">
        <v>1</v>
      </c>
      <c r="D36" s="4">
        <v>-1.3179042766968707</v>
      </c>
      <c r="E36" s="4">
        <v>0.73900433230750173</v>
      </c>
      <c r="F36" s="4">
        <v>1.7368716825359021</v>
      </c>
      <c r="G36" s="4">
        <v>0.54612740316925645</v>
      </c>
      <c r="H36" s="4">
        <v>-0.973936970045572</v>
      </c>
      <c r="I36" s="4">
        <v>-2.2890306184877547</v>
      </c>
      <c r="J36" s="4">
        <v>0.40359051693392617</v>
      </c>
      <c r="K36" s="4">
        <v>-0.71974364025811921</v>
      </c>
      <c r="L36" s="4">
        <v>1.2835556980562515</v>
      </c>
      <c r="M36" s="4">
        <f t="shared" si="2"/>
        <v>0.36180419846588641</v>
      </c>
    </row>
    <row r="37" spans="1:13" x14ac:dyDescent="0.2">
      <c r="A37" s="4">
        <v>9</v>
      </c>
      <c r="B37" s="4">
        <v>-4.3648054024500883E-3</v>
      </c>
      <c r="C37" s="4">
        <v>1</v>
      </c>
      <c r="D37" s="4">
        <v>0.93621330366817623</v>
      </c>
      <c r="E37" s="4">
        <v>-0.77543600508397392</v>
      </c>
      <c r="F37" s="4">
        <v>0.87649534996528078</v>
      </c>
      <c r="G37" s="4">
        <v>0.60130099798059278</v>
      </c>
      <c r="H37" s="4">
        <v>-0.72597350410291994</v>
      </c>
      <c r="I37" s="4">
        <v>0.8205866072407898</v>
      </c>
      <c r="J37" s="4">
        <v>-0.46627044372707754</v>
      </c>
      <c r="K37" s="4">
        <v>0.56294599381838217</v>
      </c>
      <c r="L37" s="4">
        <v>-0.67966605265175695</v>
      </c>
      <c r="M37" s="4">
        <f t="shared" si="2"/>
        <v>-4.9779113491376648E-2</v>
      </c>
    </row>
    <row r="38" spans="1:13" x14ac:dyDescent="0.2">
      <c r="A38" s="4">
        <v>13</v>
      </c>
      <c r="B38" s="4">
        <v>5.6904851336472557E-2</v>
      </c>
      <c r="C38" s="4">
        <v>1</v>
      </c>
      <c r="D38" s="4">
        <v>0.22163938506974579</v>
      </c>
      <c r="E38" s="4">
        <v>-0.59116118972420728</v>
      </c>
      <c r="F38" s="4">
        <v>4.9124017014095051E-2</v>
      </c>
      <c r="G38" s="4">
        <v>0.34947155223614018</v>
      </c>
      <c r="H38" s="4">
        <v>-0.13102460256757262</v>
      </c>
      <c r="I38" s="4">
        <v>1.0887816923159757E-2</v>
      </c>
      <c r="J38" s="4">
        <v>-0.20659401859468207</v>
      </c>
      <c r="K38" s="4">
        <v>7.7456659936987651E-2</v>
      </c>
      <c r="L38" s="4">
        <v>-2.9040212342084631E-2</v>
      </c>
      <c r="M38" s="4">
        <f t="shared" si="2"/>
        <v>9.9630566675776633E-2</v>
      </c>
    </row>
    <row r="39" spans="1:13" x14ac:dyDescent="0.2">
      <c r="A39" s="4">
        <v>15</v>
      </c>
      <c r="B39" s="4">
        <v>-1.322826573375516E-2</v>
      </c>
      <c r="C39" s="4">
        <v>1</v>
      </c>
      <c r="D39" s="4">
        <v>1.0582577724005944</v>
      </c>
      <c r="E39" s="4">
        <v>-0.56242992398886082</v>
      </c>
      <c r="F39" s="4">
        <v>1.1199095128462682</v>
      </c>
      <c r="G39" s="4">
        <v>0.31632741939811576</v>
      </c>
      <c r="H39" s="4">
        <v>-0.59519583849188751</v>
      </c>
      <c r="I39" s="4">
        <v>1.1851529463549266</v>
      </c>
      <c r="J39" s="4">
        <v>-0.17791200644767474</v>
      </c>
      <c r="K39" s="4">
        <v>0.33475595020147852</v>
      </c>
      <c r="L39" s="4">
        <v>-0.62987062218452872</v>
      </c>
      <c r="M39" s="4">
        <f t="shared" si="2"/>
        <v>-1.4846604358316168E-2</v>
      </c>
    </row>
    <row r="40" spans="1:13" x14ac:dyDescent="0.2">
      <c r="A40" s="4">
        <v>16</v>
      </c>
      <c r="B40" s="4">
        <v>0.55509444857831913</v>
      </c>
      <c r="C40" s="4">
        <v>1</v>
      </c>
      <c r="D40" s="4">
        <v>-0.80873045538977062</v>
      </c>
      <c r="E40" s="4">
        <v>2.2139210672112788</v>
      </c>
      <c r="F40" s="4">
        <v>0.65404494947494574</v>
      </c>
      <c r="G40" s="4">
        <v>4.901446491841928</v>
      </c>
      <c r="H40" s="4">
        <v>-1.7904653928827845</v>
      </c>
      <c r="I40" s="4">
        <v>-0.52894606983425241</v>
      </c>
      <c r="J40" s="4">
        <v>10.85141564809766</v>
      </c>
      <c r="K40" s="4">
        <v>-3.9639490534159161</v>
      </c>
      <c r="L40" s="4">
        <v>1.4480038925457188</v>
      </c>
      <c r="M40" s="4">
        <f t="shared" si="2"/>
        <v>0.52669326158784768</v>
      </c>
    </row>
    <row r="41" spans="1:13" x14ac:dyDescent="0.2">
      <c r="A41" s="4">
        <v>18</v>
      </c>
      <c r="B41" s="4">
        <v>-0.18045606445813131</v>
      </c>
      <c r="C41" s="4">
        <v>1</v>
      </c>
      <c r="D41" s="4">
        <v>0.92895137360111979</v>
      </c>
      <c r="E41" s="4">
        <v>-0.60273242437138008</v>
      </c>
      <c r="F41" s="4">
        <v>0.8629506545154072</v>
      </c>
      <c r="G41" s="4">
        <v>0.36328637538860142</v>
      </c>
      <c r="H41" s="4">
        <v>-0.55990911353372663</v>
      </c>
      <c r="I41" s="4">
        <v>0.80163919586207288</v>
      </c>
      <c r="J41" s="4">
        <v>-0.218964477779063</v>
      </c>
      <c r="K41" s="4">
        <v>0.33747537742781331</v>
      </c>
      <c r="L41" s="4">
        <v>-0.5201283401089406</v>
      </c>
      <c r="M41" s="4">
        <f t="shared" si="2"/>
        <v>-1.2051051317338884E-2</v>
      </c>
    </row>
    <row r="42" spans="1:13" x14ac:dyDescent="0.2">
      <c r="A42" s="4">
        <v>19</v>
      </c>
      <c r="B42" s="4">
        <v>0.20411998265592479</v>
      </c>
      <c r="C42" s="4">
        <v>1</v>
      </c>
      <c r="D42" s="4">
        <v>-0.4312081279587</v>
      </c>
      <c r="E42" s="4">
        <v>-0.62732850034215104</v>
      </c>
      <c r="F42" s="4">
        <v>0.18594044961764661</v>
      </c>
      <c r="G42" s="4">
        <v>0.39354104734153222</v>
      </c>
      <c r="H42" s="4">
        <v>0.27050914824767763</v>
      </c>
      <c r="I42" s="4">
        <v>-8.0179033191424373E-2</v>
      </c>
      <c r="J42" s="4">
        <v>-0.24687951505184288</v>
      </c>
      <c r="K42" s="4">
        <v>-0.16969809829904825</v>
      </c>
      <c r="L42" s="4">
        <v>-0.11664574341158354</v>
      </c>
      <c r="M42" s="4">
        <f t="shared" si="2"/>
        <v>0.27317975212203244</v>
      </c>
    </row>
    <row r="43" spans="1:13" x14ac:dyDescent="0.2">
      <c r="A43" s="4">
        <v>21</v>
      </c>
      <c r="B43" s="4">
        <v>0.26481782300953649</v>
      </c>
      <c r="C43" s="4">
        <v>1</v>
      </c>
      <c r="D43" s="4">
        <v>-1.0386685780680371</v>
      </c>
      <c r="E43" s="4">
        <v>0.44322424182815651</v>
      </c>
      <c r="F43" s="4">
        <v>1.0788324150658781</v>
      </c>
      <c r="G43" s="4">
        <v>0.19644772854414416</v>
      </c>
      <c r="H43" s="4">
        <v>-0.46036309302493517</v>
      </c>
      <c r="I43" s="4">
        <v>-1.1205493305301821</v>
      </c>
      <c r="J43" s="4">
        <v>8.7070395542841794E-2</v>
      </c>
      <c r="K43" s="4">
        <v>-0.20404408287164197</v>
      </c>
      <c r="L43" s="4">
        <v>0.4781646792272129</v>
      </c>
      <c r="M43" s="4">
        <f t="shared" si="2"/>
        <v>0.33486257825446997</v>
      </c>
    </row>
    <row r="44" spans="1:13" x14ac:dyDescent="0.2">
      <c r="A44" s="4">
        <v>25</v>
      </c>
      <c r="B44" s="4">
        <v>0.49136169383427269</v>
      </c>
      <c r="C44" s="4">
        <v>1</v>
      </c>
      <c r="D44" s="4">
        <v>-1.7037754998874362</v>
      </c>
      <c r="E44" s="4">
        <v>0.1093742074902023</v>
      </c>
      <c r="F44" s="4">
        <v>2.9028509540166829</v>
      </c>
      <c r="G44" s="4">
        <v>1.1962717264109824E-2</v>
      </c>
      <c r="H44" s="4">
        <v>-0.18634909504141159</v>
      </c>
      <c r="I44" s="4">
        <v>-4.9458063352784949</v>
      </c>
      <c r="J44" s="4">
        <v>1.308412720191373E-3</v>
      </c>
      <c r="K44" s="4">
        <v>-2.0381784586670778E-2</v>
      </c>
      <c r="L44" s="4">
        <v>0.31749702255775236</v>
      </c>
      <c r="M44" s="4">
        <f t="shared" si="2"/>
        <v>0.62419575117484771</v>
      </c>
    </row>
    <row r="45" spans="1:13" x14ac:dyDescent="0.2">
      <c r="A45" s="4">
        <v>34</v>
      </c>
      <c r="B45" s="4">
        <v>8.6001717619175692E-3</v>
      </c>
      <c r="C45" s="4">
        <v>1</v>
      </c>
      <c r="D45" s="4">
        <v>0.68023026880440884</v>
      </c>
      <c r="E45" s="4">
        <v>-0.60322066504306593</v>
      </c>
      <c r="F45" s="4">
        <v>0.4627132185977183</v>
      </c>
      <c r="G45" s="4">
        <v>0.36387517073499875</v>
      </c>
      <c r="H45" s="4">
        <v>-0.41032895513061901</v>
      </c>
      <c r="I45" s="4">
        <v>0.31475153706607911</v>
      </c>
      <c r="J45" s="4">
        <v>-0.21949702248342512</v>
      </c>
      <c r="K45" s="4">
        <v>0.24751890520031836</v>
      </c>
      <c r="L45" s="4">
        <v>-0.27911817544673317</v>
      </c>
      <c r="M45" s="4">
        <f t="shared" si="2"/>
        <v>1.7578577562427283E-2</v>
      </c>
    </row>
    <row r="46" spans="1:13" x14ac:dyDescent="0.2">
      <c r="A46" s="12" t="s">
        <v>5</v>
      </c>
      <c r="B46" s="4">
        <v>0.74766486159546741</v>
      </c>
      <c r="C46" s="4">
        <v>1</v>
      </c>
      <c r="D46" s="4">
        <v>1.5621916754485097</v>
      </c>
      <c r="E46" s="4">
        <v>1.652959845250688</v>
      </c>
      <c r="F46" s="4">
        <v>2.4404428308406216</v>
      </c>
      <c r="G46" s="4">
        <v>2.7322762500111781</v>
      </c>
      <c r="H46" s="4">
        <v>2.5822401101012815</v>
      </c>
      <c r="I46" s="4">
        <v>3.8124394747472148</v>
      </c>
      <c r="J46" s="4">
        <v>4.5163429274006068</v>
      </c>
      <c r="K46" s="4">
        <v>4.2683392127931334</v>
      </c>
      <c r="L46" s="4">
        <v>4.0339540040094644</v>
      </c>
      <c r="M46" s="4">
        <f t="shared" si="2"/>
        <v>0.73519150082709683</v>
      </c>
    </row>
    <row r="47" spans="1:13" x14ac:dyDescent="0.2">
      <c r="A47" s="12" t="s">
        <v>6</v>
      </c>
      <c r="B47" s="4">
        <v>0.71883301030972224</v>
      </c>
      <c r="C47" s="4">
        <v>1</v>
      </c>
      <c r="D47" s="4">
        <v>-1.463696091870524</v>
      </c>
      <c r="E47" s="4">
        <v>0.25580370048730322</v>
      </c>
      <c r="F47" s="4">
        <v>2.1424062493570455</v>
      </c>
      <c r="G47" s="4">
        <v>6.543553318299794E-2</v>
      </c>
      <c r="H47" s="4">
        <v>-0.37441887668928375</v>
      </c>
      <c r="I47" s="4">
        <v>-3.1358316543828946</v>
      </c>
      <c r="J47" s="4">
        <v>1.6738651531570597E-2</v>
      </c>
      <c r="K47" s="4">
        <v>-9.5777734189418068E-2</v>
      </c>
      <c r="L47" s="4">
        <v>0.54803544653265635</v>
      </c>
      <c r="M47" s="4">
        <f t="shared" si="2"/>
        <v>0.49643403356176674</v>
      </c>
    </row>
    <row r="48" spans="1:13" x14ac:dyDescent="0.2">
      <c r="A48" s="12" t="s">
        <v>7</v>
      </c>
      <c r="B48" s="4">
        <v>0.20932330465795598</v>
      </c>
      <c r="C48" s="4">
        <v>1</v>
      </c>
      <c r="D48" s="4">
        <v>-8.1231027464983743E-2</v>
      </c>
      <c r="E48" s="4">
        <v>1.0299467056433305</v>
      </c>
      <c r="F48" s="4">
        <v>6.5984798230169436E-3</v>
      </c>
      <c r="G48" s="4">
        <v>1.0607902164655492</v>
      </c>
      <c r="H48" s="4">
        <v>-8.3663629133582898E-2</v>
      </c>
      <c r="I48" s="4">
        <v>-5.3600129573063045E-4</v>
      </c>
      <c r="J48" s="4">
        <v>1.0925573888273679</v>
      </c>
      <c r="K48" s="4">
        <v>-8.6169079208299068E-2</v>
      </c>
      <c r="L48" s="4">
        <v>6.7960825559702873E-3</v>
      </c>
      <c r="M48" s="4">
        <f t="shared" si="2"/>
        <v>0.20740951881026834</v>
      </c>
    </row>
    <row r="49" spans="1:13" x14ac:dyDescent="0.2">
      <c r="A49" s="12" t="s">
        <v>8</v>
      </c>
      <c r="B49" s="4">
        <v>0.36444607322736905</v>
      </c>
      <c r="C49" s="4">
        <v>1</v>
      </c>
      <c r="D49" s="4">
        <v>-0.10662588798053152</v>
      </c>
      <c r="E49" s="4">
        <v>1.1950961442035972</v>
      </c>
      <c r="F49" s="4">
        <v>1.1369079987636857E-2</v>
      </c>
      <c r="G49" s="4">
        <v>1.4282547938903052</v>
      </c>
      <c r="H49" s="4">
        <v>-0.1274281875978179</v>
      </c>
      <c r="I49" s="4">
        <v>-1.2122382492034702E-3</v>
      </c>
      <c r="J49" s="4">
        <v>1.7069017971186071</v>
      </c>
      <c r="K49" s="4">
        <v>-0.15228893566100482</v>
      </c>
      <c r="L49" s="4">
        <v>1.3587143656367089E-2</v>
      </c>
      <c r="M49" s="4">
        <f t="shared" si="2"/>
        <v>0.23176043667234725</v>
      </c>
    </row>
    <row r="50" spans="1:13" x14ac:dyDescent="0.2">
      <c r="A50" s="12" t="s">
        <v>9</v>
      </c>
      <c r="B50" s="4">
        <v>7.4488829853245772E-2</v>
      </c>
      <c r="C50" s="4">
        <v>1</v>
      </c>
      <c r="D50" s="4">
        <v>1.6518765117766674</v>
      </c>
      <c r="E50" s="4">
        <v>-0.57958049220492625</v>
      </c>
      <c r="F50" s="4">
        <v>2.7286960101594504</v>
      </c>
      <c r="G50" s="4">
        <v>0.33591354694450459</v>
      </c>
      <c r="H50" s="4">
        <v>-0.95739540175727755</v>
      </c>
      <c r="I50" s="4">
        <v>4.5074688469611024</v>
      </c>
      <c r="J50" s="4">
        <v>-0.19468893887639857</v>
      </c>
      <c r="K50" s="4">
        <v>0.5548876981852161</v>
      </c>
      <c r="L50" s="4">
        <v>-1.5814989766458327</v>
      </c>
      <c r="M50" s="4">
        <f t="shared" si="2"/>
        <v>-3.4327602574650284E-2</v>
      </c>
    </row>
  </sheetData>
  <conditionalFormatting sqref="B41:B50 B31:B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F076-A42B-F94C-9E43-3A45518421EF}">
  <dimension ref="A1:N22"/>
  <sheetViews>
    <sheetView workbookViewId="0">
      <selection activeCell="A21" sqref="A21"/>
    </sheetView>
  </sheetViews>
  <sheetFormatPr baseColWidth="10" defaultRowHeight="16" x14ac:dyDescent="0.2"/>
  <cols>
    <col min="3" max="3" width="19.33203125" bestFit="1" customWidth="1"/>
    <col min="4" max="4" width="19.33203125" customWidth="1"/>
  </cols>
  <sheetData>
    <row r="1" spans="1:14" x14ac:dyDescent="0.2">
      <c r="A1" t="s">
        <v>1</v>
      </c>
      <c r="B1" t="s">
        <v>2</v>
      </c>
      <c r="C1" s="15" t="s">
        <v>4</v>
      </c>
      <c r="D1" s="13" t="s">
        <v>3</v>
      </c>
      <c r="E1" s="15" t="s">
        <v>22</v>
      </c>
      <c r="F1" t="s">
        <v>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">
      <c r="A2">
        <v>1</v>
      </c>
      <c r="B2">
        <v>0.10720996964786837</v>
      </c>
      <c r="C2" s="15">
        <v>0.232030233</v>
      </c>
      <c r="D2">
        <v>202.42890636905</v>
      </c>
      <c r="E2">
        <v>1</v>
      </c>
      <c r="F2" s="15">
        <v>0.232030233</v>
      </c>
      <c r="G2">
        <v>202.42890636905</v>
      </c>
      <c r="H2">
        <f t="shared" ref="H2:H21" si="0">(C2^2)</f>
        <v>5.3838029026034288E-2</v>
      </c>
      <c r="I2">
        <f t="shared" ref="I2:I21" si="1">(D2^2)</f>
        <v>40977.462133769608</v>
      </c>
      <c r="J2">
        <f t="shared" ref="J2:J21" si="2">(C2*D2)</f>
        <v>46.969626310745852</v>
      </c>
      <c r="K2">
        <f t="shared" ref="K2:K21" si="3">(C2^3)</f>
        <v>1.2492050419171499E-2</v>
      </c>
      <c r="L2">
        <f t="shared" ref="L2:L21" si="4">(D2^3)</f>
        <v>8295022.8455181401</v>
      </c>
      <c r="M2">
        <f t="shared" ref="M2:M21" si="5">(C2*(D2^2))</f>
        <v>9508.0100866472403</v>
      </c>
      <c r="N2">
        <f t="shared" ref="N2:N21" si="6">(D2*(C2^2))</f>
        <v>10.898373336805291</v>
      </c>
    </row>
    <row r="3" spans="1:14" x14ac:dyDescent="0.2">
      <c r="A3">
        <v>2</v>
      </c>
      <c r="B3">
        <v>0.2966651902615311</v>
      </c>
      <c r="C3" s="15">
        <v>0.20561503</v>
      </c>
      <c r="D3">
        <v>161.159165057747</v>
      </c>
      <c r="E3">
        <v>1</v>
      </c>
      <c r="F3" s="15">
        <v>0.20561503</v>
      </c>
      <c r="G3">
        <v>161.159165057747</v>
      </c>
      <c r="H3">
        <f t="shared" si="0"/>
        <v>4.2277540561900903E-2</v>
      </c>
      <c r="I3">
        <f t="shared" si="1"/>
        <v>25972.276482110141</v>
      </c>
      <c r="J3">
        <f t="shared" si="2"/>
        <v>33.136746558123605</v>
      </c>
      <c r="K3">
        <f t="shared" si="3"/>
        <v>8.6928977709614715E-3</v>
      </c>
      <c r="L3">
        <f t="shared" si="4"/>
        <v>4185670.3925058288</v>
      </c>
      <c r="M3">
        <f t="shared" si="5"/>
        <v>5340.290408037371</v>
      </c>
      <c r="N3">
        <f t="shared" si="6"/>
        <v>6.8134131376509819</v>
      </c>
    </row>
    <row r="4" spans="1:14" x14ac:dyDescent="0.2">
      <c r="A4">
        <v>3</v>
      </c>
      <c r="B4">
        <v>0.59439255037542671</v>
      </c>
      <c r="C4" s="15">
        <v>0.17124</v>
      </c>
      <c r="D4">
        <v>117.994561732252</v>
      </c>
      <c r="E4">
        <v>1</v>
      </c>
      <c r="F4" s="15">
        <v>0.17124</v>
      </c>
      <c r="G4">
        <v>117.994561732252</v>
      </c>
      <c r="H4">
        <f t="shared" si="0"/>
        <v>2.93231376E-2</v>
      </c>
      <c r="I4">
        <f t="shared" si="1"/>
        <v>13922.716598386227</v>
      </c>
      <c r="J4">
        <f t="shared" si="2"/>
        <v>20.205388751030831</v>
      </c>
      <c r="K4">
        <f t="shared" si="3"/>
        <v>5.0212940826240005E-3</v>
      </c>
      <c r="L4">
        <f t="shared" si="4"/>
        <v>1642804.8431489333</v>
      </c>
      <c r="M4">
        <f t="shared" si="5"/>
        <v>2384.1259903076575</v>
      </c>
      <c r="N4">
        <f t="shared" si="6"/>
        <v>3.4599707697265196</v>
      </c>
    </row>
    <row r="5" spans="1:14" x14ac:dyDescent="0.2">
      <c r="A5">
        <v>5</v>
      </c>
      <c r="B5">
        <v>1.2837224705172217E-2</v>
      </c>
      <c r="C5" s="15">
        <v>0.21783387400000001</v>
      </c>
      <c r="D5">
        <v>145.19353795117601</v>
      </c>
      <c r="E5">
        <v>1</v>
      </c>
      <c r="F5" s="15">
        <v>0.21783387400000001</v>
      </c>
      <c r="G5">
        <v>145.19353795117601</v>
      </c>
      <c r="H5">
        <f t="shared" si="0"/>
        <v>4.7451596661847881E-2</v>
      </c>
      <c r="I5">
        <f t="shared" si="1"/>
        <v>21081.16346277959</v>
      </c>
      <c r="J5">
        <f t="shared" si="2"/>
        <v>31.628070851670696</v>
      </c>
      <c r="K5">
        <f t="shared" si="3"/>
        <v>1.0336565128335792E-2</v>
      </c>
      <c r="L5">
        <f t="shared" si="4"/>
        <v>3060848.7072880333</v>
      </c>
      <c r="M5">
        <f t="shared" si="5"/>
        <v>4592.1915055245336</v>
      </c>
      <c r="N5">
        <f t="shared" si="6"/>
        <v>6.8896652007659069</v>
      </c>
    </row>
    <row r="6" spans="1:14" x14ac:dyDescent="0.2">
      <c r="A6">
        <v>7</v>
      </c>
      <c r="B6">
        <v>0.18184358794477254</v>
      </c>
      <c r="C6" s="15">
        <v>0.198499748</v>
      </c>
      <c r="D6">
        <v>157.88815691886199</v>
      </c>
      <c r="E6">
        <v>1</v>
      </c>
      <c r="F6" s="15">
        <v>0.198499748</v>
      </c>
      <c r="G6">
        <v>157.88815691886199</v>
      </c>
      <c r="H6">
        <f t="shared" si="0"/>
        <v>3.9402149956063504E-2</v>
      </c>
      <c r="I6">
        <f t="shared" si="1"/>
        <v>24928.670095235189</v>
      </c>
      <c r="J6">
        <f t="shared" si="2"/>
        <v>31.340759360578563</v>
      </c>
      <c r="K6">
        <f t="shared" si="3"/>
        <v>7.8213168369368168E-3</v>
      </c>
      <c r="L6">
        <f t="shared" si="4"/>
        <v>3935941.7757750358</v>
      </c>
      <c r="M6">
        <f t="shared" si="5"/>
        <v>4948.3347318793212</v>
      </c>
      <c r="N6">
        <f t="shared" si="6"/>
        <v>6.2211328352034858</v>
      </c>
    </row>
    <row r="7" spans="1:14" x14ac:dyDescent="0.2">
      <c r="A7">
        <v>8</v>
      </c>
      <c r="B7">
        <v>0.24551266781414982</v>
      </c>
      <c r="C7" s="15">
        <v>0.16922960100000001</v>
      </c>
      <c r="D7">
        <v>198.88562361666499</v>
      </c>
      <c r="E7">
        <v>1</v>
      </c>
      <c r="F7" s="15">
        <v>0.16922960100000001</v>
      </c>
      <c r="G7">
        <v>198.88562361666499</v>
      </c>
      <c r="H7">
        <f t="shared" si="0"/>
        <v>2.8638657854619203E-2</v>
      </c>
      <c r="I7">
        <f t="shared" si="1"/>
        <v>39555.491281389732</v>
      </c>
      <c r="J7">
        <f t="shared" si="2"/>
        <v>33.657334729284393</v>
      </c>
      <c r="K7">
        <f t="shared" si="3"/>
        <v>4.8465086419127237E-3</v>
      </c>
      <c r="L7">
        <f t="shared" si="4"/>
        <v>7867018.5509627517</v>
      </c>
      <c r="M7">
        <f t="shared" si="5"/>
        <v>6693.9600069085636</v>
      </c>
      <c r="N7">
        <f t="shared" si="6"/>
        <v>5.695817326960241</v>
      </c>
    </row>
    <row r="8" spans="1:14" x14ac:dyDescent="0.2">
      <c r="A8">
        <v>9</v>
      </c>
      <c r="B8">
        <v>-4.3648054024500883E-3</v>
      </c>
      <c r="C8" s="15">
        <v>0.23130999999999999</v>
      </c>
      <c r="D8">
        <v>153.45459904416799</v>
      </c>
      <c r="E8">
        <v>1</v>
      </c>
      <c r="F8" s="15">
        <v>0.23130999999999999</v>
      </c>
      <c r="G8">
        <v>153.45459904416799</v>
      </c>
      <c r="H8">
        <f t="shared" si="0"/>
        <v>5.3504316099999998E-2</v>
      </c>
      <c r="I8">
        <f t="shared" si="1"/>
        <v>23548.313967806364</v>
      </c>
      <c r="J8">
        <f t="shared" si="2"/>
        <v>35.495583304906496</v>
      </c>
      <c r="K8">
        <f t="shared" si="3"/>
        <v>1.2376083357090999E-2</v>
      </c>
      <c r="L8">
        <f t="shared" si="4"/>
        <v>3613597.0780959059</v>
      </c>
      <c r="M8">
        <f t="shared" si="5"/>
        <v>5446.9605038932896</v>
      </c>
      <c r="N8">
        <f t="shared" si="6"/>
        <v>8.2104833742579224</v>
      </c>
    </row>
    <row r="9" spans="1:14" x14ac:dyDescent="0.2">
      <c r="A9">
        <v>13</v>
      </c>
      <c r="B9">
        <v>5.6904851336472557E-2</v>
      </c>
      <c r="C9" s="15">
        <v>0.21163000000000001</v>
      </c>
      <c r="D9">
        <v>158.98257757062601</v>
      </c>
      <c r="E9">
        <v>1</v>
      </c>
      <c r="F9" s="15">
        <v>0.21163000000000001</v>
      </c>
      <c r="G9">
        <v>158.98257757062601</v>
      </c>
      <c r="H9">
        <f t="shared" si="0"/>
        <v>4.4787256900000003E-2</v>
      </c>
      <c r="I9">
        <f t="shared" si="1"/>
        <v>25275.459971000117</v>
      </c>
      <c r="J9">
        <f t="shared" si="2"/>
        <v>33.645482891271584</v>
      </c>
      <c r="K9">
        <f t="shared" si="3"/>
        <v>9.4783271777470011E-3</v>
      </c>
      <c r="L9">
        <f t="shared" si="4"/>
        <v>4018357.7754727784</v>
      </c>
      <c r="M9">
        <f t="shared" si="5"/>
        <v>5349.045593662755</v>
      </c>
      <c r="N9">
        <f t="shared" si="6"/>
        <v>7.1203935442798052</v>
      </c>
    </row>
    <row r="10" spans="1:14" x14ac:dyDescent="0.2">
      <c r="A10">
        <v>15</v>
      </c>
      <c r="B10">
        <v>-1.322826573375516E-2</v>
      </c>
      <c r="C10" s="15">
        <v>0.23467121299999999</v>
      </c>
      <c r="D10">
        <v>159.844474079451</v>
      </c>
      <c r="E10">
        <v>1</v>
      </c>
      <c r="F10" s="15">
        <v>0.23467121299999999</v>
      </c>
      <c r="G10">
        <v>159.844474079451</v>
      </c>
      <c r="H10">
        <f t="shared" si="0"/>
        <v>5.5070578210891362E-2</v>
      </c>
      <c r="I10">
        <f t="shared" si="1"/>
        <v>25550.255893736285</v>
      </c>
      <c r="J10">
        <f t="shared" si="2"/>
        <v>37.510896623571824</v>
      </c>
      <c r="K10">
        <f t="shared" si="3"/>
        <v>1.2923479389361245E-2</v>
      </c>
      <c r="L10">
        <f t="shared" si="4"/>
        <v>4084067.2159296698</v>
      </c>
      <c r="M10">
        <f t="shared" si="5"/>
        <v>5995.9095430434927</v>
      </c>
      <c r="N10">
        <f t="shared" si="6"/>
        <v>8.8027276113712034</v>
      </c>
    </row>
    <row r="11" spans="1:14" x14ac:dyDescent="0.2">
      <c r="A11">
        <v>16</v>
      </c>
      <c r="B11">
        <v>0.55509444857831913</v>
      </c>
      <c r="C11" s="16">
        <v>0.18325269999999999</v>
      </c>
      <c r="D11">
        <v>243.13099715261799</v>
      </c>
      <c r="E11">
        <v>1</v>
      </c>
      <c r="F11" s="16">
        <v>0.18325269999999999</v>
      </c>
      <c r="G11">
        <v>243.13099715261799</v>
      </c>
      <c r="H11">
        <f t="shared" si="0"/>
        <v>3.358155205729E-2</v>
      </c>
      <c r="I11">
        <f t="shared" si="1"/>
        <v>59112.68177642634</v>
      </c>
      <c r="J11">
        <f t="shared" si="2"/>
        <v>44.554411681909556</v>
      </c>
      <c r="K11">
        <f t="shared" si="3"/>
        <v>6.1539100846889471E-3</v>
      </c>
      <c r="L11">
        <f t="shared" si="4"/>
        <v>14372125.264667926</v>
      </c>
      <c r="M11">
        <f t="shared" si="5"/>
        <v>10832.558539770922</v>
      </c>
      <c r="N11">
        <f t="shared" si="6"/>
        <v>8.1647162376214677</v>
      </c>
    </row>
    <row r="12" spans="1:14" x14ac:dyDescent="0.2">
      <c r="A12">
        <v>18</v>
      </c>
      <c r="B12">
        <v>-0.18045606445813131</v>
      </c>
      <c r="C12" s="15">
        <v>0.23111000000000001</v>
      </c>
      <c r="D12">
        <v>158.63545723012101</v>
      </c>
      <c r="E12">
        <v>1</v>
      </c>
      <c r="F12" s="15">
        <v>0.23111000000000001</v>
      </c>
      <c r="G12">
        <v>158.63545723012101</v>
      </c>
      <c r="H12">
        <f t="shared" si="0"/>
        <v>5.3411832100000008E-2</v>
      </c>
      <c r="I12">
        <f t="shared" si="1"/>
        <v>25165.208290609549</v>
      </c>
      <c r="J12">
        <f t="shared" si="2"/>
        <v>36.662240520453267</v>
      </c>
      <c r="K12">
        <f t="shared" si="3"/>
        <v>1.2344008516631002E-2</v>
      </c>
      <c r="L12">
        <f t="shared" si="4"/>
        <v>3992094.3234720775</v>
      </c>
      <c r="M12">
        <f t="shared" si="5"/>
        <v>5815.9312880427733</v>
      </c>
      <c r="N12">
        <f t="shared" si="6"/>
        <v>8.473010406681956</v>
      </c>
    </row>
    <row r="13" spans="1:14" x14ac:dyDescent="0.2">
      <c r="A13">
        <v>19</v>
      </c>
      <c r="B13">
        <v>0.20411998265592479</v>
      </c>
      <c r="C13" s="15">
        <v>0.19364999999999999</v>
      </c>
      <c r="D13">
        <v>157.89761044657601</v>
      </c>
      <c r="E13">
        <v>1</v>
      </c>
      <c r="F13" s="15">
        <v>0.19364999999999999</v>
      </c>
      <c r="G13">
        <v>157.89761044657601</v>
      </c>
      <c r="H13">
        <f t="shared" si="0"/>
        <v>3.7500322499999995E-2</v>
      </c>
      <c r="I13">
        <f t="shared" si="1"/>
        <v>24931.655384738671</v>
      </c>
      <c r="J13">
        <f t="shared" si="2"/>
        <v>30.576872262979442</v>
      </c>
      <c r="K13">
        <f t="shared" si="3"/>
        <v>7.2619374521249985E-3</v>
      </c>
      <c r="L13">
        <f t="shared" si="4"/>
        <v>3936648.8097277461</v>
      </c>
      <c r="M13">
        <f t="shared" si="5"/>
        <v>4828.0150652546436</v>
      </c>
      <c r="N13">
        <f t="shared" si="6"/>
        <v>5.9212113137259683</v>
      </c>
    </row>
    <row r="14" spans="1:14" x14ac:dyDescent="0.2">
      <c r="A14">
        <v>21</v>
      </c>
      <c r="B14">
        <v>0.26481782300953649</v>
      </c>
      <c r="C14" s="15">
        <v>0.17691999999999999</v>
      </c>
      <c r="D14">
        <v>190.01264775432901</v>
      </c>
      <c r="E14">
        <v>1</v>
      </c>
      <c r="F14" s="15">
        <v>0.17691999999999999</v>
      </c>
      <c r="G14">
        <v>190.01264775432901</v>
      </c>
      <c r="H14">
        <f t="shared" si="0"/>
        <v>3.13006864E-2</v>
      </c>
      <c r="I14">
        <f t="shared" si="1"/>
        <v>36104.806306610713</v>
      </c>
      <c r="J14">
        <f t="shared" si="2"/>
        <v>33.617037640695884</v>
      </c>
      <c r="K14">
        <f t="shared" si="3"/>
        <v>5.5377174378879995E-3</v>
      </c>
      <c r="L14">
        <f t="shared" si="4"/>
        <v>6860369.8429762982</v>
      </c>
      <c r="M14">
        <f t="shared" si="5"/>
        <v>6387.6623317655676</v>
      </c>
      <c r="N14">
        <f t="shared" si="6"/>
        <v>5.9475262993919165</v>
      </c>
    </row>
    <row r="15" spans="1:14" x14ac:dyDescent="0.2">
      <c r="A15">
        <v>25</v>
      </c>
      <c r="B15">
        <v>0.49136169383427269</v>
      </c>
      <c r="C15" s="15">
        <v>0.158602365</v>
      </c>
      <c r="D15">
        <v>179.99762851648899</v>
      </c>
      <c r="E15">
        <v>1</v>
      </c>
      <c r="F15" s="15">
        <v>0.158602365</v>
      </c>
      <c r="G15">
        <v>179.99762851648899</v>
      </c>
      <c r="H15">
        <f t="shared" si="0"/>
        <v>2.5154710183593224E-2</v>
      </c>
      <c r="I15">
        <f t="shared" si="1"/>
        <v>32399.14627155997</v>
      </c>
      <c r="J15">
        <f t="shared" si="2"/>
        <v>28.548049577106593</v>
      </c>
      <c r="K15">
        <f t="shared" si="3"/>
        <v>3.9895965260074691E-3</v>
      </c>
      <c r="L15">
        <f t="shared" si="4"/>
        <v>5831769.4948396403</v>
      </c>
      <c r="M15">
        <f t="shared" si="5"/>
        <v>5138.5812226503431</v>
      </c>
      <c r="N15">
        <f t="shared" si="6"/>
        <v>4.5277881790663557</v>
      </c>
    </row>
    <row r="16" spans="1:14" x14ac:dyDescent="0.2">
      <c r="A16">
        <v>34</v>
      </c>
      <c r="B16">
        <v>8.6001717619175692E-3</v>
      </c>
      <c r="C16" s="15">
        <v>0.22425999999999999</v>
      </c>
      <c r="D16">
        <v>158.62081071457001</v>
      </c>
      <c r="E16">
        <v>1</v>
      </c>
      <c r="F16" s="15">
        <v>0.22425999999999999</v>
      </c>
      <c r="G16">
        <v>158.62081071457001</v>
      </c>
      <c r="H16">
        <f t="shared" si="0"/>
        <v>5.0292547599999994E-2</v>
      </c>
      <c r="I16">
        <f t="shared" si="1"/>
        <v>25160.56159174745</v>
      </c>
      <c r="J16">
        <f t="shared" si="2"/>
        <v>35.572303010849467</v>
      </c>
      <c r="K16">
        <f t="shared" si="3"/>
        <v>1.1278606724775998E-2</v>
      </c>
      <c r="L16">
        <f t="shared" si="4"/>
        <v>3990988.6777168526</v>
      </c>
      <c r="M16">
        <f t="shared" si="5"/>
        <v>5642.5075425652831</v>
      </c>
      <c r="N16">
        <f t="shared" si="6"/>
        <v>7.9774446732131015</v>
      </c>
    </row>
    <row r="17" spans="1:14" x14ac:dyDescent="0.2">
      <c r="A17" s="14" t="s">
        <v>5</v>
      </c>
      <c r="B17">
        <v>0.74766486159546741</v>
      </c>
      <c r="C17" s="15">
        <v>0.24854999999999999</v>
      </c>
      <c r="D17">
        <v>226.30297003931099</v>
      </c>
      <c r="E17">
        <v>1</v>
      </c>
      <c r="F17" s="15">
        <v>0.24854999999999999</v>
      </c>
      <c r="G17">
        <v>226.30297003931099</v>
      </c>
      <c r="H17">
        <f t="shared" si="0"/>
        <v>6.1777102499999993E-2</v>
      </c>
      <c r="I17">
        <f t="shared" si="1"/>
        <v>51213.034248613287</v>
      </c>
      <c r="J17">
        <f t="shared" si="2"/>
        <v>56.247603203270742</v>
      </c>
      <c r="K17">
        <f t="shared" si="3"/>
        <v>1.5354698826374998E-2</v>
      </c>
      <c r="L17">
        <f t="shared" si="4"/>
        <v>11589661.755186141</v>
      </c>
      <c r="M17">
        <f t="shared" si="5"/>
        <v>12728.999662492832</v>
      </c>
      <c r="N17">
        <f t="shared" si="6"/>
        <v>13.980341776172942</v>
      </c>
    </row>
    <row r="18" spans="1:14" x14ac:dyDescent="0.2">
      <c r="A18" s="14" t="s">
        <v>6</v>
      </c>
      <c r="B18">
        <v>0.71883301030972224</v>
      </c>
      <c r="C18" s="15">
        <v>0.165214365</v>
      </c>
      <c r="D18">
        <v>184.39030198816101</v>
      </c>
      <c r="E18">
        <v>1</v>
      </c>
      <c r="F18" s="15">
        <v>0.165214365</v>
      </c>
      <c r="G18">
        <v>184.39030198816101</v>
      </c>
      <c r="H18">
        <f t="shared" si="0"/>
        <v>2.7295786402353226E-2</v>
      </c>
      <c r="I18">
        <f t="shared" si="1"/>
        <v>33999.783467285219</v>
      </c>
      <c r="J18">
        <f t="shared" si="2"/>
        <v>30.463926655132259</v>
      </c>
      <c r="K18">
        <f t="shared" si="3"/>
        <v>4.5096560176404229E-3</v>
      </c>
      <c r="L18">
        <f t="shared" si="4"/>
        <v>6269230.3410648052</v>
      </c>
      <c r="M18">
        <f t="shared" si="5"/>
        <v>5617.2526356850258</v>
      </c>
      <c r="N18">
        <f t="shared" si="6"/>
        <v>5.0330782977342503</v>
      </c>
    </row>
    <row r="19" spans="1:14" x14ac:dyDescent="0.2">
      <c r="A19" s="14" t="s">
        <v>7</v>
      </c>
      <c r="B19">
        <v>0.20932330465795598</v>
      </c>
      <c r="C19" s="15">
        <v>0.20328868</v>
      </c>
      <c r="D19">
        <v>207.61347494619801</v>
      </c>
      <c r="E19">
        <v>1</v>
      </c>
      <c r="F19" s="15">
        <v>0.20328868</v>
      </c>
      <c r="G19">
        <v>207.61347494619801</v>
      </c>
      <c r="H19">
        <f t="shared" si="0"/>
        <v>4.1326287416142402E-2</v>
      </c>
      <c r="I19">
        <f t="shared" si="1"/>
        <v>43103.354979235592</v>
      </c>
      <c r="J19">
        <f t="shared" si="2"/>
        <v>42.205469272025667</v>
      </c>
      <c r="K19">
        <f t="shared" si="3"/>
        <v>8.4011664181282003E-3</v>
      </c>
      <c r="L19">
        <f t="shared" si="4"/>
        <v>8948837.3090786077</v>
      </c>
      <c r="M19">
        <f t="shared" si="5"/>
        <v>8762.4241373002315</v>
      </c>
      <c r="N19">
        <f t="shared" si="6"/>
        <v>8.5798941370906583</v>
      </c>
    </row>
    <row r="20" spans="1:14" x14ac:dyDescent="0.2">
      <c r="A20" s="14" t="s">
        <v>8</v>
      </c>
      <c r="B20">
        <v>0.36444607322736905</v>
      </c>
      <c r="C20" s="15">
        <v>0.20258928300000001</v>
      </c>
      <c r="D20">
        <v>212.56771976926501</v>
      </c>
      <c r="E20">
        <v>1</v>
      </c>
      <c r="F20" s="15">
        <v>0.20258928300000001</v>
      </c>
      <c r="G20">
        <v>212.56771976926501</v>
      </c>
      <c r="H20">
        <f t="shared" si="0"/>
        <v>4.1042417586454091E-2</v>
      </c>
      <c r="I20">
        <f t="shared" si="1"/>
        <v>45185.035487904781</v>
      </c>
      <c r="J20">
        <f t="shared" si="2"/>
        <v>43.063941937000322</v>
      </c>
      <c r="K20">
        <f t="shared" si="3"/>
        <v>8.314753951426326E-3</v>
      </c>
      <c r="L20">
        <f t="shared" si="4"/>
        <v>9604879.9613572378</v>
      </c>
      <c r="M20">
        <f t="shared" si="5"/>
        <v>9154.0039418241849</v>
      </c>
      <c r="N20">
        <f t="shared" si="6"/>
        <v>8.7242931201705272</v>
      </c>
    </row>
    <row r="21" spans="1:14" x14ac:dyDescent="0.2">
      <c r="A21" s="14" t="s">
        <v>9</v>
      </c>
      <c r="B21">
        <v>7.4488829853245772E-2</v>
      </c>
      <c r="C21" s="15">
        <v>0.25102000000000002</v>
      </c>
      <c r="D21">
        <v>159.329981783638</v>
      </c>
      <c r="E21">
        <v>1</v>
      </c>
      <c r="F21" s="15">
        <v>0.25102000000000002</v>
      </c>
      <c r="G21">
        <v>159.329981783638</v>
      </c>
      <c r="H21">
        <f t="shared" si="0"/>
        <v>6.301104040000001E-2</v>
      </c>
      <c r="I21">
        <f t="shared" si="1"/>
        <v>25386.043095174417</v>
      </c>
      <c r="J21">
        <f t="shared" si="2"/>
        <v>39.995012027328812</v>
      </c>
      <c r="K21">
        <f t="shared" si="3"/>
        <v>1.5817031361208003E-2</v>
      </c>
      <c r="L21">
        <f t="shared" si="4"/>
        <v>4044757.7839127891</v>
      </c>
      <c r="M21">
        <f t="shared" si="5"/>
        <v>6372.4045377506827</v>
      </c>
      <c r="N21">
        <f t="shared" si="6"/>
        <v>10.03954791910008</v>
      </c>
    </row>
    <row r="22" spans="1:14" x14ac:dyDescent="0.2">
      <c r="D22" s="17"/>
    </row>
  </sheetData>
  <conditionalFormatting sqref="B12:B21 B2: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Tugwell, Thomas Hugh</dc:creator>
  <cp:lastModifiedBy>Tugwell, Thomas Hugh</cp:lastModifiedBy>
  <dcterms:created xsi:type="dcterms:W3CDTF">2022-11-03T15:43:42Z</dcterms:created>
  <dcterms:modified xsi:type="dcterms:W3CDTF">2022-11-28T16:58:41Z</dcterms:modified>
</cp:coreProperties>
</file>