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0" yWindow="0" windowWidth="27840" windowHeight="16480" tabRatio="500" activeTab="1"/>
  </bookViews>
  <sheets>
    <sheet name="sources" sheetId="2" r:id="rId1"/>
    <sheet name="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3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2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6" i="1"/>
  <c r="AU87" i="1"/>
  <c r="AU89" i="1"/>
  <c r="AU91" i="1"/>
  <c r="AU93" i="1"/>
  <c r="AU95" i="1"/>
  <c r="AU98" i="1"/>
  <c r="AU102" i="1"/>
  <c r="AU105" i="1"/>
  <c r="AU109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15" i="1"/>
  <c r="AT109" i="1"/>
  <c r="AT105" i="1"/>
  <c r="AT102" i="1"/>
  <c r="AT98" i="1"/>
  <c r="AT95" i="1"/>
  <c r="AT93" i="1"/>
  <c r="AT91" i="1"/>
  <c r="AT89" i="1"/>
  <c r="AT87" i="1"/>
  <c r="AT86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49" i="1"/>
  <c r="BA110" i="1"/>
  <c r="AS110" i="1"/>
  <c r="AS111" i="1"/>
  <c r="AS112" i="1"/>
  <c r="AS113" i="1"/>
  <c r="AS114" i="1"/>
  <c r="BA106" i="1"/>
  <c r="AS106" i="1"/>
  <c r="AS107" i="1"/>
  <c r="AS108" i="1"/>
  <c r="BA103" i="1"/>
  <c r="AS103" i="1"/>
  <c r="AS104" i="1"/>
  <c r="BA99" i="1"/>
  <c r="AS99" i="1"/>
  <c r="AS100" i="1"/>
  <c r="AS101" i="1"/>
  <c r="BA96" i="1"/>
  <c r="AS96" i="1"/>
  <c r="AS97" i="1"/>
  <c r="BA94" i="1"/>
  <c r="AS94" i="1"/>
  <c r="BA92" i="1"/>
  <c r="AS92" i="1"/>
  <c r="BA90" i="1"/>
  <c r="AS90" i="1"/>
  <c r="BA88" i="1"/>
  <c r="AS88" i="1"/>
  <c r="BA84" i="1"/>
  <c r="AS84" i="1"/>
  <c r="AS85" i="1"/>
  <c r="Y144" i="1"/>
  <c r="AA144" i="1"/>
  <c r="Y143" i="1"/>
  <c r="AA143" i="1"/>
  <c r="Y142" i="1"/>
  <c r="AA142" i="1"/>
  <c r="Y141" i="1"/>
  <c r="AA141" i="1"/>
  <c r="Y140" i="1"/>
  <c r="AA140" i="1"/>
  <c r="Y139" i="1"/>
  <c r="AA139" i="1"/>
  <c r="Y138" i="1"/>
  <c r="AA138" i="1"/>
  <c r="Y137" i="1"/>
  <c r="AA137" i="1"/>
  <c r="Y136" i="1"/>
  <c r="AA136" i="1"/>
  <c r="Y135" i="1"/>
  <c r="AA135" i="1"/>
  <c r="Y134" i="1"/>
  <c r="AA134" i="1"/>
  <c r="Y133" i="1"/>
  <c r="AA133" i="1"/>
  <c r="Y132" i="1"/>
  <c r="AA132" i="1"/>
  <c r="Y131" i="1"/>
  <c r="AA131" i="1"/>
  <c r="Y130" i="1"/>
  <c r="AA130" i="1"/>
  <c r="Y129" i="1"/>
  <c r="AA129" i="1"/>
  <c r="Y128" i="1"/>
  <c r="AA128" i="1"/>
  <c r="Y127" i="1"/>
  <c r="AA127" i="1"/>
  <c r="Y126" i="1"/>
  <c r="AA126" i="1"/>
  <c r="Y125" i="1"/>
  <c r="AA125" i="1"/>
  <c r="Y124" i="1"/>
  <c r="AA124" i="1"/>
  <c r="Y123" i="1"/>
  <c r="AA123" i="1"/>
  <c r="Y122" i="1"/>
  <c r="AA122" i="1"/>
  <c r="Y121" i="1"/>
  <c r="AA121" i="1"/>
  <c r="Y120" i="1"/>
  <c r="AA120" i="1"/>
  <c r="Y119" i="1"/>
  <c r="AA119" i="1"/>
  <c r="Y118" i="1"/>
  <c r="AA118" i="1"/>
  <c r="Y117" i="1"/>
  <c r="AA117" i="1"/>
  <c r="Y116" i="1"/>
  <c r="AA116" i="1"/>
  <c r="Y115" i="1"/>
  <c r="AA115" i="1"/>
  <c r="Y114" i="1"/>
  <c r="AA114" i="1"/>
  <c r="Y113" i="1"/>
  <c r="AA113" i="1"/>
  <c r="Y112" i="1"/>
  <c r="AA112" i="1"/>
  <c r="Y111" i="1"/>
  <c r="AA111" i="1"/>
  <c r="Y110" i="1"/>
  <c r="AA110" i="1"/>
  <c r="Y109" i="1"/>
  <c r="AA109" i="1"/>
  <c r="Y108" i="1"/>
  <c r="AA108" i="1"/>
  <c r="Y107" i="1"/>
  <c r="AA107" i="1"/>
  <c r="Y106" i="1"/>
  <c r="AA106" i="1"/>
  <c r="Y105" i="1"/>
  <c r="AA105" i="1"/>
  <c r="Y104" i="1"/>
  <c r="AA104" i="1"/>
  <c r="Y103" i="1"/>
  <c r="AA103" i="1"/>
  <c r="Y102" i="1"/>
  <c r="AA102" i="1"/>
  <c r="Y101" i="1"/>
  <c r="AA101" i="1"/>
  <c r="Y100" i="1"/>
  <c r="AA100" i="1"/>
  <c r="Y99" i="1"/>
  <c r="AA99" i="1"/>
  <c r="Y98" i="1"/>
  <c r="AA98" i="1"/>
  <c r="Y97" i="1"/>
  <c r="AA97" i="1"/>
  <c r="Y96" i="1"/>
  <c r="AA96" i="1"/>
  <c r="Y95" i="1"/>
  <c r="AA95" i="1"/>
  <c r="Y94" i="1"/>
  <c r="AA94" i="1"/>
  <c r="Y93" i="1"/>
  <c r="AA93" i="1"/>
  <c r="Y92" i="1"/>
  <c r="AA92" i="1"/>
  <c r="Y91" i="1"/>
  <c r="AA91" i="1"/>
  <c r="Y90" i="1"/>
  <c r="AA90" i="1"/>
  <c r="Y89" i="1"/>
  <c r="AA89" i="1"/>
  <c r="Y88" i="1"/>
  <c r="AA88" i="1"/>
  <c r="Y87" i="1"/>
  <c r="AA87" i="1"/>
  <c r="Y86" i="1"/>
  <c r="AA86" i="1"/>
  <c r="Y85" i="1"/>
  <c r="AA85" i="1"/>
  <c r="Y84" i="1"/>
  <c r="AA84" i="1"/>
  <c r="Y83" i="1"/>
  <c r="AA83" i="1"/>
  <c r="Y82" i="1"/>
  <c r="AA82" i="1"/>
  <c r="Y81" i="1"/>
  <c r="AA81" i="1"/>
  <c r="Y80" i="1"/>
  <c r="AA80" i="1"/>
  <c r="Y79" i="1"/>
  <c r="AA79" i="1"/>
  <c r="R78" i="1"/>
  <c r="B78" i="1"/>
  <c r="S78" i="1"/>
  <c r="T78" i="1"/>
  <c r="R77" i="1"/>
  <c r="B77" i="1"/>
  <c r="S77" i="1"/>
  <c r="T77" i="1"/>
  <c r="R76" i="1"/>
  <c r="B76" i="1"/>
  <c r="S76" i="1"/>
  <c r="T76" i="1"/>
  <c r="R75" i="1"/>
  <c r="B75" i="1"/>
  <c r="S75" i="1"/>
  <c r="T75" i="1"/>
  <c r="Y74" i="1"/>
  <c r="Y75" i="1"/>
  <c r="Y76" i="1"/>
  <c r="Y77" i="1"/>
  <c r="Y78" i="1"/>
  <c r="AA78" i="1"/>
  <c r="AA77" i="1"/>
  <c r="AA76" i="1"/>
  <c r="AA75" i="1"/>
  <c r="AA74" i="1"/>
  <c r="R73" i="1"/>
  <c r="B73" i="1"/>
  <c r="S73" i="1"/>
  <c r="T73" i="1"/>
  <c r="R72" i="1"/>
  <c r="B72" i="1"/>
  <c r="S72" i="1"/>
  <c r="T72" i="1"/>
  <c r="R71" i="1"/>
  <c r="B71" i="1"/>
  <c r="S71" i="1"/>
  <c r="T71" i="1"/>
  <c r="R70" i="1"/>
  <c r="B70" i="1"/>
  <c r="S70" i="1"/>
  <c r="T70" i="1"/>
  <c r="Y69" i="1"/>
  <c r="Y70" i="1"/>
  <c r="Y71" i="1"/>
  <c r="Y72" i="1"/>
  <c r="Y73" i="1"/>
  <c r="AA73" i="1"/>
  <c r="AA72" i="1"/>
  <c r="AA71" i="1"/>
  <c r="AA70" i="1"/>
  <c r="AA69" i="1"/>
  <c r="R68" i="1"/>
  <c r="B68" i="1"/>
  <c r="S68" i="1"/>
  <c r="T68" i="1"/>
  <c r="R67" i="1"/>
  <c r="B67" i="1"/>
  <c r="S67" i="1"/>
  <c r="T67" i="1"/>
  <c r="R66" i="1"/>
  <c r="B66" i="1"/>
  <c r="S66" i="1"/>
  <c r="T66" i="1"/>
  <c r="Y65" i="1"/>
  <c r="Y66" i="1"/>
  <c r="Y67" i="1"/>
  <c r="Y68" i="1"/>
  <c r="AA68" i="1"/>
  <c r="AA67" i="1"/>
  <c r="AA66" i="1"/>
  <c r="AA65" i="1"/>
  <c r="Y64" i="1"/>
  <c r="AA64" i="1"/>
  <c r="R63" i="1"/>
  <c r="S63" i="1"/>
  <c r="T63" i="1"/>
  <c r="R62" i="1"/>
  <c r="S62" i="1"/>
  <c r="T62" i="1"/>
  <c r="Y61" i="1"/>
  <c r="Y62" i="1"/>
  <c r="Y63" i="1"/>
  <c r="AA63" i="1"/>
  <c r="AA62" i="1"/>
  <c r="AA61" i="1"/>
  <c r="R60" i="1"/>
  <c r="S60" i="1"/>
  <c r="T60" i="1"/>
  <c r="R59" i="1"/>
  <c r="S59" i="1"/>
  <c r="T59" i="1"/>
  <c r="Y58" i="1"/>
  <c r="Y59" i="1"/>
  <c r="Y60" i="1"/>
  <c r="AA60" i="1"/>
  <c r="AA59" i="1"/>
  <c r="AA58" i="1"/>
  <c r="R57" i="1"/>
  <c r="S57" i="1"/>
  <c r="T57" i="1"/>
  <c r="R56" i="1"/>
  <c r="S56" i="1"/>
  <c r="T56" i="1"/>
  <c r="R55" i="1"/>
  <c r="S55" i="1"/>
  <c r="T55" i="1"/>
  <c r="R54" i="1"/>
  <c r="S54" i="1"/>
  <c r="T54" i="1"/>
  <c r="Y53" i="1"/>
  <c r="Y54" i="1"/>
  <c r="Y55" i="1"/>
  <c r="Y56" i="1"/>
  <c r="Y57" i="1"/>
  <c r="AA57" i="1"/>
  <c r="AA56" i="1"/>
  <c r="AA55" i="1"/>
  <c r="AA54" i="1"/>
  <c r="AA53" i="1"/>
  <c r="R52" i="1"/>
  <c r="S52" i="1"/>
  <c r="T52" i="1"/>
  <c r="R51" i="1"/>
  <c r="S51" i="1"/>
  <c r="T51" i="1"/>
  <c r="R50" i="1"/>
  <c r="S50" i="1"/>
  <c r="T50" i="1"/>
  <c r="R49" i="1"/>
  <c r="S49" i="1"/>
  <c r="T49" i="1"/>
  <c r="R48" i="1"/>
  <c r="S48" i="1"/>
  <c r="T48" i="1"/>
  <c r="Y47" i="1"/>
  <c r="Y48" i="1"/>
  <c r="Y49" i="1"/>
  <c r="Y50" i="1"/>
  <c r="Y51" i="1"/>
  <c r="Y52" i="1"/>
  <c r="AA52" i="1"/>
  <c r="AA51" i="1"/>
  <c r="AA50" i="1"/>
  <c r="AA49" i="1"/>
  <c r="AA48" i="1"/>
  <c r="AA47" i="1"/>
  <c r="R46" i="1"/>
  <c r="S46" i="1"/>
  <c r="T46" i="1"/>
  <c r="R45" i="1"/>
  <c r="S45" i="1"/>
  <c r="T45" i="1"/>
  <c r="R44" i="1"/>
  <c r="S44" i="1"/>
  <c r="T44" i="1"/>
  <c r="R43" i="1"/>
  <c r="S43" i="1"/>
  <c r="T43" i="1"/>
  <c r="Y42" i="1"/>
  <c r="Y43" i="1"/>
  <c r="Y44" i="1"/>
  <c r="Y45" i="1"/>
  <c r="Y46" i="1"/>
  <c r="AA46" i="1"/>
  <c r="AA45" i="1"/>
  <c r="AA44" i="1"/>
  <c r="AA43" i="1"/>
  <c r="AA42" i="1"/>
  <c r="R41" i="1"/>
  <c r="S41" i="1"/>
  <c r="T41" i="1"/>
  <c r="R40" i="1"/>
  <c r="S40" i="1"/>
  <c r="T40" i="1"/>
  <c r="R39" i="1"/>
  <c r="S39" i="1"/>
  <c r="T39" i="1"/>
  <c r="R38" i="1"/>
  <c r="S38" i="1"/>
  <c r="T38" i="1"/>
  <c r="R37" i="1"/>
  <c r="S37" i="1"/>
  <c r="T37" i="1"/>
  <c r="R36" i="1"/>
  <c r="S36" i="1"/>
  <c r="T36" i="1"/>
  <c r="R35" i="1"/>
  <c r="S35" i="1"/>
  <c r="T35" i="1"/>
  <c r="R34" i="1"/>
  <c r="S34" i="1"/>
  <c r="T34" i="1"/>
  <c r="R33" i="1"/>
  <c r="S33" i="1"/>
  <c r="T33" i="1"/>
  <c r="R32" i="1"/>
  <c r="S32" i="1"/>
  <c r="T32" i="1"/>
  <c r="Y31" i="1"/>
  <c r="Y32" i="1"/>
  <c r="Y33" i="1"/>
  <c r="Y34" i="1"/>
  <c r="Y35" i="1"/>
  <c r="Y36" i="1"/>
  <c r="Y37" i="1"/>
  <c r="Y38" i="1"/>
  <c r="Y39" i="1"/>
  <c r="Y40" i="1"/>
  <c r="Y41" i="1"/>
  <c r="AA41" i="1"/>
  <c r="AA40" i="1"/>
  <c r="AA39" i="1"/>
  <c r="AA38" i="1"/>
  <c r="AA37" i="1"/>
  <c r="AA36" i="1"/>
  <c r="AA35" i="1"/>
  <c r="AA34" i="1"/>
  <c r="AA33" i="1"/>
  <c r="AA32" i="1"/>
  <c r="AA31" i="1"/>
  <c r="R30" i="1"/>
  <c r="S30" i="1"/>
  <c r="T30" i="1"/>
  <c r="R29" i="1"/>
  <c r="S29" i="1"/>
  <c r="T29" i="1"/>
  <c r="R28" i="1"/>
  <c r="S28" i="1"/>
  <c r="T28" i="1"/>
  <c r="R27" i="1"/>
  <c r="S27" i="1"/>
  <c r="T27" i="1"/>
  <c r="R26" i="1"/>
  <c r="S26" i="1"/>
  <c r="T26" i="1"/>
  <c r="R25" i="1"/>
  <c r="S25" i="1"/>
  <c r="T25" i="1"/>
  <c r="R24" i="1"/>
  <c r="S24" i="1"/>
  <c r="T24" i="1"/>
  <c r="R23" i="1"/>
  <c r="S23" i="1"/>
  <c r="T23" i="1"/>
  <c r="R22" i="1"/>
  <c r="S22" i="1"/>
  <c r="T22" i="1"/>
  <c r="R21" i="1"/>
  <c r="S21" i="1"/>
  <c r="T21" i="1"/>
  <c r="R20" i="1"/>
  <c r="S20" i="1"/>
  <c r="T20" i="1"/>
  <c r="R19" i="1"/>
  <c r="S19" i="1"/>
  <c r="T19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R17" i="1"/>
  <c r="S17" i="1"/>
  <c r="T17" i="1"/>
  <c r="R16" i="1"/>
  <c r="S16" i="1"/>
  <c r="T16" i="1"/>
  <c r="R15" i="1"/>
  <c r="S15" i="1"/>
  <c r="T15" i="1"/>
  <c r="R14" i="1"/>
  <c r="S14" i="1"/>
  <c r="T14" i="1"/>
  <c r="R13" i="1"/>
  <c r="S13" i="1"/>
  <c r="T13" i="1"/>
  <c r="R12" i="1"/>
  <c r="S12" i="1"/>
  <c r="T12" i="1"/>
  <c r="R11" i="1"/>
  <c r="S11" i="1"/>
  <c r="T11" i="1"/>
  <c r="R10" i="1"/>
  <c r="S10" i="1"/>
  <c r="T10" i="1"/>
  <c r="R9" i="1"/>
  <c r="S9" i="1"/>
  <c r="T9" i="1"/>
  <c r="R8" i="1"/>
  <c r="S8" i="1"/>
  <c r="T8" i="1"/>
  <c r="R7" i="1"/>
  <c r="S7" i="1"/>
  <c r="T7" i="1"/>
  <c r="R6" i="1"/>
  <c r="S6" i="1"/>
  <c r="T6" i="1"/>
  <c r="R5" i="1"/>
  <c r="S5" i="1"/>
  <c r="T5" i="1"/>
  <c r="R4" i="1"/>
  <c r="S4" i="1"/>
  <c r="T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3" i="1"/>
  <c r="Z3" i="1"/>
  <c r="P4" i="1"/>
  <c r="AC4" i="1"/>
  <c r="X4" i="1"/>
  <c r="Z4" i="1"/>
  <c r="P5" i="1"/>
  <c r="AC5" i="1"/>
  <c r="X5" i="1"/>
  <c r="Z5" i="1"/>
  <c r="P6" i="1"/>
  <c r="AC6" i="1"/>
  <c r="X6" i="1"/>
  <c r="Z6" i="1"/>
  <c r="P7" i="1"/>
  <c r="AC7" i="1"/>
  <c r="X7" i="1"/>
  <c r="Z7" i="1"/>
  <c r="P8" i="1"/>
  <c r="AC8" i="1"/>
  <c r="X8" i="1"/>
  <c r="Z8" i="1"/>
  <c r="P9" i="1"/>
  <c r="AC9" i="1"/>
  <c r="X9" i="1"/>
  <c r="Z9" i="1"/>
  <c r="P10" i="1"/>
  <c r="AC10" i="1"/>
  <c r="X10" i="1"/>
  <c r="Z10" i="1"/>
  <c r="P11" i="1"/>
  <c r="AC11" i="1"/>
  <c r="X11" i="1"/>
  <c r="Z11" i="1"/>
  <c r="P12" i="1"/>
  <c r="AC12" i="1"/>
  <c r="X12" i="1"/>
  <c r="Z12" i="1"/>
  <c r="P13" i="1"/>
  <c r="AC13" i="1"/>
  <c r="X13" i="1"/>
  <c r="Z13" i="1"/>
  <c r="P14" i="1"/>
  <c r="AC14" i="1"/>
  <c r="X14" i="1"/>
  <c r="Z14" i="1"/>
  <c r="P15" i="1"/>
  <c r="AC15" i="1"/>
  <c r="X15" i="1"/>
  <c r="Z15" i="1"/>
  <c r="P16" i="1"/>
  <c r="AC16" i="1"/>
  <c r="X16" i="1"/>
  <c r="Z16" i="1"/>
  <c r="P17" i="1"/>
  <c r="AC17" i="1"/>
  <c r="X17" i="1"/>
  <c r="Z17" i="1"/>
  <c r="X18" i="1"/>
  <c r="Z18" i="1"/>
  <c r="P19" i="1"/>
  <c r="AC19" i="1"/>
  <c r="X19" i="1"/>
  <c r="Z19" i="1"/>
  <c r="P20" i="1"/>
  <c r="AC20" i="1"/>
  <c r="X20" i="1"/>
  <c r="Z20" i="1"/>
  <c r="P21" i="1"/>
  <c r="AC21" i="1"/>
  <c r="X21" i="1"/>
  <c r="Z21" i="1"/>
  <c r="P22" i="1"/>
  <c r="AC22" i="1"/>
  <c r="X22" i="1"/>
  <c r="Z22" i="1"/>
  <c r="P23" i="1"/>
  <c r="AC23" i="1"/>
  <c r="X23" i="1"/>
  <c r="Z23" i="1"/>
  <c r="P24" i="1"/>
  <c r="AC24" i="1"/>
  <c r="X24" i="1"/>
  <c r="Z24" i="1"/>
  <c r="P25" i="1"/>
  <c r="AC25" i="1"/>
  <c r="X25" i="1"/>
  <c r="Z25" i="1"/>
  <c r="P26" i="1"/>
  <c r="AC26" i="1"/>
  <c r="X26" i="1"/>
  <c r="Z26" i="1"/>
  <c r="P27" i="1"/>
  <c r="AC27" i="1"/>
  <c r="X27" i="1"/>
  <c r="Z27" i="1"/>
  <c r="P28" i="1"/>
  <c r="AC28" i="1"/>
  <c r="X28" i="1"/>
  <c r="Z28" i="1"/>
  <c r="P29" i="1"/>
  <c r="AC29" i="1"/>
  <c r="X29" i="1"/>
  <c r="Z29" i="1"/>
  <c r="P30" i="1"/>
  <c r="AC30" i="1"/>
  <c r="X30" i="1"/>
  <c r="Z30" i="1"/>
  <c r="X31" i="1"/>
  <c r="Z31" i="1"/>
  <c r="P32" i="1"/>
  <c r="AC32" i="1"/>
  <c r="X32" i="1"/>
  <c r="Z32" i="1"/>
  <c r="P33" i="1"/>
  <c r="AC33" i="1"/>
  <c r="X33" i="1"/>
  <c r="Z33" i="1"/>
  <c r="P34" i="1"/>
  <c r="AC34" i="1"/>
  <c r="X34" i="1"/>
  <c r="Z34" i="1"/>
  <c r="P35" i="1"/>
  <c r="AC35" i="1"/>
  <c r="X35" i="1"/>
  <c r="Z35" i="1"/>
  <c r="P36" i="1"/>
  <c r="AC36" i="1"/>
  <c r="X36" i="1"/>
  <c r="Z36" i="1"/>
  <c r="P37" i="1"/>
  <c r="AC37" i="1"/>
  <c r="X37" i="1"/>
  <c r="Z37" i="1"/>
  <c r="P38" i="1"/>
  <c r="AC38" i="1"/>
  <c r="X38" i="1"/>
  <c r="Z38" i="1"/>
  <c r="P39" i="1"/>
  <c r="AC39" i="1"/>
  <c r="X39" i="1"/>
  <c r="Z39" i="1"/>
  <c r="P40" i="1"/>
  <c r="AC40" i="1"/>
  <c r="X40" i="1"/>
  <c r="Z40" i="1"/>
  <c r="P41" i="1"/>
  <c r="AC41" i="1"/>
  <c r="X41" i="1"/>
  <c r="Z41" i="1"/>
  <c r="X42" i="1"/>
  <c r="Z42" i="1"/>
  <c r="P43" i="1"/>
  <c r="AC43" i="1"/>
  <c r="X43" i="1"/>
  <c r="Z43" i="1"/>
  <c r="P44" i="1"/>
  <c r="AC44" i="1"/>
  <c r="X44" i="1"/>
  <c r="Z44" i="1"/>
  <c r="P45" i="1"/>
  <c r="AC45" i="1"/>
  <c r="X45" i="1"/>
  <c r="Z45" i="1"/>
  <c r="P46" i="1"/>
  <c r="AC46" i="1"/>
  <c r="X46" i="1"/>
  <c r="Z46" i="1"/>
  <c r="X47" i="1"/>
  <c r="Z47" i="1"/>
  <c r="P48" i="1"/>
  <c r="AC48" i="1"/>
  <c r="X48" i="1"/>
  <c r="Z48" i="1"/>
  <c r="P49" i="1"/>
  <c r="AC49" i="1"/>
  <c r="X49" i="1"/>
  <c r="Z49" i="1"/>
  <c r="P50" i="1"/>
  <c r="AC50" i="1"/>
  <c r="X50" i="1"/>
  <c r="Z50" i="1"/>
  <c r="P51" i="1"/>
  <c r="AC51" i="1"/>
  <c r="X51" i="1"/>
  <c r="Z51" i="1"/>
  <c r="P52" i="1"/>
  <c r="AC52" i="1"/>
  <c r="X52" i="1"/>
  <c r="Z52" i="1"/>
  <c r="X53" i="1"/>
  <c r="Z53" i="1"/>
  <c r="P54" i="1"/>
  <c r="AC54" i="1"/>
  <c r="X54" i="1"/>
  <c r="Z54" i="1"/>
  <c r="P55" i="1"/>
  <c r="AC55" i="1"/>
  <c r="X55" i="1"/>
  <c r="Z55" i="1"/>
  <c r="P56" i="1"/>
  <c r="AC56" i="1"/>
  <c r="X56" i="1"/>
  <c r="Z56" i="1"/>
  <c r="P57" i="1"/>
  <c r="AC57" i="1"/>
  <c r="X57" i="1"/>
  <c r="Z57" i="1"/>
  <c r="X58" i="1"/>
  <c r="Z58" i="1"/>
  <c r="P59" i="1"/>
  <c r="AC59" i="1"/>
  <c r="X59" i="1"/>
  <c r="Z59" i="1"/>
  <c r="P60" i="1"/>
  <c r="AC60" i="1"/>
  <c r="X60" i="1"/>
  <c r="Z60" i="1"/>
  <c r="X61" i="1"/>
  <c r="Z61" i="1"/>
  <c r="P62" i="1"/>
  <c r="AC62" i="1"/>
  <c r="X62" i="1"/>
  <c r="Z62" i="1"/>
  <c r="P63" i="1"/>
  <c r="AC63" i="1"/>
  <c r="X63" i="1"/>
  <c r="Z63" i="1"/>
  <c r="X64" i="1"/>
  <c r="Z64" i="1"/>
  <c r="X65" i="1"/>
  <c r="Z65" i="1"/>
  <c r="P66" i="1"/>
  <c r="AC66" i="1"/>
  <c r="X66" i="1"/>
  <c r="Z66" i="1"/>
  <c r="P67" i="1"/>
  <c r="AC67" i="1"/>
  <c r="X67" i="1"/>
  <c r="Z67" i="1"/>
  <c r="P68" i="1"/>
  <c r="AC68" i="1"/>
  <c r="X68" i="1"/>
  <c r="Z68" i="1"/>
  <c r="X69" i="1"/>
  <c r="Z69" i="1"/>
  <c r="P70" i="1"/>
  <c r="AC70" i="1"/>
  <c r="X70" i="1"/>
  <c r="Z70" i="1"/>
  <c r="P71" i="1"/>
  <c r="AC71" i="1"/>
  <c r="X71" i="1"/>
  <c r="Z71" i="1"/>
  <c r="P72" i="1"/>
  <c r="AC72" i="1"/>
  <c r="X72" i="1"/>
  <c r="Z72" i="1"/>
  <c r="P73" i="1"/>
  <c r="AC73" i="1"/>
  <c r="X73" i="1"/>
  <c r="Z73" i="1"/>
  <c r="X74" i="1"/>
  <c r="Z74" i="1"/>
  <c r="P75" i="1"/>
  <c r="AC75" i="1"/>
  <c r="X75" i="1"/>
  <c r="Z75" i="1"/>
  <c r="P76" i="1"/>
  <c r="AC76" i="1"/>
  <c r="X76" i="1"/>
  <c r="Z76" i="1"/>
  <c r="P77" i="1"/>
  <c r="AC77" i="1"/>
  <c r="X77" i="1"/>
  <c r="Z77" i="1"/>
  <c r="P78" i="1"/>
  <c r="AC78" i="1"/>
  <c r="X78" i="1"/>
  <c r="Z78" i="1"/>
  <c r="X79" i="1"/>
  <c r="Z79" i="1"/>
  <c r="X80" i="1"/>
  <c r="Z80" i="1"/>
  <c r="X81" i="1"/>
  <c r="Z81" i="1"/>
  <c r="X82" i="1"/>
  <c r="Z82" i="1"/>
  <c r="X83" i="1"/>
  <c r="Z83" i="1"/>
  <c r="X84" i="1"/>
  <c r="Z84" i="1"/>
  <c r="X85" i="1"/>
  <c r="Z85" i="1"/>
  <c r="X86" i="1"/>
  <c r="Z86" i="1"/>
  <c r="X87" i="1"/>
  <c r="Z87" i="1"/>
  <c r="X88" i="1"/>
  <c r="Z88" i="1"/>
  <c r="X89" i="1"/>
  <c r="Z89" i="1"/>
  <c r="X90" i="1"/>
  <c r="Z90" i="1"/>
  <c r="X91" i="1"/>
  <c r="Z91" i="1"/>
  <c r="X92" i="1"/>
  <c r="Z92" i="1"/>
  <c r="X93" i="1"/>
  <c r="Z93" i="1"/>
  <c r="X94" i="1"/>
  <c r="Z94" i="1"/>
  <c r="X95" i="1"/>
  <c r="Z95" i="1"/>
  <c r="X96" i="1"/>
  <c r="Z96" i="1"/>
  <c r="X97" i="1"/>
  <c r="Z97" i="1"/>
  <c r="X98" i="1"/>
  <c r="Z98" i="1"/>
  <c r="X99" i="1"/>
  <c r="Z99" i="1"/>
  <c r="X100" i="1"/>
  <c r="Z100" i="1"/>
  <c r="X101" i="1"/>
  <c r="Z101" i="1"/>
  <c r="X102" i="1"/>
  <c r="Z102" i="1"/>
  <c r="X103" i="1"/>
  <c r="Z103" i="1"/>
  <c r="X104" i="1"/>
  <c r="Z104" i="1"/>
  <c r="X105" i="1"/>
  <c r="Z105" i="1"/>
  <c r="X106" i="1"/>
  <c r="Z106" i="1"/>
  <c r="X107" i="1"/>
  <c r="Z107" i="1"/>
  <c r="X108" i="1"/>
  <c r="Z108" i="1"/>
  <c r="X109" i="1"/>
  <c r="Z109" i="1"/>
  <c r="X110" i="1"/>
  <c r="Z110" i="1"/>
  <c r="X111" i="1"/>
  <c r="Z111" i="1"/>
  <c r="X112" i="1"/>
  <c r="Z112" i="1"/>
  <c r="X113" i="1"/>
  <c r="Z113" i="1"/>
  <c r="X114" i="1"/>
  <c r="Z114" i="1"/>
  <c r="X115" i="1"/>
  <c r="Z115" i="1"/>
  <c r="X116" i="1"/>
  <c r="Z116" i="1"/>
  <c r="X117" i="1"/>
  <c r="Z117" i="1"/>
  <c r="X118" i="1"/>
  <c r="Z118" i="1"/>
  <c r="X119" i="1"/>
  <c r="Z119" i="1"/>
  <c r="X120" i="1"/>
  <c r="Z120" i="1"/>
  <c r="X121" i="1"/>
  <c r="Z121" i="1"/>
  <c r="X122" i="1"/>
  <c r="Z122" i="1"/>
  <c r="X123" i="1"/>
  <c r="Z123" i="1"/>
  <c r="X124" i="1"/>
  <c r="Z124" i="1"/>
  <c r="X125" i="1"/>
  <c r="Z125" i="1"/>
  <c r="X126" i="1"/>
  <c r="Z126" i="1"/>
  <c r="X127" i="1"/>
  <c r="Z127" i="1"/>
  <c r="X128" i="1"/>
  <c r="Z128" i="1"/>
  <c r="X129" i="1"/>
  <c r="Z129" i="1"/>
  <c r="X130" i="1"/>
  <c r="Z130" i="1"/>
  <c r="X131" i="1"/>
  <c r="Z131" i="1"/>
  <c r="X132" i="1"/>
  <c r="Z132" i="1"/>
  <c r="X133" i="1"/>
  <c r="Z133" i="1"/>
  <c r="X134" i="1"/>
  <c r="Z134" i="1"/>
  <c r="X135" i="1"/>
  <c r="Z135" i="1"/>
  <c r="X136" i="1"/>
  <c r="Z136" i="1"/>
  <c r="X137" i="1"/>
  <c r="Z137" i="1"/>
  <c r="X138" i="1"/>
  <c r="Z138" i="1"/>
  <c r="X139" i="1"/>
  <c r="Z139" i="1"/>
  <c r="X140" i="1"/>
  <c r="Z140" i="1"/>
  <c r="X141" i="1"/>
  <c r="Z141" i="1"/>
  <c r="X142" i="1"/>
  <c r="Z142" i="1"/>
  <c r="X143" i="1"/>
  <c r="Z143" i="1"/>
  <c r="X144" i="1"/>
  <c r="Z144" i="1"/>
  <c r="AB47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82" i="1"/>
  <c r="AB81" i="1"/>
  <c r="AB80" i="1"/>
  <c r="R3" i="1"/>
  <c r="S3" i="1"/>
  <c r="T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R18" i="1"/>
  <c r="S18" i="1"/>
  <c r="T18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R31" i="1"/>
  <c r="S31" i="1"/>
  <c r="T31" i="1"/>
  <c r="U31" i="1"/>
  <c r="U32" i="1"/>
  <c r="U33" i="1"/>
  <c r="U34" i="1"/>
  <c r="U35" i="1"/>
  <c r="U36" i="1"/>
  <c r="U37" i="1"/>
  <c r="U38" i="1"/>
  <c r="U39" i="1"/>
  <c r="U40" i="1"/>
  <c r="U41" i="1"/>
  <c r="R42" i="1"/>
  <c r="S42" i="1"/>
  <c r="T42" i="1"/>
  <c r="U42" i="1"/>
  <c r="U43" i="1"/>
  <c r="U44" i="1"/>
  <c r="U45" i="1"/>
  <c r="U46" i="1"/>
  <c r="R47" i="1"/>
  <c r="S47" i="1"/>
  <c r="T47" i="1"/>
  <c r="U47" i="1"/>
  <c r="U48" i="1"/>
  <c r="U49" i="1"/>
  <c r="U50" i="1"/>
  <c r="U51" i="1"/>
  <c r="U52" i="1"/>
  <c r="R53" i="1"/>
  <c r="S53" i="1"/>
  <c r="T53" i="1"/>
  <c r="U53" i="1"/>
  <c r="U54" i="1"/>
  <c r="U55" i="1"/>
  <c r="U56" i="1"/>
  <c r="U57" i="1"/>
  <c r="R58" i="1"/>
  <c r="S58" i="1"/>
  <c r="T58" i="1"/>
  <c r="U58" i="1"/>
  <c r="U59" i="1"/>
  <c r="U60" i="1"/>
  <c r="R61" i="1"/>
  <c r="S61" i="1"/>
  <c r="T61" i="1"/>
  <c r="U61" i="1"/>
  <c r="U62" i="1"/>
  <c r="U63" i="1"/>
  <c r="R64" i="1"/>
  <c r="B64" i="1"/>
  <c r="S64" i="1"/>
  <c r="T64" i="1"/>
  <c r="U64" i="1"/>
  <c r="R65" i="1"/>
  <c r="B65" i="1"/>
  <c r="S65" i="1"/>
  <c r="T65" i="1"/>
  <c r="U65" i="1"/>
  <c r="U66" i="1"/>
  <c r="U67" i="1"/>
  <c r="U68" i="1"/>
  <c r="R69" i="1"/>
  <c r="B69" i="1"/>
  <c r="S69" i="1"/>
  <c r="T69" i="1"/>
  <c r="U69" i="1"/>
  <c r="U70" i="1"/>
  <c r="U71" i="1"/>
  <c r="U72" i="1"/>
  <c r="U73" i="1"/>
  <c r="R74" i="1"/>
  <c r="B74" i="1"/>
  <c r="S74" i="1"/>
  <c r="T74" i="1"/>
  <c r="U74" i="1"/>
  <c r="U75" i="1"/>
  <c r="U76" i="1"/>
  <c r="U77" i="1"/>
  <c r="U78" i="1"/>
  <c r="J79" i="1"/>
  <c r="R79" i="1"/>
  <c r="B79" i="1"/>
  <c r="S79" i="1"/>
  <c r="T79" i="1"/>
  <c r="U79" i="1"/>
  <c r="J80" i="1"/>
  <c r="R80" i="1"/>
  <c r="B80" i="1"/>
  <c r="S80" i="1"/>
  <c r="T80" i="1"/>
  <c r="U80" i="1"/>
  <c r="J81" i="1"/>
  <c r="R81" i="1"/>
  <c r="B81" i="1"/>
  <c r="S81" i="1"/>
  <c r="T81" i="1"/>
  <c r="U81" i="1"/>
  <c r="J82" i="1"/>
  <c r="R82" i="1"/>
  <c r="B82" i="1"/>
  <c r="S82" i="1"/>
  <c r="T82" i="1"/>
  <c r="U82" i="1"/>
  <c r="J83" i="1"/>
  <c r="R83" i="1"/>
  <c r="B83" i="1"/>
  <c r="S83" i="1"/>
  <c r="T83" i="1"/>
  <c r="U83" i="1"/>
  <c r="J84" i="1"/>
  <c r="R84" i="1"/>
  <c r="B84" i="1"/>
  <c r="S84" i="1"/>
  <c r="T84" i="1"/>
  <c r="U84" i="1"/>
  <c r="J85" i="1"/>
  <c r="R85" i="1"/>
  <c r="B85" i="1"/>
  <c r="S85" i="1"/>
  <c r="T85" i="1"/>
  <c r="U85" i="1"/>
  <c r="J86" i="1"/>
  <c r="R86" i="1"/>
  <c r="B86" i="1"/>
  <c r="S86" i="1"/>
  <c r="T86" i="1"/>
  <c r="U86" i="1"/>
  <c r="J87" i="1"/>
  <c r="R87" i="1"/>
  <c r="B87" i="1"/>
  <c r="S87" i="1"/>
  <c r="T87" i="1"/>
  <c r="U87" i="1"/>
  <c r="J88" i="1"/>
  <c r="R88" i="1"/>
  <c r="B88" i="1"/>
  <c r="S88" i="1"/>
  <c r="T88" i="1"/>
  <c r="U88" i="1"/>
  <c r="J89" i="1"/>
  <c r="R89" i="1"/>
  <c r="B89" i="1"/>
  <c r="S89" i="1"/>
  <c r="T89" i="1"/>
  <c r="U89" i="1"/>
  <c r="J90" i="1"/>
  <c r="R90" i="1"/>
  <c r="B90" i="1"/>
  <c r="S90" i="1"/>
  <c r="T90" i="1"/>
  <c r="U90" i="1"/>
  <c r="J91" i="1"/>
  <c r="R91" i="1"/>
  <c r="B91" i="1"/>
  <c r="S91" i="1"/>
  <c r="T91" i="1"/>
  <c r="U91" i="1"/>
  <c r="J92" i="1"/>
  <c r="R92" i="1"/>
  <c r="B92" i="1"/>
  <c r="S92" i="1"/>
  <c r="T92" i="1"/>
  <c r="U92" i="1"/>
  <c r="R93" i="1"/>
  <c r="B93" i="1"/>
  <c r="S93" i="1"/>
  <c r="T93" i="1"/>
  <c r="U93" i="1"/>
  <c r="R94" i="1"/>
  <c r="B94" i="1"/>
  <c r="S94" i="1"/>
  <c r="T94" i="1"/>
  <c r="U94" i="1"/>
  <c r="R95" i="1"/>
  <c r="B95" i="1"/>
  <c r="S95" i="1"/>
  <c r="T95" i="1"/>
  <c r="U95" i="1"/>
  <c r="R96" i="1"/>
  <c r="B96" i="1"/>
  <c r="S96" i="1"/>
  <c r="T96" i="1"/>
  <c r="U96" i="1"/>
  <c r="R97" i="1"/>
  <c r="B97" i="1"/>
  <c r="S97" i="1"/>
  <c r="T97" i="1"/>
  <c r="U97" i="1"/>
  <c r="R98" i="1"/>
  <c r="B98" i="1"/>
  <c r="S98" i="1"/>
  <c r="T98" i="1"/>
  <c r="U98" i="1"/>
  <c r="R99" i="1"/>
  <c r="B99" i="1"/>
  <c r="S99" i="1"/>
  <c r="T99" i="1"/>
  <c r="U99" i="1"/>
  <c r="R100" i="1"/>
  <c r="B100" i="1"/>
  <c r="S100" i="1"/>
  <c r="T100" i="1"/>
  <c r="U100" i="1"/>
  <c r="R101" i="1"/>
  <c r="B101" i="1"/>
  <c r="S101" i="1"/>
  <c r="T101" i="1"/>
  <c r="U101" i="1"/>
  <c r="R102" i="1"/>
  <c r="B102" i="1"/>
  <c r="S102" i="1"/>
  <c r="T102" i="1"/>
  <c r="U102" i="1"/>
  <c r="R103" i="1"/>
  <c r="B103" i="1"/>
  <c r="S103" i="1"/>
  <c r="T103" i="1"/>
  <c r="U103" i="1"/>
  <c r="R104" i="1"/>
  <c r="B104" i="1"/>
  <c r="S104" i="1"/>
  <c r="T104" i="1"/>
  <c r="U104" i="1"/>
  <c r="R105" i="1"/>
  <c r="B105" i="1"/>
  <c r="S105" i="1"/>
  <c r="T105" i="1"/>
  <c r="U105" i="1"/>
  <c r="R106" i="1"/>
  <c r="B106" i="1"/>
  <c r="S106" i="1"/>
  <c r="T106" i="1"/>
  <c r="U106" i="1"/>
  <c r="R107" i="1"/>
  <c r="B107" i="1"/>
  <c r="S107" i="1"/>
  <c r="T107" i="1"/>
  <c r="U107" i="1"/>
  <c r="R108" i="1"/>
  <c r="B108" i="1"/>
  <c r="S108" i="1"/>
  <c r="T108" i="1"/>
  <c r="U108" i="1"/>
  <c r="R109" i="1"/>
  <c r="B109" i="1"/>
  <c r="S109" i="1"/>
  <c r="T109" i="1"/>
  <c r="U109" i="1"/>
  <c r="R110" i="1"/>
  <c r="B110" i="1"/>
  <c r="S110" i="1"/>
  <c r="T110" i="1"/>
  <c r="U110" i="1"/>
  <c r="R111" i="1"/>
  <c r="B111" i="1"/>
  <c r="S111" i="1"/>
  <c r="T111" i="1"/>
  <c r="U111" i="1"/>
  <c r="R112" i="1"/>
  <c r="B112" i="1"/>
  <c r="S112" i="1"/>
  <c r="T112" i="1"/>
  <c r="U112" i="1"/>
  <c r="R113" i="1"/>
  <c r="B113" i="1"/>
  <c r="S113" i="1"/>
  <c r="T113" i="1"/>
  <c r="U113" i="1"/>
  <c r="R114" i="1"/>
  <c r="B114" i="1"/>
  <c r="S114" i="1"/>
  <c r="T114" i="1"/>
  <c r="U114" i="1"/>
  <c r="R115" i="1"/>
  <c r="B115" i="1"/>
  <c r="S115" i="1"/>
  <c r="T115" i="1"/>
  <c r="U115" i="1"/>
  <c r="R116" i="1"/>
  <c r="B116" i="1"/>
  <c r="S116" i="1"/>
  <c r="T116" i="1"/>
  <c r="U116" i="1"/>
  <c r="R117" i="1"/>
  <c r="B117" i="1"/>
  <c r="S117" i="1"/>
  <c r="T117" i="1"/>
  <c r="U117" i="1"/>
  <c r="R118" i="1"/>
  <c r="B118" i="1"/>
  <c r="S118" i="1"/>
  <c r="T118" i="1"/>
  <c r="U118" i="1"/>
  <c r="R119" i="1"/>
  <c r="B119" i="1"/>
  <c r="S119" i="1"/>
  <c r="T119" i="1"/>
  <c r="U119" i="1"/>
  <c r="R120" i="1"/>
  <c r="B120" i="1"/>
  <c r="S120" i="1"/>
  <c r="T120" i="1"/>
  <c r="U120" i="1"/>
  <c r="R121" i="1"/>
  <c r="B121" i="1"/>
  <c r="S121" i="1"/>
  <c r="T121" i="1"/>
  <c r="U121" i="1"/>
  <c r="R122" i="1"/>
  <c r="B122" i="1"/>
  <c r="S122" i="1"/>
  <c r="T122" i="1"/>
  <c r="U122" i="1"/>
  <c r="R123" i="1"/>
  <c r="B123" i="1"/>
  <c r="S123" i="1"/>
  <c r="T123" i="1"/>
  <c r="U123" i="1"/>
  <c r="R124" i="1"/>
  <c r="B124" i="1"/>
  <c r="S124" i="1"/>
  <c r="T124" i="1"/>
  <c r="U124" i="1"/>
  <c r="R125" i="1"/>
  <c r="B125" i="1"/>
  <c r="S125" i="1"/>
  <c r="T125" i="1"/>
  <c r="U125" i="1"/>
  <c r="R126" i="1"/>
  <c r="B126" i="1"/>
  <c r="S126" i="1"/>
  <c r="T126" i="1"/>
  <c r="U126" i="1"/>
  <c r="R127" i="1"/>
  <c r="B127" i="1"/>
  <c r="S127" i="1"/>
  <c r="T127" i="1"/>
  <c r="U127" i="1"/>
  <c r="R128" i="1"/>
  <c r="B128" i="1"/>
  <c r="S128" i="1"/>
  <c r="T128" i="1"/>
  <c r="U128" i="1"/>
  <c r="R129" i="1"/>
  <c r="B129" i="1"/>
  <c r="S129" i="1"/>
  <c r="T129" i="1"/>
  <c r="U129" i="1"/>
  <c r="R130" i="1"/>
  <c r="B130" i="1"/>
  <c r="S130" i="1"/>
  <c r="T130" i="1"/>
  <c r="U130" i="1"/>
  <c r="R131" i="1"/>
  <c r="B131" i="1"/>
  <c r="S131" i="1"/>
  <c r="T131" i="1"/>
  <c r="U131" i="1"/>
  <c r="R132" i="1"/>
  <c r="B132" i="1"/>
  <c r="S132" i="1"/>
  <c r="T132" i="1"/>
  <c r="U132" i="1"/>
  <c r="R133" i="1"/>
  <c r="B133" i="1"/>
  <c r="S133" i="1"/>
  <c r="T133" i="1"/>
  <c r="U133" i="1"/>
  <c r="R134" i="1"/>
  <c r="B134" i="1"/>
  <c r="S134" i="1"/>
  <c r="T134" i="1"/>
  <c r="U134" i="1"/>
  <c r="R135" i="1"/>
  <c r="B135" i="1"/>
  <c r="S135" i="1"/>
  <c r="T135" i="1"/>
  <c r="U135" i="1"/>
  <c r="R136" i="1"/>
  <c r="B136" i="1"/>
  <c r="S136" i="1"/>
  <c r="T136" i="1"/>
  <c r="U136" i="1"/>
  <c r="R137" i="1"/>
  <c r="B137" i="1"/>
  <c r="S137" i="1"/>
  <c r="T137" i="1"/>
  <c r="U137" i="1"/>
  <c r="R138" i="1"/>
  <c r="B138" i="1"/>
  <c r="S138" i="1"/>
  <c r="T138" i="1"/>
  <c r="U138" i="1"/>
  <c r="R139" i="1"/>
  <c r="B139" i="1"/>
  <c r="S139" i="1"/>
  <c r="T139" i="1"/>
  <c r="U139" i="1"/>
  <c r="R140" i="1"/>
  <c r="B140" i="1"/>
  <c r="S140" i="1"/>
  <c r="T140" i="1"/>
  <c r="U140" i="1"/>
  <c r="R141" i="1"/>
  <c r="B141" i="1"/>
  <c r="S141" i="1"/>
  <c r="T141" i="1"/>
  <c r="U141" i="1"/>
  <c r="R142" i="1"/>
  <c r="B142" i="1"/>
  <c r="S142" i="1"/>
  <c r="T142" i="1"/>
  <c r="U142" i="1"/>
  <c r="R143" i="1"/>
  <c r="B143" i="1"/>
  <c r="S143" i="1"/>
  <c r="T143" i="1"/>
  <c r="U143" i="1"/>
  <c r="R2" i="1"/>
  <c r="S2" i="1"/>
  <c r="T2" i="1"/>
  <c r="U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3" i="1"/>
  <c r="P3" i="1"/>
  <c r="AC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P18" i="1"/>
  <c r="AC18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P31" i="1"/>
  <c r="AC31" i="1"/>
  <c r="AD31" i="1"/>
  <c r="AD32" i="1"/>
  <c r="AD33" i="1"/>
  <c r="AD34" i="1"/>
  <c r="AD35" i="1"/>
  <c r="AD36" i="1"/>
  <c r="AD37" i="1"/>
  <c r="AD38" i="1"/>
  <c r="AD39" i="1"/>
  <c r="AD40" i="1"/>
  <c r="AD41" i="1"/>
  <c r="P42" i="1"/>
  <c r="AC42" i="1"/>
  <c r="AD42" i="1"/>
  <c r="AD43" i="1"/>
  <c r="AD44" i="1"/>
  <c r="AD45" i="1"/>
  <c r="AD46" i="1"/>
  <c r="P47" i="1"/>
  <c r="AC47" i="1"/>
  <c r="AD47" i="1"/>
  <c r="AD48" i="1"/>
  <c r="AD49" i="1"/>
  <c r="AD50" i="1"/>
  <c r="AD51" i="1"/>
  <c r="AD52" i="1"/>
  <c r="P53" i="1"/>
  <c r="AC53" i="1"/>
  <c r="AD53" i="1"/>
  <c r="AD54" i="1"/>
  <c r="AD55" i="1"/>
  <c r="AD56" i="1"/>
  <c r="AD57" i="1"/>
  <c r="P58" i="1"/>
  <c r="AC58" i="1"/>
  <c r="AD58" i="1"/>
  <c r="AD59" i="1"/>
  <c r="AD60" i="1"/>
  <c r="P61" i="1"/>
  <c r="AC61" i="1"/>
  <c r="AD61" i="1"/>
  <c r="AD62" i="1"/>
  <c r="AD63" i="1"/>
  <c r="P64" i="1"/>
  <c r="AC64" i="1"/>
  <c r="AD64" i="1"/>
  <c r="P65" i="1"/>
  <c r="AC65" i="1"/>
  <c r="AD65" i="1"/>
  <c r="AD66" i="1"/>
  <c r="AD67" i="1"/>
  <c r="AD68" i="1"/>
  <c r="P69" i="1"/>
  <c r="AC69" i="1"/>
  <c r="AD69" i="1"/>
  <c r="AD70" i="1"/>
  <c r="AD71" i="1"/>
  <c r="AD72" i="1"/>
  <c r="AD73" i="1"/>
  <c r="P74" i="1"/>
  <c r="AC74" i="1"/>
  <c r="AD74" i="1"/>
  <c r="AD75" i="1"/>
  <c r="AD76" i="1"/>
  <c r="AD77" i="1"/>
  <c r="AD78" i="1"/>
  <c r="P79" i="1"/>
  <c r="AC79" i="1"/>
  <c r="AD79" i="1"/>
  <c r="P80" i="1"/>
  <c r="AC80" i="1"/>
  <c r="AD80" i="1"/>
  <c r="P81" i="1"/>
  <c r="AC81" i="1"/>
  <c r="AD81" i="1"/>
  <c r="P82" i="1"/>
  <c r="AC82" i="1"/>
  <c r="AD82" i="1"/>
  <c r="P83" i="1"/>
  <c r="AC83" i="1"/>
  <c r="AD83" i="1"/>
  <c r="P84" i="1"/>
  <c r="AC84" i="1"/>
  <c r="AD84" i="1"/>
  <c r="P85" i="1"/>
  <c r="AC85" i="1"/>
  <c r="AD85" i="1"/>
  <c r="P86" i="1"/>
  <c r="AC86" i="1"/>
  <c r="AD86" i="1"/>
  <c r="P87" i="1"/>
  <c r="AC87" i="1"/>
  <c r="AD87" i="1"/>
  <c r="P88" i="1"/>
  <c r="AC88" i="1"/>
  <c r="AD88" i="1"/>
  <c r="P89" i="1"/>
  <c r="AC89" i="1"/>
  <c r="AD89" i="1"/>
  <c r="P90" i="1"/>
  <c r="AC90" i="1"/>
  <c r="AD90" i="1"/>
  <c r="P91" i="1"/>
  <c r="AC91" i="1"/>
  <c r="AD91" i="1"/>
  <c r="P92" i="1"/>
  <c r="AC92" i="1"/>
  <c r="AD92" i="1"/>
  <c r="P93" i="1"/>
  <c r="AC93" i="1"/>
  <c r="AD93" i="1"/>
  <c r="P94" i="1"/>
  <c r="AC94" i="1"/>
  <c r="AD94" i="1"/>
  <c r="P95" i="1"/>
  <c r="AC95" i="1"/>
  <c r="AD95" i="1"/>
  <c r="P96" i="1"/>
  <c r="AC96" i="1"/>
  <c r="AD96" i="1"/>
  <c r="P97" i="1"/>
  <c r="AC97" i="1"/>
  <c r="AD97" i="1"/>
  <c r="P98" i="1"/>
  <c r="AC98" i="1"/>
  <c r="AD98" i="1"/>
  <c r="P99" i="1"/>
  <c r="AC99" i="1"/>
  <c r="AD99" i="1"/>
  <c r="P100" i="1"/>
  <c r="AC100" i="1"/>
  <c r="AD100" i="1"/>
  <c r="P101" i="1"/>
  <c r="AC101" i="1"/>
  <c r="AD101" i="1"/>
  <c r="P102" i="1"/>
  <c r="AC102" i="1"/>
  <c r="AD102" i="1"/>
  <c r="P103" i="1"/>
  <c r="AC103" i="1"/>
  <c r="AD103" i="1"/>
  <c r="P104" i="1"/>
  <c r="AC104" i="1"/>
  <c r="AD104" i="1"/>
  <c r="P105" i="1"/>
  <c r="AC105" i="1"/>
  <c r="AD105" i="1"/>
  <c r="P106" i="1"/>
  <c r="AC106" i="1"/>
  <c r="AD106" i="1"/>
  <c r="P107" i="1"/>
  <c r="AC107" i="1"/>
  <c r="AD107" i="1"/>
  <c r="P108" i="1"/>
  <c r="AC108" i="1"/>
  <c r="AD108" i="1"/>
  <c r="P109" i="1"/>
  <c r="AC109" i="1"/>
  <c r="AD109" i="1"/>
  <c r="P110" i="1"/>
  <c r="AC110" i="1"/>
  <c r="AD110" i="1"/>
  <c r="P111" i="1"/>
  <c r="AC111" i="1"/>
  <c r="AD111" i="1"/>
  <c r="P112" i="1"/>
  <c r="AC112" i="1"/>
  <c r="AD112" i="1"/>
  <c r="P113" i="1"/>
  <c r="AC113" i="1"/>
  <c r="AD113" i="1"/>
  <c r="P114" i="1"/>
  <c r="AC114" i="1"/>
  <c r="AD114" i="1"/>
  <c r="P115" i="1"/>
  <c r="AC115" i="1"/>
  <c r="AD115" i="1"/>
  <c r="P116" i="1"/>
  <c r="AC116" i="1"/>
  <c r="AD116" i="1"/>
  <c r="P117" i="1"/>
  <c r="AC117" i="1"/>
  <c r="AD117" i="1"/>
  <c r="P118" i="1"/>
  <c r="AC118" i="1"/>
  <c r="AD118" i="1"/>
  <c r="P119" i="1"/>
  <c r="AC119" i="1"/>
  <c r="AD119" i="1"/>
  <c r="P120" i="1"/>
  <c r="AC120" i="1"/>
  <c r="AD120" i="1"/>
  <c r="P121" i="1"/>
  <c r="AC121" i="1"/>
  <c r="AD121" i="1"/>
  <c r="P122" i="1"/>
  <c r="AC122" i="1"/>
  <c r="AD122" i="1"/>
  <c r="P123" i="1"/>
  <c r="AC123" i="1"/>
  <c r="AD123" i="1"/>
  <c r="P124" i="1"/>
  <c r="AC124" i="1"/>
  <c r="AD124" i="1"/>
  <c r="P125" i="1"/>
  <c r="AC125" i="1"/>
  <c r="AD125" i="1"/>
  <c r="P126" i="1"/>
  <c r="AC126" i="1"/>
  <c r="AD126" i="1"/>
  <c r="P127" i="1"/>
  <c r="AC127" i="1"/>
  <c r="AD127" i="1"/>
  <c r="P128" i="1"/>
  <c r="AC128" i="1"/>
  <c r="AD128" i="1"/>
  <c r="P129" i="1"/>
  <c r="AC129" i="1"/>
  <c r="AD129" i="1"/>
  <c r="P130" i="1"/>
  <c r="AC130" i="1"/>
  <c r="AD130" i="1"/>
  <c r="P131" i="1"/>
  <c r="AC131" i="1"/>
  <c r="AD131" i="1"/>
  <c r="P132" i="1"/>
  <c r="AC132" i="1"/>
  <c r="AD132" i="1"/>
  <c r="P133" i="1"/>
  <c r="AC133" i="1"/>
  <c r="AD133" i="1"/>
  <c r="P134" i="1"/>
  <c r="AC134" i="1"/>
  <c r="AD134" i="1"/>
  <c r="P135" i="1"/>
  <c r="AC135" i="1"/>
  <c r="AD135" i="1"/>
  <c r="P136" i="1"/>
  <c r="AC136" i="1"/>
  <c r="AD136" i="1"/>
  <c r="P137" i="1"/>
  <c r="AC137" i="1"/>
  <c r="AD137" i="1"/>
  <c r="P138" i="1"/>
  <c r="AC138" i="1"/>
  <c r="AD138" i="1"/>
  <c r="P139" i="1"/>
  <c r="AC139" i="1"/>
  <c r="AD139" i="1"/>
  <c r="P140" i="1"/>
  <c r="AC140" i="1"/>
  <c r="AD140" i="1"/>
  <c r="P141" i="1"/>
  <c r="AC141" i="1"/>
  <c r="AD141" i="1"/>
  <c r="P142" i="1"/>
  <c r="AC142" i="1"/>
  <c r="AD142" i="1"/>
  <c r="P143" i="1"/>
  <c r="AC143" i="1"/>
  <c r="AD143" i="1"/>
  <c r="P2" i="1"/>
  <c r="AC2" i="1"/>
  <c r="AD2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2" i="1"/>
</calcChain>
</file>

<file path=xl/sharedStrings.xml><?xml version="1.0" encoding="utf-8"?>
<sst xmlns="http://schemas.openxmlformats.org/spreadsheetml/2006/main" count="318" uniqueCount="156">
  <si>
    <t>Econ86200 Research Paper</t>
  </si>
  <si>
    <t>Prof. Merih Uctum</t>
  </si>
  <si>
    <t>Variable</t>
  </si>
  <si>
    <t>Source</t>
  </si>
  <si>
    <t>Definition</t>
  </si>
  <si>
    <t>File</t>
  </si>
  <si>
    <t>USA_pikettyZucman.xlsx</t>
  </si>
  <si>
    <t>Piketty-Zucman Wealth-Income Data Set; supports their paper "Capital is Back: Wealth-Income Ratios in Rich Countries, 1700-2010"; I use United States, 1770-2010 data from table "DataUS1". (Data set last updated 6/4/2013)</t>
  </si>
  <si>
    <t>Cells</t>
  </si>
  <si>
    <t>Tab</t>
  </si>
  <si>
    <t>DataUS1</t>
  </si>
  <si>
    <t>netX</t>
  </si>
  <si>
    <t>yr</t>
  </si>
  <si>
    <t>Source's Source</t>
  </si>
  <si>
    <t>Hist Stats US vol 2 p. 867; U15 minus net foreign income</t>
  </si>
  <si>
    <t>X - M = Exports - Imports [1869-1928]</t>
  </si>
  <si>
    <t>M - N</t>
  </si>
  <si>
    <t>(same as above)</t>
  </si>
  <si>
    <t>Adiitional Notes</t>
  </si>
  <si>
    <t>X</t>
  </si>
  <si>
    <t>M</t>
  </si>
  <si>
    <t>Y</t>
  </si>
  <si>
    <t>B</t>
  </si>
  <si>
    <t>IMA and NIPA</t>
  </si>
  <si>
    <t>FY</t>
  </si>
  <si>
    <t>FT</t>
  </si>
  <si>
    <t>Net foreign taxes &amp; current transfers</t>
  </si>
  <si>
    <t>1870-1928: Hist Stats US vol. 2 series U16+U17 p. 867</t>
  </si>
  <si>
    <t xml:space="preserve">IMA only report net figures (no inflow/outflow breakdown); here to simplify we put inflows to zero and assume that outfows = net </t>
  </si>
  <si>
    <t>Net foreign factor income</t>
  </si>
  <si>
    <t>FK</t>
  </si>
  <si>
    <t>No data before 1946; assume 0 (NB: Marshall plan is in current transfers)</t>
  </si>
  <si>
    <t>Net foreign capital transfers</t>
  </si>
  <si>
    <t>C</t>
  </si>
  <si>
    <t>CM</t>
  </si>
  <si>
    <t>CP</t>
  </si>
  <si>
    <t>INVA</t>
  </si>
  <si>
    <t>Top 10% income share</t>
  </si>
  <si>
    <t>Top 1% income share</t>
  </si>
  <si>
    <t>Top 0.1% income share</t>
  </si>
  <si>
    <t>Top 0.01% income share</t>
  </si>
  <si>
    <t>Top 10% income share-including capital gains</t>
  </si>
  <si>
    <t>Top 1% income share-including capital gains</t>
  </si>
  <si>
    <t>Top 0.1% income share-including capital gains</t>
  </si>
  <si>
    <t>Top 0.01% income share-including capital gains</t>
  </si>
  <si>
    <t>Piketty, Thomas and Saez, Emmanuel (2007). Income and Wage Inequality in the United States 1913-2002; in Atkinson, A. B. and Piketty, T. (editors) Top Incomes over the Twentieth Century. A Contrast Between Continental European and English-Speaking Countries, Oxford University Press, chapter 5. Series updated by the same authors.</t>
  </si>
  <si>
    <t>topInc.xlsx</t>
  </si>
  <si>
    <t>W</t>
  </si>
  <si>
    <t>Private Wealth</t>
  </si>
  <si>
    <t>TableUS1</t>
  </si>
  <si>
    <t>Private Wealth per adult</t>
  </si>
  <si>
    <t>I</t>
  </si>
  <si>
    <t>Top 1% Private wealth share</t>
  </si>
  <si>
    <t xml:space="preserve"> top of total net-worth accruing to each upper wealth group.</t>
  </si>
  <si>
    <t>Top 0.5% private wealth share</t>
  </si>
  <si>
    <t>Top 0.25% private wealth share</t>
  </si>
  <si>
    <t>Top 0.1% private wealth share</t>
  </si>
  <si>
    <t>Top 0.05% private wealth share</t>
  </si>
  <si>
    <t>Top 0.01% private wealth share</t>
  </si>
  <si>
    <t>Kopczuk &amp; Saez (2004)</t>
  </si>
  <si>
    <t>topWealth.xls</t>
  </si>
  <si>
    <t>C:H</t>
  </si>
  <si>
    <t>top1w</t>
  </si>
  <si>
    <t>top05w</t>
  </si>
  <si>
    <t>top025w</t>
  </si>
  <si>
    <t>top01w</t>
  </si>
  <si>
    <t>top005w</t>
  </si>
  <si>
    <t>top001w</t>
  </si>
  <si>
    <t>top10</t>
  </si>
  <si>
    <t>top1</t>
  </si>
  <si>
    <t>top01</t>
  </si>
  <si>
    <t>top001</t>
  </si>
  <si>
    <t>top10kg</t>
  </si>
  <si>
    <t>top1kg</t>
  </si>
  <si>
    <t>top01kg</t>
  </si>
  <si>
    <t>top001kg</t>
  </si>
  <si>
    <t>Wperad</t>
  </si>
  <si>
    <r>
      <t xml:space="preserve">Table DataUS1: Raw national accounts series 1870-2011, national income and components. </t>
    </r>
    <r>
      <rPr>
        <b/>
        <sz val="12"/>
        <color theme="1"/>
        <rFont val="Calibri"/>
        <family val="2"/>
        <scheme val="minor"/>
      </rPr>
      <t>All values in current billion $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1960-2011:</t>
    </r>
    <r>
      <rPr>
        <sz val="12"/>
        <color theme="1"/>
        <rFont val="Calibri"/>
        <family val="2"/>
        <scheme val="minor"/>
      </rPr>
      <t xml:space="preserve"> Raw Integrated Macroeconomic Accounts (IMA) data (files downloaded Sept 16, 2011 from the FRB website: http://www.federalreserve.gov/datadownload/Choose.aspx?rel=Z1)
</t>
    </r>
    <r>
      <rPr>
        <b/>
        <sz val="12"/>
        <color theme="1"/>
        <rFont val="Calibri"/>
        <family val="2"/>
        <scheme val="minor"/>
      </rPr>
      <t>1929-1960:</t>
    </r>
    <r>
      <rPr>
        <sz val="12"/>
        <color theme="1"/>
        <rFont val="Calibri"/>
        <family val="2"/>
        <scheme val="minor"/>
      </rPr>
      <t xml:space="preserve"> Raw NIPA series, pasted. NIPA concepts differ from MIA, so there are some minor discontinuities, see notes
</t>
    </r>
    <r>
      <rPr>
        <b/>
        <sz val="12"/>
        <color theme="1"/>
        <rFont val="Calibri"/>
        <family val="2"/>
        <scheme val="minor"/>
      </rPr>
      <t>Before 1929:</t>
    </r>
    <r>
      <rPr>
        <sz val="12"/>
        <color theme="1"/>
        <rFont val="Calibri"/>
        <family val="2"/>
        <scheme val="minor"/>
      </rPr>
      <t xml:space="preserve"> various sources, see notes</t>
    </r>
  </si>
  <si>
    <t>netx</t>
  </si>
  <si>
    <t>= 100 * (netX / Y)</t>
  </si>
  <si>
    <t>CALC</t>
  </si>
  <si>
    <t>inva</t>
  </si>
  <si>
    <t xml:space="preserve"> = 100 * (INVA / Y)</t>
  </si>
  <si>
    <t>CA</t>
  </si>
  <si>
    <t>Units</t>
  </si>
  <si>
    <t>Current billions $</t>
  </si>
  <si>
    <t>Current $</t>
  </si>
  <si>
    <t>Share of National Income</t>
  </si>
  <si>
    <t>ca</t>
  </si>
  <si>
    <t>Investment Income Balance = FY + FT + FK</t>
  </si>
  <si>
    <t>logW</t>
  </si>
  <si>
    <t>logWperad</t>
  </si>
  <si>
    <t>Ratio (private wealth)/ (national income)        βt = Wt/Yt
Wt = Private Savings + Corporate Retained Earnings</t>
  </si>
  <si>
    <t>= log(W)</t>
  </si>
  <si>
    <t xml:space="preserve"> = log(Wperad)</t>
  </si>
  <si>
    <t>discrep</t>
  </si>
  <si>
    <t>GE</t>
  </si>
  <si>
    <t>GDP - GDI</t>
  </si>
  <si>
    <t>G</t>
  </si>
  <si>
    <t>netK</t>
  </si>
  <si>
    <t>FZ</t>
  </si>
  <si>
    <t>netFI</t>
  </si>
  <si>
    <t>Net foreign investment</t>
  </si>
  <si>
    <t>Net capital formation [1869-1929]</t>
  </si>
  <si>
    <t>National income</t>
  </si>
  <si>
    <t>incl. Net foreign investment (net change in claims against foreign countries)</t>
  </si>
  <si>
    <t>GC</t>
  </si>
  <si>
    <t>K</t>
  </si>
  <si>
    <t>Gross domestic capital formation [1929-2010]</t>
  </si>
  <si>
    <t>L</t>
  </si>
  <si>
    <t>KD</t>
  </si>
  <si>
    <t>Capital depreciation</t>
  </si>
  <si>
    <t>D</t>
  </si>
  <si>
    <t>S</t>
  </si>
  <si>
    <t>deltaNFA</t>
  </si>
  <si>
    <t>deltanfa</t>
  </si>
  <si>
    <t>= 100 * (deltaNFA / Y)</t>
  </si>
  <si>
    <t>ΔNFA = netX + INVA</t>
  </si>
  <si>
    <t>= I + netX + FY + FT + FK - discrep</t>
  </si>
  <si>
    <t>= netK - netFI [1869-1929]   = K - KD [1929-2010]</t>
  </si>
  <si>
    <t>= S - I</t>
  </si>
  <si>
    <t xml:space="preserve"> = 100 * (CA / Y)</t>
  </si>
  <si>
    <t>Foreign assets owned by U.S. residents</t>
  </si>
  <si>
    <t>FA</t>
  </si>
  <si>
    <t>FL</t>
  </si>
  <si>
    <t>U.S. assets owned by foreigners</t>
  </si>
  <si>
    <t>Piketty-Zucman…</t>
  </si>
  <si>
    <t>DataUS2</t>
  </si>
  <si>
    <t>DC</t>
  </si>
  <si>
    <t>DE</t>
  </si>
  <si>
    <t>deltaNFAcheck</t>
  </si>
  <si>
    <t>= NFA(t+1) - NFA(t)</t>
  </si>
  <si>
    <t>NFA1</t>
  </si>
  <si>
    <t>NFA2</t>
  </si>
  <si>
    <r>
      <t xml:space="preserve">Net foreign assets = FA - FL ; </t>
    </r>
    <r>
      <rPr>
        <b/>
        <sz val="12"/>
        <color theme="1"/>
        <rFont val="Calibri"/>
        <family val="2"/>
        <scheme val="minor"/>
      </rPr>
      <t>Only 24 obs between 1869-1945, therefore use deltaNFA to impute NFA for missing years (NOTE: deltaNFA = CA [1869-1928])</t>
    </r>
  </si>
  <si>
    <r>
      <t xml:space="preserve">Net foreign assets = FA - FL ; </t>
    </r>
    <r>
      <rPr>
        <b/>
        <sz val="12"/>
        <color theme="1"/>
        <rFont val="Calibri"/>
        <family val="2"/>
        <scheme val="minor"/>
      </rPr>
      <t>Only 24 obs between 1869-1945, therefore use CA to impute NFA for missing years (NOTE: deltaNFA = CA [1869-1928])</t>
    </r>
  </si>
  <si>
    <t>data_TH (based on Table B1)</t>
  </si>
  <si>
    <t>beta</t>
  </si>
  <si>
    <t>N</t>
  </si>
  <si>
    <t>nfa1</t>
  </si>
  <si>
    <t>nfa2</t>
  </si>
  <si>
    <t>= 100 * (NFA1 / Y)</t>
  </si>
  <si>
    <t>= 100 * (NFA2 / Y)</t>
  </si>
  <si>
    <t xml:space="preserve"> βt = Wt/Yt</t>
  </si>
  <si>
    <t>slope_interpolate</t>
  </si>
  <si>
    <t>slope between two ends points of top1obs</t>
  </si>
  <si>
    <t>This slope is used to calculate a linear model of interpolated observations of top1w</t>
  </si>
  <si>
    <t>top1w_orig</t>
  </si>
  <si>
    <t>top1w_ar</t>
  </si>
  <si>
    <t>top1w_arma</t>
  </si>
  <si>
    <t>linearly predicted values interpolate top1w_orig for  missing obs between 1950-1982 (using the linear slope_interpolate)</t>
  </si>
  <si>
    <t>ARMA(1,1) model predicted values interpolate top1w_orig for missing obs</t>
  </si>
  <si>
    <t>AR(1) model predicted values interpolate top1w_orig for missing obs between 1950-1982</t>
  </si>
  <si>
    <t>Using sum of CA, plus KA (which we don't have), is method proposed by Lane &amp; Milesi-Ferretti (2001) for imputing NFA of developed countries</t>
  </si>
  <si>
    <t>fy</t>
  </si>
  <si>
    <t xml:space="preserve"> = 100 * (FY /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</si>
</sst>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scheme val="minor"/>
    </font>
    <font>
      <sz val="12"/>
      <color rgb="FF000000"/>
      <name val="Calibri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7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164" fontId="6" fillId="0" borderId="0" xfId="18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4" fontId="0" fillId="0" borderId="0" xfId="0" applyNumberFormat="1" applyFont="1"/>
    <xf numFmtId="0" fontId="0" fillId="0" borderId="0" xfId="0" applyFont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wrapText="1"/>
    </xf>
    <xf numFmtId="0" fontId="6" fillId="0" borderId="0" xfId="1" applyFont="1" applyFill="1" applyBorder="1"/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0" fontId="0" fillId="0" borderId="3" xfId="0" applyFont="1" applyBorder="1" applyAlignment="1">
      <alignment horizontal="left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quotePrefix="1" applyFont="1" applyBorder="1" applyAlignment="1">
      <alignment vertical="center" wrapText="1"/>
    </xf>
    <xf numFmtId="1" fontId="0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/>
    </xf>
    <xf numFmtId="0" fontId="0" fillId="0" borderId="0" xfId="0" applyFont="1" applyFill="1" applyBorder="1" applyAlignment="1">
      <alignment vertical="top" wrapText="1"/>
    </xf>
    <xf numFmtId="0" fontId="6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 vertical="center" wrapText="1"/>
    </xf>
    <xf numFmtId="165" fontId="8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8" fillId="0" borderId="0" xfId="1" applyNumberFormat="1" applyFont="1" applyAlignment="1">
      <alignment horizont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0" xfId="0" applyFont="1" applyBorder="1"/>
    <xf numFmtId="0" fontId="10" fillId="0" borderId="0" xfId="0" applyFont="1" applyBorder="1" applyAlignment="1">
      <alignment vertical="center" wrapText="1"/>
    </xf>
    <xf numFmtId="0" fontId="0" fillId="0" borderId="5" xfId="0" applyFont="1" applyFill="1" applyBorder="1" applyAlignment="1">
      <alignment wrapText="1"/>
    </xf>
    <xf numFmtId="164" fontId="0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2" xfId="0" quotePrefix="1" applyFont="1" applyBorder="1" applyAlignment="1">
      <alignment wrapText="1"/>
    </xf>
    <xf numFmtId="164" fontId="6" fillId="0" borderId="1" xfId="18" applyNumberFormat="1" applyFont="1" applyBorder="1" applyAlignment="1">
      <alignment horizontal="left" wrapText="1"/>
    </xf>
    <xf numFmtId="164" fontId="0" fillId="0" borderId="4" xfId="0" applyNumberFormat="1" applyFont="1" applyBorder="1" applyAlignment="1">
      <alignment horizontal="left" wrapText="1"/>
    </xf>
    <xf numFmtId="0" fontId="0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</cellXfs>
  <cellStyles count="33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  <cellStyle name="Normal 2" xfId="1"/>
    <cellStyle name="Normal_TabAnnexeB" xfId="1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F17" sqref="F17"/>
    </sheetView>
  </sheetViews>
  <sheetFormatPr baseColWidth="10" defaultRowHeight="15" x14ac:dyDescent="0"/>
  <cols>
    <col min="1" max="2" width="2.83203125" style="5" customWidth="1"/>
    <col min="3" max="3" width="15.5" style="5" customWidth="1"/>
    <col min="4" max="4" width="39" style="5" customWidth="1"/>
    <col min="5" max="5" width="16.83203125" style="5" customWidth="1"/>
    <col min="6" max="6" width="74.5" style="5" customWidth="1"/>
    <col min="7" max="7" width="34.6640625" style="5" customWidth="1"/>
    <col min="8" max="9" width="10.83203125" style="5"/>
    <col min="10" max="10" width="41.1640625" style="5" customWidth="1"/>
    <col min="11" max="11" width="99.6640625" style="5" bestFit="1" customWidth="1"/>
    <col min="12" max="16384" width="10.83203125" style="5"/>
  </cols>
  <sheetData>
    <row r="1" spans="1:13">
      <c r="A1" s="4"/>
    </row>
    <row r="2" spans="1:13">
      <c r="C2" s="5" t="s">
        <v>0</v>
      </c>
    </row>
    <row r="3" spans="1:13">
      <c r="C3" s="5" t="s">
        <v>1</v>
      </c>
    </row>
    <row r="5" spans="1:13">
      <c r="C5" s="1" t="s">
        <v>2</v>
      </c>
      <c r="D5" s="1" t="s">
        <v>4</v>
      </c>
      <c r="E5" s="1" t="s">
        <v>84</v>
      </c>
      <c r="F5" s="1" t="s">
        <v>3</v>
      </c>
      <c r="G5" s="1" t="s">
        <v>5</v>
      </c>
      <c r="H5" s="1" t="s">
        <v>9</v>
      </c>
      <c r="I5" s="1" t="s">
        <v>8</v>
      </c>
      <c r="J5" s="1" t="s">
        <v>13</v>
      </c>
      <c r="K5" s="1" t="s">
        <v>18</v>
      </c>
    </row>
    <row r="6" spans="1:13" ht="75">
      <c r="C6" s="16" t="s">
        <v>11</v>
      </c>
      <c r="D6" s="6" t="s">
        <v>15</v>
      </c>
      <c r="E6" s="6" t="s">
        <v>85</v>
      </c>
      <c r="F6" s="7" t="s">
        <v>7</v>
      </c>
      <c r="G6" s="8" t="s">
        <v>6</v>
      </c>
      <c r="H6" s="8" t="s">
        <v>10</v>
      </c>
      <c r="I6" s="8" t="s">
        <v>96</v>
      </c>
      <c r="J6" s="8" t="s">
        <v>14</v>
      </c>
      <c r="K6" s="13" t="s">
        <v>77</v>
      </c>
    </row>
    <row r="7" spans="1:13">
      <c r="C7" s="16" t="s">
        <v>11</v>
      </c>
      <c r="D7" s="6" t="s">
        <v>15</v>
      </c>
      <c r="E7" s="6" t="s">
        <v>85</v>
      </c>
      <c r="F7" s="7" t="s">
        <v>17</v>
      </c>
      <c r="G7" s="8" t="s">
        <v>6</v>
      </c>
      <c r="H7" s="8" t="s">
        <v>10</v>
      </c>
      <c r="I7" s="8" t="s">
        <v>16</v>
      </c>
      <c r="J7" s="8" t="s">
        <v>23</v>
      </c>
      <c r="K7" s="13"/>
    </row>
    <row r="8" spans="1:13" ht="30">
      <c r="C8" s="16" t="s">
        <v>78</v>
      </c>
      <c r="D8" s="17" t="s">
        <v>79</v>
      </c>
      <c r="E8" s="17" t="s">
        <v>87</v>
      </c>
      <c r="F8" s="7" t="s">
        <v>80</v>
      </c>
      <c r="G8" s="8"/>
      <c r="H8" s="8"/>
      <c r="I8" s="8"/>
      <c r="J8" s="8"/>
      <c r="K8" s="13"/>
    </row>
    <row r="9" spans="1:13">
      <c r="C9" s="16" t="s">
        <v>21</v>
      </c>
      <c r="D9" s="6" t="s">
        <v>104</v>
      </c>
      <c r="E9" s="6" t="s">
        <v>85</v>
      </c>
      <c r="F9" s="7" t="s">
        <v>17</v>
      </c>
      <c r="G9" s="8" t="s">
        <v>6</v>
      </c>
      <c r="H9" s="8" t="s">
        <v>10</v>
      </c>
      <c r="I9" s="8" t="s">
        <v>22</v>
      </c>
      <c r="J9" s="8"/>
      <c r="K9" s="13"/>
    </row>
    <row r="10" spans="1:13">
      <c r="C10" s="16" t="s">
        <v>95</v>
      </c>
      <c r="D10" s="6" t="s">
        <v>97</v>
      </c>
      <c r="E10" s="6" t="s">
        <v>85</v>
      </c>
      <c r="F10" s="7" t="s">
        <v>17</v>
      </c>
      <c r="G10" s="8" t="s">
        <v>6</v>
      </c>
      <c r="H10" s="8" t="s">
        <v>10</v>
      </c>
      <c r="I10" s="8" t="s">
        <v>98</v>
      </c>
      <c r="J10" s="8"/>
      <c r="K10" s="13"/>
    </row>
    <row r="11" spans="1:13">
      <c r="C11" s="16" t="s">
        <v>99</v>
      </c>
      <c r="D11" s="6" t="s">
        <v>103</v>
      </c>
      <c r="E11" s="6" t="s">
        <v>85</v>
      </c>
      <c r="F11" s="7" t="s">
        <v>17</v>
      </c>
      <c r="G11" s="8" t="s">
        <v>6</v>
      </c>
      <c r="H11" s="8" t="s">
        <v>10</v>
      </c>
      <c r="I11" s="8" t="s">
        <v>100</v>
      </c>
      <c r="J11" s="8"/>
      <c r="K11" s="13"/>
    </row>
    <row r="12" spans="1:13">
      <c r="C12" s="16" t="s">
        <v>101</v>
      </c>
      <c r="D12" s="6" t="s">
        <v>102</v>
      </c>
      <c r="E12" s="6" t="s">
        <v>85</v>
      </c>
      <c r="F12" s="7" t="s">
        <v>17</v>
      </c>
      <c r="G12" s="8" t="s">
        <v>6</v>
      </c>
      <c r="H12" s="8" t="s">
        <v>10</v>
      </c>
      <c r="I12" s="8" t="s">
        <v>106</v>
      </c>
      <c r="J12" s="8"/>
      <c r="K12" s="13" t="s">
        <v>105</v>
      </c>
    </row>
    <row r="13" spans="1:13">
      <c r="C13" s="16" t="s">
        <v>107</v>
      </c>
      <c r="D13" s="6" t="s">
        <v>108</v>
      </c>
      <c r="E13" s="6" t="s">
        <v>85</v>
      </c>
      <c r="F13" s="7" t="s">
        <v>17</v>
      </c>
      <c r="G13" s="8" t="s">
        <v>6</v>
      </c>
      <c r="H13" s="8" t="s">
        <v>10</v>
      </c>
      <c r="I13" s="8" t="s">
        <v>109</v>
      </c>
      <c r="J13" s="8"/>
      <c r="K13" s="13"/>
    </row>
    <row r="14" spans="1:13">
      <c r="C14" s="16" t="s">
        <v>110</v>
      </c>
      <c r="D14" s="6" t="s">
        <v>111</v>
      </c>
      <c r="E14" s="6" t="s">
        <v>85</v>
      </c>
      <c r="F14" s="7" t="s">
        <v>17</v>
      </c>
      <c r="G14" s="8" t="s">
        <v>6</v>
      </c>
      <c r="H14" s="8" t="s">
        <v>10</v>
      </c>
      <c r="I14" s="8" t="s">
        <v>112</v>
      </c>
      <c r="J14" s="8"/>
      <c r="K14" s="13"/>
      <c r="M14" s="24"/>
    </row>
    <row r="15" spans="1:13">
      <c r="C15" s="16" t="s">
        <v>24</v>
      </c>
      <c r="D15" s="6" t="s">
        <v>29</v>
      </c>
      <c r="E15" s="6" t="s">
        <v>85</v>
      </c>
      <c r="F15" s="7" t="s">
        <v>17</v>
      </c>
      <c r="G15" s="8" t="s">
        <v>6</v>
      </c>
      <c r="H15" s="8" t="s">
        <v>10</v>
      </c>
      <c r="I15" s="8" t="s">
        <v>33</v>
      </c>
      <c r="J15" s="8"/>
      <c r="K15" s="13"/>
    </row>
    <row r="16" spans="1:13" ht="30">
      <c r="C16" s="16" t="s">
        <v>154</v>
      </c>
      <c r="D16" s="17" t="s">
        <v>155</v>
      </c>
      <c r="E16" s="6" t="s">
        <v>87</v>
      </c>
      <c r="F16" s="7" t="s">
        <v>80</v>
      </c>
      <c r="G16" s="8"/>
      <c r="H16" s="8"/>
      <c r="I16" s="8"/>
      <c r="J16" s="8"/>
      <c r="K16" s="13"/>
    </row>
    <row r="17" spans="3:13" ht="45">
      <c r="C17" s="16" t="s">
        <v>25</v>
      </c>
      <c r="D17" s="6" t="s">
        <v>26</v>
      </c>
      <c r="E17" s="6" t="s">
        <v>85</v>
      </c>
      <c r="F17" s="7" t="s">
        <v>17</v>
      </c>
      <c r="G17" s="8" t="s">
        <v>6</v>
      </c>
      <c r="H17" s="8" t="s">
        <v>10</v>
      </c>
      <c r="I17" s="8" t="s">
        <v>34</v>
      </c>
      <c r="J17" s="8" t="s">
        <v>28</v>
      </c>
      <c r="K17" s="14" t="s">
        <v>27</v>
      </c>
      <c r="L17" s="10"/>
      <c r="M17" s="11"/>
    </row>
    <row r="18" spans="3:13">
      <c r="C18" s="16" t="s">
        <v>30</v>
      </c>
      <c r="D18" s="6" t="s">
        <v>32</v>
      </c>
      <c r="E18" s="6" t="s">
        <v>85</v>
      </c>
      <c r="F18" s="7" t="s">
        <v>17</v>
      </c>
      <c r="G18" s="8" t="s">
        <v>6</v>
      </c>
      <c r="H18" s="8" t="s">
        <v>10</v>
      </c>
      <c r="I18" s="8" t="s">
        <v>35</v>
      </c>
      <c r="J18" s="8"/>
      <c r="K18" s="15" t="s">
        <v>31</v>
      </c>
      <c r="L18" s="12"/>
      <c r="M18" s="12"/>
    </row>
    <row r="19" spans="3:13">
      <c r="C19" s="16" t="s">
        <v>36</v>
      </c>
      <c r="D19" s="6" t="s">
        <v>89</v>
      </c>
      <c r="E19" s="6" t="s">
        <v>85</v>
      </c>
      <c r="F19" s="7" t="s">
        <v>80</v>
      </c>
      <c r="G19" s="8"/>
      <c r="H19" s="8"/>
      <c r="I19" s="8"/>
      <c r="J19" s="8"/>
      <c r="K19" s="13"/>
    </row>
    <row r="20" spans="3:13" ht="30">
      <c r="C20" s="16" t="s">
        <v>81</v>
      </c>
      <c r="D20" s="17" t="s">
        <v>82</v>
      </c>
      <c r="E20" s="17" t="s">
        <v>87</v>
      </c>
      <c r="F20" s="7" t="s">
        <v>80</v>
      </c>
      <c r="G20" s="8"/>
      <c r="H20" s="8"/>
      <c r="I20" s="8"/>
      <c r="J20" s="8"/>
      <c r="K20" s="13"/>
    </row>
    <row r="21" spans="3:13" ht="30">
      <c r="C21" s="16" t="s">
        <v>51</v>
      </c>
      <c r="D21" s="17" t="s">
        <v>119</v>
      </c>
      <c r="E21" s="6" t="s">
        <v>85</v>
      </c>
      <c r="F21" s="7" t="s">
        <v>80</v>
      </c>
      <c r="G21" s="8"/>
      <c r="H21" s="8"/>
      <c r="I21" s="8"/>
      <c r="J21" s="8"/>
      <c r="K21" s="13"/>
    </row>
    <row r="22" spans="3:13">
      <c r="C22" s="16" t="s">
        <v>113</v>
      </c>
      <c r="D22" s="17" t="s">
        <v>118</v>
      </c>
      <c r="E22" s="6" t="s">
        <v>85</v>
      </c>
      <c r="F22" s="7" t="s">
        <v>80</v>
      </c>
      <c r="G22" s="8"/>
      <c r="H22" s="8"/>
      <c r="I22" s="8"/>
      <c r="J22" s="8"/>
      <c r="K22" s="13"/>
    </row>
    <row r="23" spans="3:13">
      <c r="C23" s="16" t="s">
        <v>83</v>
      </c>
      <c r="D23" s="17" t="s">
        <v>120</v>
      </c>
      <c r="E23" s="6" t="s">
        <v>85</v>
      </c>
      <c r="F23" s="7" t="s">
        <v>80</v>
      </c>
      <c r="G23" s="8"/>
      <c r="H23" s="8"/>
      <c r="I23" s="8"/>
      <c r="J23" s="8"/>
      <c r="K23" s="13"/>
    </row>
    <row r="24" spans="3:13" ht="30">
      <c r="C24" s="16" t="s">
        <v>88</v>
      </c>
      <c r="D24" s="17" t="s">
        <v>121</v>
      </c>
      <c r="E24" s="17" t="s">
        <v>87</v>
      </c>
      <c r="F24" s="7" t="s">
        <v>80</v>
      </c>
      <c r="G24" s="8"/>
      <c r="H24" s="8"/>
      <c r="I24" s="8"/>
      <c r="J24" s="8"/>
      <c r="K24" s="13"/>
    </row>
    <row r="25" spans="3:13">
      <c r="C25" s="16" t="s">
        <v>123</v>
      </c>
      <c r="D25" s="32" t="s">
        <v>122</v>
      </c>
      <c r="E25" s="6" t="s">
        <v>85</v>
      </c>
      <c r="F25" s="7" t="s">
        <v>126</v>
      </c>
      <c r="G25" s="8" t="s">
        <v>6</v>
      </c>
      <c r="H25" s="8" t="s">
        <v>127</v>
      </c>
      <c r="I25" s="8" t="s">
        <v>128</v>
      </c>
      <c r="J25" s="8"/>
      <c r="K25" s="13"/>
    </row>
    <row r="26" spans="3:13">
      <c r="C26" s="16" t="s">
        <v>124</v>
      </c>
      <c r="D26" s="32" t="s">
        <v>125</v>
      </c>
      <c r="E26" s="6" t="s">
        <v>85</v>
      </c>
      <c r="F26" s="7" t="s">
        <v>126</v>
      </c>
      <c r="G26" s="8" t="s">
        <v>6</v>
      </c>
      <c r="H26" s="8" t="s">
        <v>127</v>
      </c>
      <c r="I26" s="8" t="s">
        <v>129</v>
      </c>
      <c r="J26" s="8"/>
      <c r="K26" s="13"/>
    </row>
    <row r="27" spans="3:13" ht="60">
      <c r="C27" s="16" t="s">
        <v>132</v>
      </c>
      <c r="D27" s="17" t="s">
        <v>134</v>
      </c>
      <c r="E27" s="6" t="s">
        <v>85</v>
      </c>
      <c r="F27" s="7" t="s">
        <v>80</v>
      </c>
      <c r="G27" s="8"/>
      <c r="H27" s="8"/>
      <c r="I27" s="8"/>
      <c r="J27" s="8"/>
      <c r="K27" s="13"/>
    </row>
    <row r="28" spans="3:13" ht="60">
      <c r="C28" s="16" t="s">
        <v>133</v>
      </c>
      <c r="D28" s="17" t="s">
        <v>135</v>
      </c>
      <c r="E28" s="6" t="s">
        <v>85</v>
      </c>
      <c r="F28" s="7" t="s">
        <v>80</v>
      </c>
      <c r="G28" s="8"/>
      <c r="H28" s="8"/>
      <c r="I28" s="8"/>
      <c r="J28" s="8"/>
      <c r="K28" s="13" t="s">
        <v>153</v>
      </c>
    </row>
    <row r="29" spans="3:13" ht="30">
      <c r="C29" s="16" t="s">
        <v>139</v>
      </c>
      <c r="D29" s="17" t="s">
        <v>141</v>
      </c>
      <c r="E29" s="17" t="s">
        <v>87</v>
      </c>
      <c r="F29" s="7"/>
      <c r="G29" s="8"/>
      <c r="H29" s="8"/>
      <c r="I29" s="8"/>
      <c r="J29" s="8"/>
      <c r="K29" s="13"/>
    </row>
    <row r="30" spans="3:13" ht="30">
      <c r="C30" s="16" t="s">
        <v>140</v>
      </c>
      <c r="D30" s="17" t="s">
        <v>142</v>
      </c>
      <c r="E30" s="17" t="s">
        <v>87</v>
      </c>
      <c r="F30" s="7"/>
      <c r="G30" s="8"/>
      <c r="H30" s="8"/>
      <c r="I30" s="8"/>
      <c r="J30" s="8"/>
      <c r="K30" s="13"/>
    </row>
    <row r="31" spans="3:13">
      <c r="C31" s="16" t="s">
        <v>130</v>
      </c>
      <c r="D31" s="17" t="s">
        <v>131</v>
      </c>
      <c r="E31" s="6" t="s">
        <v>85</v>
      </c>
      <c r="F31" s="7" t="s">
        <v>80</v>
      </c>
      <c r="G31" s="8"/>
      <c r="H31" s="8"/>
      <c r="I31" s="8"/>
      <c r="J31" s="8"/>
      <c r="K31" s="13"/>
    </row>
    <row r="32" spans="3:13">
      <c r="C32" s="16" t="s">
        <v>114</v>
      </c>
      <c r="D32" s="17" t="s">
        <v>117</v>
      </c>
      <c r="E32" s="6" t="s">
        <v>85</v>
      </c>
      <c r="F32" s="7" t="s">
        <v>80</v>
      </c>
      <c r="G32" s="8"/>
      <c r="H32" s="8"/>
      <c r="I32" s="8"/>
      <c r="J32" s="8"/>
      <c r="K32" s="13"/>
    </row>
    <row r="33" spans="3:11" ht="30">
      <c r="C33" s="16" t="s">
        <v>115</v>
      </c>
      <c r="D33" s="17" t="s">
        <v>116</v>
      </c>
      <c r="E33" s="17" t="s">
        <v>87</v>
      </c>
      <c r="F33" s="7" t="s">
        <v>80</v>
      </c>
      <c r="G33" s="8"/>
      <c r="H33" s="8"/>
      <c r="I33" s="8"/>
      <c r="J33" s="8"/>
      <c r="K33" s="13"/>
    </row>
    <row r="34" spans="3:11" ht="60">
      <c r="C34" s="36" t="s">
        <v>68</v>
      </c>
      <c r="D34" s="7" t="s">
        <v>37</v>
      </c>
      <c r="E34" s="7"/>
      <c r="F34" s="7" t="s">
        <v>45</v>
      </c>
      <c r="G34" s="8" t="s">
        <v>46</v>
      </c>
      <c r="H34" s="8"/>
      <c r="I34" s="8"/>
      <c r="J34" s="8"/>
      <c r="K34" s="13"/>
    </row>
    <row r="35" spans="3:11">
      <c r="C35" s="36" t="s">
        <v>69</v>
      </c>
      <c r="D35" s="7" t="s">
        <v>38</v>
      </c>
      <c r="E35" s="7"/>
      <c r="F35" s="7" t="s">
        <v>17</v>
      </c>
      <c r="G35" s="8" t="s">
        <v>46</v>
      </c>
      <c r="H35" s="8"/>
      <c r="I35" s="8"/>
      <c r="J35" s="8"/>
      <c r="K35" s="13"/>
    </row>
    <row r="36" spans="3:11">
      <c r="C36" s="36" t="s">
        <v>70</v>
      </c>
      <c r="D36" s="7" t="s">
        <v>39</v>
      </c>
      <c r="E36" s="7"/>
      <c r="F36" s="7" t="s">
        <v>17</v>
      </c>
      <c r="G36" s="8" t="s">
        <v>46</v>
      </c>
      <c r="H36" s="8"/>
      <c r="I36" s="8"/>
      <c r="J36" s="8"/>
      <c r="K36" s="13"/>
    </row>
    <row r="37" spans="3:11">
      <c r="C37" s="36" t="s">
        <v>71</v>
      </c>
      <c r="D37" s="7" t="s">
        <v>40</v>
      </c>
      <c r="E37" s="7"/>
      <c r="F37" s="7" t="s">
        <v>17</v>
      </c>
      <c r="G37" s="8" t="s">
        <v>46</v>
      </c>
      <c r="H37" s="8"/>
      <c r="I37" s="8"/>
      <c r="J37" s="8"/>
      <c r="K37" s="13"/>
    </row>
    <row r="38" spans="3:11">
      <c r="C38" s="36" t="s">
        <v>72</v>
      </c>
      <c r="D38" s="7" t="s">
        <v>41</v>
      </c>
      <c r="E38" s="7"/>
      <c r="F38" s="7" t="s">
        <v>17</v>
      </c>
      <c r="G38" s="8" t="s">
        <v>46</v>
      </c>
      <c r="H38" s="8"/>
      <c r="I38" s="8"/>
      <c r="J38" s="8"/>
      <c r="K38" s="13"/>
    </row>
    <row r="39" spans="3:11">
      <c r="C39" s="36" t="s">
        <v>73</v>
      </c>
      <c r="D39" s="7" t="s">
        <v>42</v>
      </c>
      <c r="E39" s="7"/>
      <c r="F39" s="7" t="s">
        <v>17</v>
      </c>
      <c r="G39" s="8" t="s">
        <v>46</v>
      </c>
      <c r="H39" s="8"/>
      <c r="I39" s="8"/>
      <c r="J39" s="8"/>
      <c r="K39" s="13"/>
    </row>
    <row r="40" spans="3:11">
      <c r="C40" s="36" t="s">
        <v>74</v>
      </c>
      <c r="D40" s="7" t="s">
        <v>43</v>
      </c>
      <c r="E40" s="7"/>
      <c r="F40" s="7" t="s">
        <v>17</v>
      </c>
      <c r="G40" s="8" t="s">
        <v>46</v>
      </c>
      <c r="H40" s="8"/>
      <c r="I40" s="8"/>
      <c r="J40" s="8"/>
      <c r="K40" s="13"/>
    </row>
    <row r="41" spans="3:11" ht="30">
      <c r="C41" s="36" t="s">
        <v>75</v>
      </c>
      <c r="D41" s="7" t="s">
        <v>44</v>
      </c>
      <c r="E41" s="7"/>
      <c r="F41" s="7" t="s">
        <v>17</v>
      </c>
      <c r="G41" s="8" t="s">
        <v>46</v>
      </c>
      <c r="H41" s="8"/>
      <c r="I41" s="8"/>
      <c r="J41" s="8"/>
      <c r="K41" s="13"/>
    </row>
    <row r="42" spans="3:11" ht="45">
      <c r="C42" s="16" t="s">
        <v>47</v>
      </c>
      <c r="D42" s="6" t="s">
        <v>48</v>
      </c>
      <c r="E42" s="6" t="s">
        <v>85</v>
      </c>
      <c r="F42" s="7" t="s">
        <v>7</v>
      </c>
      <c r="G42" s="8" t="s">
        <v>6</v>
      </c>
      <c r="H42" s="9" t="s">
        <v>49</v>
      </c>
      <c r="I42" s="9" t="s">
        <v>33</v>
      </c>
      <c r="J42" s="7"/>
      <c r="K42" s="13" t="s">
        <v>92</v>
      </c>
    </row>
    <row r="43" spans="3:11">
      <c r="C43" s="16" t="s">
        <v>90</v>
      </c>
      <c r="D43" s="17" t="s">
        <v>93</v>
      </c>
      <c r="E43" s="6"/>
      <c r="F43" s="7" t="s">
        <v>80</v>
      </c>
      <c r="G43" s="8"/>
      <c r="H43" s="9"/>
      <c r="I43" s="9"/>
      <c r="J43" s="7"/>
      <c r="K43" s="13"/>
    </row>
    <row r="44" spans="3:11">
      <c r="C44" s="37" t="s">
        <v>76</v>
      </c>
      <c r="D44" s="7" t="s">
        <v>50</v>
      </c>
      <c r="E44" s="7" t="s">
        <v>86</v>
      </c>
      <c r="F44" s="9" t="s">
        <v>17</v>
      </c>
      <c r="G44" s="8" t="s">
        <v>6</v>
      </c>
      <c r="H44" s="9" t="s">
        <v>49</v>
      </c>
      <c r="I44" s="7" t="s">
        <v>51</v>
      </c>
      <c r="J44" s="7"/>
      <c r="K44" s="13"/>
    </row>
    <row r="45" spans="3:11">
      <c r="C45" s="37" t="s">
        <v>91</v>
      </c>
      <c r="D45" s="38" t="s">
        <v>94</v>
      </c>
      <c r="E45" s="7"/>
      <c r="F45" s="9" t="s">
        <v>80</v>
      </c>
      <c r="G45" s="8"/>
      <c r="H45" s="9"/>
      <c r="I45" s="7"/>
      <c r="J45" s="7"/>
      <c r="K45" s="13"/>
    </row>
    <row r="46" spans="3:11" ht="30">
      <c r="C46" s="37" t="s">
        <v>137</v>
      </c>
      <c r="D46" s="38" t="s">
        <v>143</v>
      </c>
      <c r="E46" s="17" t="s">
        <v>87</v>
      </c>
      <c r="F46" s="9" t="s">
        <v>17</v>
      </c>
      <c r="G46" s="8"/>
      <c r="H46" s="9" t="s">
        <v>49</v>
      </c>
      <c r="I46" s="7" t="s">
        <v>138</v>
      </c>
      <c r="J46" s="7"/>
      <c r="K46" s="13"/>
    </row>
    <row r="47" spans="3:11" ht="45">
      <c r="C47" s="36" t="s">
        <v>147</v>
      </c>
      <c r="D47" s="7" t="s">
        <v>52</v>
      </c>
      <c r="E47" s="7"/>
      <c r="F47" s="9" t="s">
        <v>59</v>
      </c>
      <c r="G47" s="7" t="s">
        <v>60</v>
      </c>
      <c r="H47" s="7" t="s">
        <v>136</v>
      </c>
      <c r="I47" s="7" t="s">
        <v>61</v>
      </c>
      <c r="J47" s="7"/>
      <c r="K47" s="13" t="s">
        <v>53</v>
      </c>
    </row>
    <row r="48" spans="3:11" ht="45">
      <c r="C48" s="39" t="s">
        <v>62</v>
      </c>
      <c r="D48" s="7" t="s">
        <v>150</v>
      </c>
      <c r="E48" s="7"/>
      <c r="F48" s="9" t="s">
        <v>80</v>
      </c>
      <c r="G48" s="7"/>
      <c r="H48" s="7"/>
      <c r="I48" s="7"/>
      <c r="J48" s="7"/>
      <c r="K48" s="13"/>
    </row>
    <row r="49" spans="3:11" ht="45">
      <c r="C49" s="39" t="s">
        <v>148</v>
      </c>
      <c r="D49" s="7" t="s">
        <v>152</v>
      </c>
      <c r="E49" s="7"/>
      <c r="F49" s="9"/>
      <c r="G49" s="7"/>
      <c r="H49" s="7"/>
      <c r="I49" s="7"/>
      <c r="J49" s="7"/>
      <c r="K49" s="13"/>
    </row>
    <row r="50" spans="3:11" ht="30">
      <c r="C50" s="39" t="s">
        <v>149</v>
      </c>
      <c r="D50" s="7" t="s">
        <v>151</v>
      </c>
      <c r="E50" s="7"/>
      <c r="F50" s="9"/>
      <c r="G50" s="7"/>
      <c r="H50" s="7"/>
      <c r="I50" s="7"/>
      <c r="J50" s="7"/>
      <c r="K50" s="13"/>
    </row>
    <row r="51" spans="3:11">
      <c r="C51" s="39" t="s">
        <v>63</v>
      </c>
      <c r="D51" s="7" t="s">
        <v>54</v>
      </c>
      <c r="E51" s="7"/>
      <c r="F51" s="9" t="s">
        <v>17</v>
      </c>
      <c r="G51" s="7" t="s">
        <v>60</v>
      </c>
      <c r="H51" s="7"/>
      <c r="I51" s="7"/>
      <c r="J51" s="7"/>
      <c r="K51" s="13"/>
    </row>
    <row r="52" spans="3:11">
      <c r="C52" s="39" t="s">
        <v>64</v>
      </c>
      <c r="D52" s="7" t="s">
        <v>55</v>
      </c>
      <c r="E52" s="7"/>
      <c r="F52" s="9" t="s">
        <v>17</v>
      </c>
      <c r="G52" s="7" t="s">
        <v>60</v>
      </c>
      <c r="H52" s="7"/>
      <c r="I52" s="7"/>
      <c r="J52" s="7"/>
      <c r="K52" s="13"/>
    </row>
    <row r="53" spans="3:11">
      <c r="C53" s="39" t="s">
        <v>65</v>
      </c>
      <c r="D53" s="7" t="s">
        <v>56</v>
      </c>
      <c r="E53" s="7"/>
      <c r="F53" s="9" t="s">
        <v>17</v>
      </c>
      <c r="G53" s="7" t="s">
        <v>60</v>
      </c>
      <c r="H53" s="7"/>
      <c r="I53" s="7"/>
      <c r="J53" s="7"/>
      <c r="K53" s="13"/>
    </row>
    <row r="54" spans="3:11">
      <c r="C54" s="39" t="s">
        <v>66</v>
      </c>
      <c r="D54" s="7" t="s">
        <v>57</v>
      </c>
      <c r="E54" s="7"/>
      <c r="F54" s="9" t="s">
        <v>17</v>
      </c>
      <c r="G54" s="7" t="s">
        <v>60</v>
      </c>
      <c r="H54" s="7"/>
      <c r="I54" s="7"/>
      <c r="J54" s="7"/>
      <c r="K54" s="13"/>
    </row>
    <row r="55" spans="3:11">
      <c r="C55" s="39" t="s">
        <v>67</v>
      </c>
      <c r="D55" s="7" t="s">
        <v>58</v>
      </c>
      <c r="E55" s="7"/>
      <c r="F55" s="9" t="s">
        <v>17</v>
      </c>
      <c r="G55" s="7" t="s">
        <v>60</v>
      </c>
      <c r="H55" s="7"/>
      <c r="I55" s="7"/>
      <c r="J55" s="7"/>
      <c r="K55" s="13"/>
    </row>
    <row r="56" spans="3:11" ht="30">
      <c r="C56" s="40" t="s">
        <v>144</v>
      </c>
      <c r="D56" s="35" t="s">
        <v>145</v>
      </c>
      <c r="E56" s="41"/>
      <c r="F56" s="35" t="s">
        <v>80</v>
      </c>
      <c r="G56" s="41"/>
      <c r="H56" s="41"/>
      <c r="I56" s="41"/>
      <c r="J56" s="41"/>
      <c r="K56" s="42" t="s">
        <v>146</v>
      </c>
    </row>
    <row r="57" spans="3:11">
      <c r="C57" s="33"/>
      <c r="D57" s="34"/>
      <c r="E57" s="33"/>
    </row>
    <row r="58" spans="3:11">
      <c r="C58" s="33"/>
      <c r="D58" s="34"/>
      <c r="E58" s="33"/>
    </row>
    <row r="59" spans="3:11">
      <c r="C59" s="33"/>
      <c r="D59" s="34"/>
      <c r="E59" s="3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5"/>
  <sheetViews>
    <sheetView tabSelected="1" zoomScale="115" zoomScaleNormal="115" zoomScalePageLayoutView="115" workbookViewId="0">
      <pane xSplit="1" ySplit="1" topLeftCell="AN130" activePane="bottomRight" state="frozen"/>
      <selection pane="topRight" activeCell="B1" sqref="B1"/>
      <selection pane="bottomLeft" activeCell="A2" sqref="A2"/>
      <selection pane="bottomRight" activeCell="AS49" sqref="AS1:AU1048576"/>
    </sheetView>
  </sheetViews>
  <sheetFormatPr baseColWidth="10" defaultRowHeight="15" x14ac:dyDescent="0"/>
  <cols>
    <col min="1" max="1" width="5.33203125" style="18" bestFit="1" customWidth="1"/>
    <col min="2" max="2" width="8.5" style="3" bestFit="1" customWidth="1"/>
    <col min="3" max="3" width="6.33203125" style="3" bestFit="1" customWidth="1"/>
    <col min="4" max="5" width="8.83203125" style="3" bestFit="1" customWidth="1"/>
    <col min="6" max="6" width="9.83203125" style="3" bestFit="1" customWidth="1"/>
    <col min="7" max="7" width="7.1640625" style="3" bestFit="1" customWidth="1"/>
    <col min="8" max="8" width="5" style="3" bestFit="1" customWidth="1"/>
    <col min="9" max="9" width="5.33203125" style="3" bestFit="1" customWidth="1"/>
    <col min="10" max="11" width="7.33203125" style="3" bestFit="1" customWidth="1"/>
    <col min="12" max="12" width="7.83203125" style="3" bestFit="1" customWidth="1"/>
    <col min="13" max="13" width="7.83203125" style="3" customWidth="1"/>
    <col min="14" max="14" width="8.5" style="3" bestFit="1" customWidth="1"/>
    <col min="15" max="15" width="6.83203125" style="3" bestFit="1" customWidth="1"/>
    <col min="16" max="16" width="7.33203125" style="3" bestFit="1" customWidth="1"/>
    <col min="17" max="17" width="6.33203125" style="3" bestFit="1" customWidth="1"/>
    <col min="18" max="18" width="8.83203125" style="3" bestFit="1" customWidth="1"/>
    <col min="19" max="20" width="8.5" style="3" bestFit="1" customWidth="1"/>
    <col min="21" max="21" width="6.33203125" style="3" bestFit="1" customWidth="1"/>
    <col min="22" max="23" width="9.83203125" style="3" bestFit="1" customWidth="1"/>
    <col min="24" max="24" width="9.5" style="3" bestFit="1" customWidth="1"/>
    <col min="25" max="27" width="9.5" style="3" customWidth="1"/>
    <col min="28" max="28" width="13.33203125" style="3" bestFit="1" customWidth="1"/>
    <col min="29" max="29" width="8.83203125" style="3" bestFit="1" customWidth="1"/>
    <col min="30" max="30" width="8" style="3" bestFit="1" customWidth="1"/>
    <col min="31" max="32" width="6.83203125" style="3" bestFit="1" customWidth="1"/>
    <col min="33" max="33" width="6" style="3" bestFit="1" customWidth="1"/>
    <col min="34" max="34" width="7" style="3" bestFit="1" customWidth="1"/>
    <col min="35" max="35" width="8" style="3" bestFit="1" customWidth="1"/>
    <col min="36" max="36" width="6.83203125" style="3" bestFit="1" customWidth="1"/>
    <col min="37" max="37" width="8" style="3" bestFit="1" customWidth="1"/>
    <col min="38" max="38" width="9" style="3" bestFit="1" customWidth="1"/>
    <col min="39" max="39" width="9.83203125" style="3" bestFit="1" customWidth="1"/>
    <col min="40" max="40" width="6.83203125" style="3" bestFit="1" customWidth="1"/>
    <col min="41" max="41" width="7.83203125" style="3" bestFit="1" customWidth="1"/>
    <col min="42" max="42" width="10.1640625" style="3" bestFit="1" customWidth="1"/>
    <col min="43" max="44" width="10.1640625" style="3" customWidth="1"/>
    <col min="45" max="45" width="10.1640625" style="3" bestFit="1" customWidth="1"/>
    <col min="46" max="46" width="10.1640625" style="3" customWidth="1"/>
    <col min="47" max="47" width="11.6640625" style="3" bestFit="1" customWidth="1"/>
    <col min="48" max="48" width="7.5" style="3" bestFit="1" customWidth="1"/>
    <col min="49" max="49" width="8.5" style="3" bestFit="1" customWidth="1"/>
    <col min="50" max="50" width="7.5" style="3" bestFit="1" customWidth="1"/>
    <col min="51" max="52" width="8.5" style="3" bestFit="1" customWidth="1"/>
    <col min="53" max="53" width="15.6640625" style="3" bestFit="1" customWidth="1"/>
    <col min="54" max="16384" width="10.83203125" style="3"/>
  </cols>
  <sheetData>
    <row r="1" spans="1:53">
      <c r="A1" s="18" t="s">
        <v>12</v>
      </c>
      <c r="B1" s="3" t="s">
        <v>11</v>
      </c>
      <c r="C1" s="3" t="s">
        <v>78</v>
      </c>
      <c r="D1" s="3" t="s">
        <v>19</v>
      </c>
      <c r="E1" s="3" t="s">
        <v>20</v>
      </c>
      <c r="F1" s="3" t="s">
        <v>21</v>
      </c>
      <c r="G1" s="3" t="s">
        <v>95</v>
      </c>
      <c r="H1" s="3" t="s">
        <v>99</v>
      </c>
      <c r="I1" s="3" t="s">
        <v>101</v>
      </c>
      <c r="J1" s="3" t="s">
        <v>107</v>
      </c>
      <c r="K1" s="3" t="s">
        <v>110</v>
      </c>
      <c r="L1" s="3" t="s">
        <v>24</v>
      </c>
      <c r="M1" s="3" t="s">
        <v>154</v>
      </c>
      <c r="N1" s="3" t="s">
        <v>25</v>
      </c>
      <c r="O1" s="3" t="s">
        <v>30</v>
      </c>
      <c r="P1" s="3" t="s">
        <v>36</v>
      </c>
      <c r="Q1" s="3" t="s">
        <v>81</v>
      </c>
      <c r="R1" s="3" t="s">
        <v>51</v>
      </c>
      <c r="S1" s="3" t="s">
        <v>113</v>
      </c>
      <c r="T1" s="3" t="s">
        <v>83</v>
      </c>
      <c r="U1" s="3" t="s">
        <v>88</v>
      </c>
      <c r="V1" s="3" t="s">
        <v>123</v>
      </c>
      <c r="W1" s="3" t="s">
        <v>124</v>
      </c>
      <c r="X1" s="3" t="s">
        <v>132</v>
      </c>
      <c r="Y1" s="3" t="s">
        <v>133</v>
      </c>
      <c r="Z1" s="3" t="s">
        <v>139</v>
      </c>
      <c r="AA1" s="3" t="s">
        <v>140</v>
      </c>
      <c r="AB1" s="3" t="s">
        <v>130</v>
      </c>
      <c r="AC1" s="3" t="s">
        <v>114</v>
      </c>
      <c r="AD1" s="3" t="s">
        <v>115</v>
      </c>
      <c r="AE1" s="3" t="s">
        <v>68</v>
      </c>
      <c r="AF1" s="3" t="s">
        <v>69</v>
      </c>
      <c r="AG1" s="3" t="s">
        <v>70</v>
      </c>
      <c r="AH1" s="3" t="s">
        <v>71</v>
      </c>
      <c r="AI1" s="3" t="s">
        <v>72</v>
      </c>
      <c r="AJ1" s="3" t="s">
        <v>73</v>
      </c>
      <c r="AK1" s="3" t="s">
        <v>74</v>
      </c>
      <c r="AL1" s="3" t="s">
        <v>75</v>
      </c>
      <c r="AM1" s="3" t="s">
        <v>47</v>
      </c>
      <c r="AN1" s="3" t="s">
        <v>90</v>
      </c>
      <c r="AO1" s="3" t="s">
        <v>76</v>
      </c>
      <c r="AP1" s="3" t="s">
        <v>91</v>
      </c>
      <c r="AQ1" s="3" t="s">
        <v>137</v>
      </c>
      <c r="AR1" s="3" t="s">
        <v>147</v>
      </c>
      <c r="AS1" s="2" t="s">
        <v>62</v>
      </c>
      <c r="AT1" s="2" t="s">
        <v>148</v>
      </c>
      <c r="AU1" s="2" t="s">
        <v>149</v>
      </c>
      <c r="AV1" s="2" t="s">
        <v>63</v>
      </c>
      <c r="AW1" s="2" t="s">
        <v>64</v>
      </c>
      <c r="AX1" s="2" t="s">
        <v>65</v>
      </c>
      <c r="AY1" s="2" t="s">
        <v>66</v>
      </c>
      <c r="AZ1" s="2" t="s">
        <v>67</v>
      </c>
      <c r="BA1" s="3" t="s">
        <v>144</v>
      </c>
    </row>
    <row r="2" spans="1:53">
      <c r="A2" s="18">
        <v>1869</v>
      </c>
      <c r="B2" s="19">
        <v>-0.1</v>
      </c>
      <c r="C2" s="19">
        <f>100*(B2/F2)</f>
        <v>-1.31821932340576</v>
      </c>
      <c r="F2" s="3">
        <v>7.5859910581222065</v>
      </c>
      <c r="G2" s="25">
        <v>0</v>
      </c>
      <c r="H2" s="26">
        <v>0.82</v>
      </c>
      <c r="I2" s="26">
        <v>-0.2</v>
      </c>
      <c r="J2" s="26"/>
      <c r="K2" s="27">
        <v>0.6</v>
      </c>
      <c r="L2" s="20">
        <v>-0.1</v>
      </c>
      <c r="M2" s="20">
        <f>100*(L2/F2)</f>
        <v>-1.31821932340576</v>
      </c>
      <c r="N2" s="3">
        <v>-3.0000000000000001E-3</v>
      </c>
      <c r="O2" s="3">
        <v>0</v>
      </c>
      <c r="P2" s="3">
        <f>L2+N2+O2</f>
        <v>-0.10300000000000001</v>
      </c>
      <c r="Q2" s="3">
        <f t="shared" ref="Q2:Q33" si="0">100*(P2/F2)</f>
        <v>-1.357765903107933</v>
      </c>
      <c r="R2" s="3">
        <f>H2-I2</f>
        <v>1.02</v>
      </c>
      <c r="S2" s="3">
        <f t="shared" ref="S2:S33" si="1">R2+B2+L2+N2+O2-G2</f>
        <v>0.81700000000000006</v>
      </c>
      <c r="T2" s="3">
        <f t="shared" ref="T2:T33" si="2">S2-R2</f>
        <v>-0.20299999999999996</v>
      </c>
      <c r="U2" s="3">
        <f t="shared" ref="U2:U33" si="3" xml:space="preserve"> 100 * (T2/F2)</f>
        <v>-2.6759852265136921</v>
      </c>
      <c r="AC2" s="3">
        <f t="shared" ref="AC2:AC33" si="4">B2+P2</f>
        <v>-0.20300000000000001</v>
      </c>
      <c r="AD2" s="3">
        <f t="shared" ref="AD2:AD33" si="5">100*(AC2/F2)</f>
        <v>-2.6759852265136925</v>
      </c>
    </row>
    <row r="3" spans="1:53">
      <c r="A3" s="18">
        <v>1870</v>
      </c>
      <c r="B3" s="19">
        <v>0</v>
      </c>
      <c r="C3" s="19">
        <f t="shared" ref="C3:C66" si="6">100*(B3/F3)</f>
        <v>0</v>
      </c>
      <c r="F3" s="3">
        <v>7.7707898658718335</v>
      </c>
      <c r="G3" s="25">
        <v>0</v>
      </c>
      <c r="H3" s="26">
        <v>0.82</v>
      </c>
      <c r="I3" s="26">
        <v>-0.2</v>
      </c>
      <c r="J3" s="26"/>
      <c r="K3" s="27">
        <v>0.6</v>
      </c>
      <c r="L3" s="20">
        <v>-0.1</v>
      </c>
      <c r="M3" s="20">
        <f t="shared" ref="M3:M66" si="7">100*(L3/F3)</f>
        <v>-1.2868704691036017</v>
      </c>
      <c r="N3" s="3">
        <v>1E-3</v>
      </c>
      <c r="O3" s="3">
        <v>0</v>
      </c>
      <c r="P3" s="3">
        <f t="shared" ref="P3:P66" si="8">L3+N3+O3</f>
        <v>-9.9000000000000005E-2</v>
      </c>
      <c r="Q3" s="3">
        <f t="shared" si="0"/>
        <v>-1.2740017644125656</v>
      </c>
      <c r="R3" s="3">
        <f t="shared" ref="R3:R62" si="9">H3-I3</f>
        <v>1.02</v>
      </c>
      <c r="S3" s="3">
        <f t="shared" si="1"/>
        <v>0.92100000000000004</v>
      </c>
      <c r="T3" s="3">
        <f t="shared" si="2"/>
        <v>-9.8999999999999977E-2</v>
      </c>
      <c r="U3" s="3">
        <f t="shared" si="3"/>
        <v>-1.2740017644125654</v>
      </c>
      <c r="V3" s="3">
        <v>0.1</v>
      </c>
      <c r="W3" s="3">
        <v>1.5</v>
      </c>
      <c r="X3" s="3">
        <f>V3-W3</f>
        <v>-1.4</v>
      </c>
      <c r="Y3" s="3">
        <f>V3-W3</f>
        <v>-1.4</v>
      </c>
      <c r="Z3" s="3">
        <f>100*(X3/$F3)</f>
        <v>-18.016186567450422</v>
      </c>
      <c r="AA3" s="3">
        <f>100*(Y3/$F3)</f>
        <v>-18.016186567450422</v>
      </c>
      <c r="AC3" s="3">
        <f t="shared" si="4"/>
        <v>-9.9000000000000005E-2</v>
      </c>
      <c r="AD3" s="3">
        <f t="shared" si="5"/>
        <v>-1.2740017644125656</v>
      </c>
      <c r="AM3" s="3">
        <v>32.736090242498406</v>
      </c>
      <c r="AN3" s="3">
        <f>LOG(AM3*1000000000)</f>
        <v>10.515026809238966</v>
      </c>
      <c r="AO3" s="21">
        <v>1578</v>
      </c>
      <c r="AP3" s="22">
        <f>LOG(AO3)</f>
        <v>3.1981069988734014</v>
      </c>
      <c r="AQ3" s="22">
        <v>4.2127107806981758</v>
      </c>
      <c r="AR3" s="22"/>
    </row>
    <row r="4" spans="1:53">
      <c r="A4" s="18">
        <v>1871</v>
      </c>
      <c r="B4" s="19">
        <v>0</v>
      </c>
      <c r="C4" s="19">
        <f t="shared" si="6"/>
        <v>0</v>
      </c>
      <c r="F4" s="3">
        <v>8.0295081967213111</v>
      </c>
      <c r="G4" s="25">
        <v>0</v>
      </c>
      <c r="H4" s="26">
        <v>0.82</v>
      </c>
      <c r="I4" s="26">
        <v>-0.2</v>
      </c>
      <c r="J4" s="26"/>
      <c r="K4" s="27">
        <v>0.7</v>
      </c>
      <c r="L4" s="20">
        <v>-0.1</v>
      </c>
      <c r="M4" s="20">
        <f t="shared" si="7"/>
        <v>-1.2454062882809311</v>
      </c>
      <c r="N4" s="3">
        <v>0</v>
      </c>
      <c r="O4" s="3">
        <v>0</v>
      </c>
      <c r="P4" s="3">
        <f t="shared" si="8"/>
        <v>-0.1</v>
      </c>
      <c r="Q4" s="3">
        <f t="shared" si="0"/>
        <v>-1.2454062882809311</v>
      </c>
      <c r="R4" s="3">
        <f t="shared" si="9"/>
        <v>1.02</v>
      </c>
      <c r="S4" s="3">
        <f t="shared" si="1"/>
        <v>0.92</v>
      </c>
      <c r="T4" s="3">
        <f t="shared" si="2"/>
        <v>-9.9999999999999978E-2</v>
      </c>
      <c r="U4" s="3">
        <f t="shared" si="3"/>
        <v>-1.2454062882809309</v>
      </c>
      <c r="X4" s="3">
        <f t="shared" ref="X4:X12" si="10">AC4+X3</f>
        <v>-1.5</v>
      </c>
      <c r="Y4" s="3">
        <f>T4+Y3</f>
        <v>-1.5</v>
      </c>
      <c r="Z4" s="3">
        <f t="shared" ref="Z4:Z67" si="11">100*(X4/F4)</f>
        <v>-18.681094324213966</v>
      </c>
      <c r="AA4" s="3">
        <f t="shared" ref="AA4:AA67" si="12">100*(Y4/$F4)</f>
        <v>-18.681094324213966</v>
      </c>
      <c r="AC4" s="3">
        <f t="shared" si="4"/>
        <v>-0.1</v>
      </c>
      <c r="AD4" s="3">
        <f t="shared" si="5"/>
        <v>-1.2454062882809311</v>
      </c>
      <c r="AM4" s="3">
        <v>33.943291921157474</v>
      </c>
      <c r="AN4" s="3">
        <f t="shared" ref="AN4:AN67" si="13">LOG(AM4*1000000000)</f>
        <v>10.53075395919158</v>
      </c>
      <c r="AO4" s="21">
        <v>1591</v>
      </c>
      <c r="AP4" s="22">
        <f t="shared" ref="AP4:AP67" si="14">LOG(AO4)</f>
        <v>3.2016701796465816</v>
      </c>
      <c r="AQ4" s="22">
        <v>4.2273189203564847</v>
      </c>
      <c r="AR4" s="22"/>
    </row>
    <row r="5" spans="1:53">
      <c r="A5" s="18">
        <v>1872</v>
      </c>
      <c r="B5" s="19">
        <v>-0.2</v>
      </c>
      <c r="C5" s="19">
        <f t="shared" si="6"/>
        <v>-2.4702617230813644</v>
      </c>
      <c r="F5" s="3">
        <v>8.0963081009296154</v>
      </c>
      <c r="G5" s="25">
        <v>0</v>
      </c>
      <c r="H5" s="26">
        <v>0.97</v>
      </c>
      <c r="I5" s="26">
        <v>-0.1</v>
      </c>
      <c r="J5" s="26"/>
      <c r="K5" s="27">
        <v>0.7</v>
      </c>
      <c r="L5" s="20">
        <v>-0.1</v>
      </c>
      <c r="M5" s="20">
        <f t="shared" si="7"/>
        <v>-1.2351308615406822</v>
      </c>
      <c r="N5" s="3">
        <v>4.0000000000000001E-3</v>
      </c>
      <c r="O5" s="3">
        <v>0</v>
      </c>
      <c r="P5" s="3">
        <f t="shared" si="8"/>
        <v>-9.6000000000000002E-2</v>
      </c>
      <c r="Q5" s="3">
        <f t="shared" si="0"/>
        <v>-1.1857256270790548</v>
      </c>
      <c r="R5" s="3">
        <f t="shared" si="9"/>
        <v>1.07</v>
      </c>
      <c r="S5" s="3">
        <f t="shared" si="1"/>
        <v>0.77400000000000013</v>
      </c>
      <c r="T5" s="3">
        <f t="shared" si="2"/>
        <v>-0.29599999999999993</v>
      </c>
      <c r="U5" s="3">
        <f t="shared" si="3"/>
        <v>-3.6559873501604181</v>
      </c>
      <c r="X5" s="3">
        <f t="shared" si="10"/>
        <v>-1.796</v>
      </c>
      <c r="Y5" s="3">
        <f t="shared" ref="Y5:Y17" si="15">T5+Y4</f>
        <v>-1.7959999999999998</v>
      </c>
      <c r="Z5" s="3">
        <f t="shared" si="11"/>
        <v>-22.182950273270652</v>
      </c>
      <c r="AA5" s="3">
        <f t="shared" si="12"/>
        <v>-22.182950273270649</v>
      </c>
      <c r="AC5" s="3">
        <f t="shared" si="4"/>
        <v>-0.29600000000000004</v>
      </c>
      <c r="AD5" s="3">
        <f t="shared" si="5"/>
        <v>-3.6559873501604194</v>
      </c>
      <c r="AM5" s="3">
        <v>34.723747660772567</v>
      </c>
      <c r="AN5" s="3">
        <f t="shared" si="13"/>
        <v>10.540626591520564</v>
      </c>
      <c r="AO5" s="21">
        <v>1584</v>
      </c>
      <c r="AP5" s="22">
        <f t="shared" si="14"/>
        <v>3.1997551772534747</v>
      </c>
      <c r="AQ5" s="22">
        <v>4.2888372364171268</v>
      </c>
      <c r="AR5" s="22"/>
    </row>
    <row r="6" spans="1:53">
      <c r="A6" s="18">
        <v>1873</v>
      </c>
      <c r="B6" s="19">
        <v>-0.1</v>
      </c>
      <c r="C6" s="19">
        <f t="shared" si="6"/>
        <v>-1.1866415365510807</v>
      </c>
      <c r="F6" s="3">
        <v>8.4271447543160694</v>
      </c>
      <c r="G6" s="25">
        <v>0</v>
      </c>
      <c r="H6" s="26">
        <v>0.97</v>
      </c>
      <c r="I6" s="26">
        <v>-0.1</v>
      </c>
      <c r="J6" s="26"/>
      <c r="K6" s="27">
        <v>0.7</v>
      </c>
      <c r="L6" s="20">
        <v>-0.1</v>
      </c>
      <c r="M6" s="20">
        <f t="shared" si="7"/>
        <v>-1.1866415365510807</v>
      </c>
      <c r="N6" s="3">
        <v>1.4E-2</v>
      </c>
      <c r="O6" s="3">
        <v>0</v>
      </c>
      <c r="P6" s="3">
        <f t="shared" si="8"/>
        <v>-8.6000000000000007E-2</v>
      </c>
      <c r="Q6" s="3">
        <f t="shared" si="0"/>
        <v>-1.0205117214339294</v>
      </c>
      <c r="R6" s="3">
        <f t="shared" si="9"/>
        <v>1.07</v>
      </c>
      <c r="S6" s="3">
        <f t="shared" si="1"/>
        <v>0.88400000000000012</v>
      </c>
      <c r="T6" s="3">
        <f t="shared" si="2"/>
        <v>-0.18599999999999994</v>
      </c>
      <c r="U6" s="3">
        <f t="shared" si="3"/>
        <v>-2.2071532579850093</v>
      </c>
      <c r="X6" s="3">
        <f t="shared" si="10"/>
        <v>-1.982</v>
      </c>
      <c r="Y6" s="3">
        <f t="shared" si="15"/>
        <v>-1.9819999999999998</v>
      </c>
      <c r="Z6" s="3">
        <f t="shared" si="11"/>
        <v>-23.519235254442421</v>
      </c>
      <c r="AA6" s="3">
        <f t="shared" si="12"/>
        <v>-23.519235254442417</v>
      </c>
      <c r="AC6" s="3">
        <f t="shared" si="4"/>
        <v>-0.186</v>
      </c>
      <c r="AD6" s="3">
        <f t="shared" si="5"/>
        <v>-2.2071532579850102</v>
      </c>
      <c r="AM6" s="3">
        <v>36.001571922377643</v>
      </c>
      <c r="AN6" s="3">
        <f t="shared" si="13"/>
        <v>10.556321463609249</v>
      </c>
      <c r="AO6" s="21">
        <v>1599</v>
      </c>
      <c r="AP6" s="22">
        <f t="shared" si="14"/>
        <v>3.2038484637462346</v>
      </c>
      <c r="AQ6" s="22">
        <v>4.2720960624224453</v>
      </c>
      <c r="AR6" s="22"/>
    </row>
    <row r="7" spans="1:53">
      <c r="A7" s="18">
        <v>1874</v>
      </c>
      <c r="B7" s="19">
        <v>0</v>
      </c>
      <c r="C7" s="19">
        <f t="shared" si="6"/>
        <v>0</v>
      </c>
      <c r="F7" s="3">
        <v>8.133067729083665</v>
      </c>
      <c r="G7" s="25">
        <v>0</v>
      </c>
      <c r="H7" s="26">
        <v>0.97</v>
      </c>
      <c r="I7" s="26">
        <v>-0.1</v>
      </c>
      <c r="J7" s="26"/>
      <c r="K7" s="27">
        <v>0.7</v>
      </c>
      <c r="L7" s="20">
        <v>-0.1</v>
      </c>
      <c r="M7" s="20">
        <f t="shared" si="7"/>
        <v>-1.2295483491721371</v>
      </c>
      <c r="N7" s="3">
        <v>-1.0999999999999999E-2</v>
      </c>
      <c r="O7" s="3">
        <v>0</v>
      </c>
      <c r="P7" s="3">
        <f t="shared" si="8"/>
        <v>-0.111</v>
      </c>
      <c r="Q7" s="3">
        <f t="shared" si="0"/>
        <v>-1.3647986675810719</v>
      </c>
      <c r="R7" s="3">
        <f t="shared" si="9"/>
        <v>1.07</v>
      </c>
      <c r="S7" s="3">
        <f t="shared" si="1"/>
        <v>0.95900000000000007</v>
      </c>
      <c r="T7" s="3">
        <f t="shared" si="2"/>
        <v>-0.11099999999999999</v>
      </c>
      <c r="U7" s="3">
        <f t="shared" si="3"/>
        <v>-1.3647986675810717</v>
      </c>
      <c r="X7" s="3">
        <f t="shared" si="10"/>
        <v>-2.093</v>
      </c>
      <c r="Y7" s="3">
        <f t="shared" si="15"/>
        <v>-2.093</v>
      </c>
      <c r="Z7" s="3">
        <f t="shared" si="11"/>
        <v>-25.734446948172824</v>
      </c>
      <c r="AA7" s="3">
        <f t="shared" si="12"/>
        <v>-25.734446948172824</v>
      </c>
      <c r="AC7" s="3">
        <f t="shared" si="4"/>
        <v>-0.111</v>
      </c>
      <c r="AD7" s="3">
        <f t="shared" si="5"/>
        <v>-1.3647986675810719</v>
      </c>
      <c r="AM7" s="3">
        <v>36.805998361856474</v>
      </c>
      <c r="AN7" s="3">
        <f t="shared" si="13"/>
        <v>10.565918602455232</v>
      </c>
      <c r="AO7" s="21">
        <v>1592</v>
      </c>
      <c r="AP7" s="22">
        <f t="shared" si="14"/>
        <v>3.2019430634016501</v>
      </c>
      <c r="AQ7" s="22">
        <v>4.5254754525453</v>
      </c>
      <c r="AR7" s="22"/>
    </row>
    <row r="8" spans="1:53">
      <c r="A8" s="18">
        <v>1875</v>
      </c>
      <c r="B8" s="19">
        <v>0</v>
      </c>
      <c r="C8" s="19">
        <f t="shared" si="6"/>
        <v>0</v>
      </c>
      <c r="F8" s="3">
        <v>8.1973970783532533</v>
      </c>
      <c r="G8" s="25">
        <v>0</v>
      </c>
      <c r="H8" s="26">
        <v>0.97</v>
      </c>
      <c r="I8" s="26">
        <v>-0.1</v>
      </c>
      <c r="J8" s="26"/>
      <c r="K8" s="27">
        <v>0.7</v>
      </c>
      <c r="L8" s="20">
        <v>-0.1</v>
      </c>
      <c r="M8" s="20">
        <f t="shared" si="7"/>
        <v>-1.2198994271494856</v>
      </c>
      <c r="N8" s="3">
        <v>-1.4E-2</v>
      </c>
      <c r="O8" s="3">
        <v>0</v>
      </c>
      <c r="P8" s="3">
        <f t="shared" si="8"/>
        <v>-0.114</v>
      </c>
      <c r="Q8" s="3">
        <f t="shared" si="0"/>
        <v>-1.3906853469504135</v>
      </c>
      <c r="R8" s="3">
        <f t="shared" si="9"/>
        <v>1.07</v>
      </c>
      <c r="S8" s="3">
        <f t="shared" si="1"/>
        <v>0.95600000000000007</v>
      </c>
      <c r="T8" s="3">
        <f t="shared" si="2"/>
        <v>-0.11399999999999999</v>
      </c>
      <c r="U8" s="3">
        <f t="shared" si="3"/>
        <v>-1.3906853469504135</v>
      </c>
      <c r="X8" s="3">
        <f t="shared" si="10"/>
        <v>-2.2069999999999999</v>
      </c>
      <c r="Y8" s="3">
        <f t="shared" si="15"/>
        <v>-2.2069999999999999</v>
      </c>
      <c r="Z8" s="3">
        <f t="shared" si="11"/>
        <v>-26.923180357189143</v>
      </c>
      <c r="AA8" s="3">
        <f t="shared" si="12"/>
        <v>-26.923180357189143</v>
      </c>
      <c r="AC8" s="3">
        <f t="shared" si="4"/>
        <v>-0.114</v>
      </c>
      <c r="AD8" s="3">
        <f t="shared" si="5"/>
        <v>-1.3906853469504135</v>
      </c>
      <c r="AM8" s="3">
        <v>36.982794056793509</v>
      </c>
      <c r="AN8" s="3">
        <f t="shared" si="13"/>
        <v>10.567999719089473</v>
      </c>
      <c r="AO8" s="21">
        <v>1560</v>
      </c>
      <c r="AP8" s="22">
        <f t="shared" si="14"/>
        <v>3.1931245983544616</v>
      </c>
      <c r="AQ8" s="22">
        <v>4.5115289284269799</v>
      </c>
      <c r="AR8" s="22"/>
    </row>
    <row r="9" spans="1:53">
      <c r="A9" s="18">
        <v>1876</v>
      </c>
      <c r="B9" s="19">
        <v>0.1</v>
      </c>
      <c r="C9" s="19">
        <f t="shared" si="6"/>
        <v>1.2536293652273516</v>
      </c>
      <c r="F9" s="3">
        <v>7.97683930942895</v>
      </c>
      <c r="G9" s="25">
        <v>0</v>
      </c>
      <c r="H9" s="26">
        <v>0.97</v>
      </c>
      <c r="I9" s="26">
        <v>-0.1</v>
      </c>
      <c r="J9" s="26"/>
      <c r="K9" s="27">
        <v>0.7</v>
      </c>
      <c r="L9" s="20">
        <v>-0.1</v>
      </c>
      <c r="M9" s="20">
        <f t="shared" si="7"/>
        <v>-1.2536293652273516</v>
      </c>
      <c r="N9" s="3">
        <v>-1.0999999999999999E-2</v>
      </c>
      <c r="O9" s="3">
        <v>0</v>
      </c>
      <c r="P9" s="3">
        <f t="shared" si="8"/>
        <v>-0.111</v>
      </c>
      <c r="Q9" s="3">
        <f t="shared" si="0"/>
        <v>-1.3915285954023602</v>
      </c>
      <c r="R9" s="3">
        <f t="shared" si="9"/>
        <v>1.07</v>
      </c>
      <c r="S9" s="3">
        <f t="shared" si="1"/>
        <v>1.0590000000000002</v>
      </c>
      <c r="T9" s="3">
        <f t="shared" si="2"/>
        <v>-1.0999999999999899E-2</v>
      </c>
      <c r="U9" s="3">
        <f t="shared" si="3"/>
        <v>-0.13789923017500741</v>
      </c>
      <c r="X9" s="3">
        <f t="shared" si="10"/>
        <v>-2.218</v>
      </c>
      <c r="Y9" s="3">
        <f t="shared" si="15"/>
        <v>-2.218</v>
      </c>
      <c r="Z9" s="3">
        <f t="shared" si="11"/>
        <v>-27.805499320742655</v>
      </c>
      <c r="AA9" s="3">
        <f t="shared" si="12"/>
        <v>-27.805499320742655</v>
      </c>
      <c r="AC9" s="3">
        <f t="shared" si="4"/>
        <v>-1.0999999999999996E-2</v>
      </c>
      <c r="AD9" s="3">
        <f t="shared" si="5"/>
        <v>-0.13789923017500863</v>
      </c>
      <c r="AM9" s="3">
        <v>37.294618107056138</v>
      </c>
      <c r="AN9" s="3">
        <f t="shared" si="13"/>
        <v>10.571646164381168</v>
      </c>
      <c r="AO9" s="21">
        <v>1534</v>
      </c>
      <c r="AP9" s="22">
        <f t="shared" si="14"/>
        <v>3.185825359612962</v>
      </c>
      <c r="AQ9" s="22">
        <v>4.6753628423945282</v>
      </c>
      <c r="AR9" s="22"/>
    </row>
    <row r="10" spans="1:53">
      <c r="A10" s="18">
        <v>1877</v>
      </c>
      <c r="B10" s="19">
        <v>0.2</v>
      </c>
      <c r="C10" s="19">
        <f t="shared" si="6"/>
        <v>2.4547554871005004</v>
      </c>
      <c r="F10" s="3">
        <v>8.1474509803921578</v>
      </c>
      <c r="G10" s="25">
        <v>0</v>
      </c>
      <c r="H10" s="26">
        <v>1.1599999999999999</v>
      </c>
      <c r="I10" s="26">
        <v>0.1</v>
      </c>
      <c r="J10" s="26"/>
      <c r="K10" s="27">
        <v>0.7</v>
      </c>
      <c r="L10" s="20">
        <v>-0.1</v>
      </c>
      <c r="M10" s="20">
        <f t="shared" si="7"/>
        <v>-1.2273777435502502</v>
      </c>
      <c r="N10" s="3">
        <v>-1.2999999999999999E-2</v>
      </c>
      <c r="O10" s="3">
        <v>0</v>
      </c>
      <c r="P10" s="3">
        <f t="shared" si="8"/>
        <v>-0.113</v>
      </c>
      <c r="Q10" s="3">
        <f t="shared" si="0"/>
        <v>-1.3869368502117827</v>
      </c>
      <c r="R10" s="3">
        <f t="shared" si="9"/>
        <v>1.0599999999999998</v>
      </c>
      <c r="S10" s="3">
        <f t="shared" si="1"/>
        <v>1.1469999999999998</v>
      </c>
      <c r="T10" s="3">
        <f t="shared" si="2"/>
        <v>8.6999999999999966E-2</v>
      </c>
      <c r="U10" s="3">
        <f t="shared" si="3"/>
        <v>1.0678186368887173</v>
      </c>
      <c r="X10" s="3">
        <f t="shared" si="10"/>
        <v>-2.1309999999999998</v>
      </c>
      <c r="Y10" s="3">
        <f t="shared" si="15"/>
        <v>-2.1310000000000002</v>
      </c>
      <c r="Z10" s="3">
        <f t="shared" si="11"/>
        <v>-26.155419715055828</v>
      </c>
      <c r="AA10" s="3">
        <f t="shared" si="12"/>
        <v>-26.155419715055832</v>
      </c>
      <c r="AC10" s="3">
        <f t="shared" si="4"/>
        <v>8.7000000000000008E-2</v>
      </c>
      <c r="AD10" s="3">
        <f t="shared" si="5"/>
        <v>1.0678186368887177</v>
      </c>
      <c r="AM10" s="3">
        <v>38.64992983509012</v>
      </c>
      <c r="AN10" s="3">
        <f t="shared" si="13"/>
        <v>10.587148709838798</v>
      </c>
      <c r="AO10" s="21">
        <v>1551</v>
      </c>
      <c r="AP10" s="22">
        <f t="shared" si="14"/>
        <v>3.190611797813605</v>
      </c>
      <c r="AQ10" s="22">
        <v>4.7438063669368402</v>
      </c>
      <c r="AR10" s="22"/>
    </row>
    <row r="11" spans="1:53">
      <c r="A11" s="18">
        <v>1878</v>
      </c>
      <c r="B11" s="19">
        <v>0.3</v>
      </c>
      <c r="C11" s="19">
        <f t="shared" si="6"/>
        <v>3.7631998950567338</v>
      </c>
      <c r="F11" s="3">
        <v>7.9719389978213524</v>
      </c>
      <c r="G11" s="25">
        <v>0</v>
      </c>
      <c r="H11" s="26">
        <v>1.1599999999999999</v>
      </c>
      <c r="I11" s="26">
        <v>0.1</v>
      </c>
      <c r="J11" s="26"/>
      <c r="K11" s="27">
        <v>0.7</v>
      </c>
      <c r="L11" s="20">
        <v>-0.1</v>
      </c>
      <c r="M11" s="20">
        <f t="shared" si="7"/>
        <v>-1.2543999650189115</v>
      </c>
      <c r="N11" s="3">
        <v>-1.0999999999999999E-2</v>
      </c>
      <c r="O11" s="3">
        <v>0</v>
      </c>
      <c r="P11" s="3">
        <f t="shared" si="8"/>
        <v>-0.111</v>
      </c>
      <c r="Q11" s="3">
        <f t="shared" si="0"/>
        <v>-1.3923839611709918</v>
      </c>
      <c r="R11" s="3">
        <f t="shared" si="9"/>
        <v>1.0599999999999998</v>
      </c>
      <c r="S11" s="3">
        <f t="shared" si="1"/>
        <v>1.2489999999999999</v>
      </c>
      <c r="T11" s="3">
        <f t="shared" si="2"/>
        <v>0.18900000000000006</v>
      </c>
      <c r="U11" s="3">
        <f t="shared" si="3"/>
        <v>2.3708159338857433</v>
      </c>
      <c r="X11" s="3">
        <f t="shared" si="10"/>
        <v>-1.9419999999999997</v>
      </c>
      <c r="Y11" s="3">
        <f t="shared" si="15"/>
        <v>-1.9420000000000002</v>
      </c>
      <c r="Z11" s="3">
        <f t="shared" si="11"/>
        <v>-24.360447320667255</v>
      </c>
      <c r="AA11" s="3">
        <f t="shared" si="12"/>
        <v>-24.360447320667262</v>
      </c>
      <c r="AC11" s="3">
        <f t="shared" si="4"/>
        <v>0.189</v>
      </c>
      <c r="AD11" s="3">
        <f t="shared" si="5"/>
        <v>2.3708159338857424</v>
      </c>
      <c r="AM11" s="3">
        <v>38.100946003161255</v>
      </c>
      <c r="AN11" s="3">
        <f t="shared" si="13"/>
        <v>10.580935758847597</v>
      </c>
      <c r="AO11" s="21">
        <v>1493</v>
      </c>
      <c r="AP11" s="22">
        <f t="shared" si="14"/>
        <v>3.1740598077250253</v>
      </c>
      <c r="AQ11" s="22">
        <v>4.7793825333552906</v>
      </c>
      <c r="AR11" s="22"/>
    </row>
    <row r="12" spans="1:53">
      <c r="A12" s="18">
        <v>1879</v>
      </c>
      <c r="B12" s="19">
        <v>0.3</v>
      </c>
      <c r="C12" s="19">
        <f t="shared" si="6"/>
        <v>3.4512662161891194</v>
      </c>
      <c r="F12" s="3">
        <v>8.6924618736383454</v>
      </c>
      <c r="G12" s="25">
        <v>0</v>
      </c>
      <c r="H12" s="26">
        <v>1.1599999999999999</v>
      </c>
      <c r="I12" s="26">
        <v>0.1</v>
      </c>
      <c r="J12" s="26"/>
      <c r="K12" s="27">
        <v>0.7</v>
      </c>
      <c r="L12" s="20">
        <v>-0.1</v>
      </c>
      <c r="M12" s="20">
        <f t="shared" si="7"/>
        <v>-1.15042207206304</v>
      </c>
      <c r="N12" s="3">
        <v>-8.0000000000000002E-3</v>
      </c>
      <c r="O12" s="3">
        <v>0</v>
      </c>
      <c r="P12" s="3">
        <f t="shared" si="8"/>
        <v>-0.10800000000000001</v>
      </c>
      <c r="Q12" s="3">
        <f t="shared" si="0"/>
        <v>-1.2424558378280832</v>
      </c>
      <c r="R12" s="3">
        <f t="shared" si="9"/>
        <v>1.0599999999999998</v>
      </c>
      <c r="S12" s="3">
        <f t="shared" si="1"/>
        <v>1.2519999999999998</v>
      </c>
      <c r="T12" s="3">
        <f t="shared" si="2"/>
        <v>0.19199999999999995</v>
      </c>
      <c r="U12" s="3">
        <f t="shared" si="3"/>
        <v>2.208810378361036</v>
      </c>
      <c r="X12" s="3">
        <f t="shared" si="10"/>
        <v>-1.7499999999999998</v>
      </c>
      <c r="Y12" s="3">
        <f t="shared" si="15"/>
        <v>-1.7500000000000002</v>
      </c>
      <c r="Z12" s="3">
        <f t="shared" si="11"/>
        <v>-20.132386261103196</v>
      </c>
      <c r="AA12" s="3">
        <f t="shared" si="12"/>
        <v>-20.132386261103203</v>
      </c>
      <c r="AC12" s="3">
        <f t="shared" si="4"/>
        <v>0.19199999999999998</v>
      </c>
      <c r="AD12" s="3">
        <f t="shared" si="5"/>
        <v>2.2088103783610364</v>
      </c>
      <c r="AM12" s="3">
        <v>38.932065304586629</v>
      </c>
      <c r="AN12" s="3">
        <f t="shared" si="13"/>
        <v>10.59030744318885</v>
      </c>
      <c r="AO12" s="21">
        <v>1490</v>
      </c>
      <c r="AP12" s="22">
        <f t="shared" si="14"/>
        <v>3.173186268412274</v>
      </c>
      <c r="AQ12" s="22">
        <v>4.4788307237396134</v>
      </c>
      <c r="AR12" s="22"/>
    </row>
    <row r="13" spans="1:53">
      <c r="A13" s="18">
        <v>1880</v>
      </c>
      <c r="B13" s="19">
        <v>0.2</v>
      </c>
      <c r="C13" s="19">
        <f t="shared" si="6"/>
        <v>1.9575898188269814</v>
      </c>
      <c r="F13" s="3">
        <v>10.216644880174293</v>
      </c>
      <c r="G13" s="25">
        <v>0</v>
      </c>
      <c r="H13" s="26">
        <v>1.1599999999999999</v>
      </c>
      <c r="I13" s="26">
        <v>0.1</v>
      </c>
      <c r="J13" s="26"/>
      <c r="K13" s="27">
        <v>0.8</v>
      </c>
      <c r="L13" s="20">
        <v>-0.1</v>
      </c>
      <c r="M13" s="20">
        <f t="shared" si="7"/>
        <v>-0.97879490941349068</v>
      </c>
      <c r="N13" s="3">
        <v>-4.0000000000000001E-3</v>
      </c>
      <c r="O13" s="3">
        <v>0</v>
      </c>
      <c r="P13" s="3">
        <f t="shared" si="8"/>
        <v>-0.10400000000000001</v>
      </c>
      <c r="Q13" s="3">
        <f t="shared" si="0"/>
        <v>-1.0179467057900304</v>
      </c>
      <c r="R13" s="3">
        <f t="shared" si="9"/>
        <v>1.0599999999999998</v>
      </c>
      <c r="S13" s="3">
        <f t="shared" si="1"/>
        <v>1.1559999999999997</v>
      </c>
      <c r="T13" s="3">
        <f t="shared" si="2"/>
        <v>9.5999999999999863E-2</v>
      </c>
      <c r="U13" s="3">
        <f t="shared" si="3"/>
        <v>0.9396431130369497</v>
      </c>
      <c r="X13" s="3">
        <f t="shared" ref="X13:X17" si="16">AC13+X12</f>
        <v>-1.6539999999999997</v>
      </c>
      <c r="Y13" s="3">
        <f t="shared" si="15"/>
        <v>-1.6540000000000004</v>
      </c>
      <c r="Z13" s="3">
        <f t="shared" si="11"/>
        <v>-16.189267801699131</v>
      </c>
      <c r="AA13" s="3">
        <f t="shared" si="12"/>
        <v>-16.189267801699138</v>
      </c>
      <c r="AC13" s="3">
        <f t="shared" si="4"/>
        <v>9.6000000000000002E-2</v>
      </c>
      <c r="AD13" s="3">
        <f t="shared" si="5"/>
        <v>0.93964311303695103</v>
      </c>
      <c r="AM13" s="3">
        <v>42.733716146705177</v>
      </c>
      <c r="AN13" s="3">
        <f t="shared" si="13"/>
        <v>10.63077066093873</v>
      </c>
      <c r="AO13" s="21">
        <v>1597</v>
      </c>
      <c r="AP13" s="22">
        <f t="shared" si="14"/>
        <v>3.203304916138483</v>
      </c>
      <c r="AQ13" s="22">
        <v>4.1827543824716118</v>
      </c>
      <c r="AR13" s="22"/>
    </row>
    <row r="14" spans="1:53">
      <c r="A14" s="18">
        <v>1881</v>
      </c>
      <c r="B14" s="19">
        <v>0.2</v>
      </c>
      <c r="C14" s="19">
        <f t="shared" si="6"/>
        <v>1.9008729935229511</v>
      </c>
      <c r="F14" s="3">
        <v>10.521481481481484</v>
      </c>
      <c r="G14" s="25">
        <v>0</v>
      </c>
      <c r="H14" s="26">
        <v>1.1599999999999999</v>
      </c>
      <c r="I14" s="26">
        <v>0.1</v>
      </c>
      <c r="J14" s="26"/>
      <c r="K14" s="27">
        <v>0.9</v>
      </c>
      <c r="L14" s="20">
        <v>-0.1</v>
      </c>
      <c r="M14" s="20">
        <f t="shared" si="7"/>
        <v>-0.95043649676147557</v>
      </c>
      <c r="N14" s="3">
        <v>-5.0000000000000001E-3</v>
      </c>
      <c r="O14" s="3">
        <v>0</v>
      </c>
      <c r="P14" s="3">
        <f t="shared" si="8"/>
        <v>-0.10500000000000001</v>
      </c>
      <c r="Q14" s="3">
        <f t="shared" si="0"/>
        <v>-0.99795832159954923</v>
      </c>
      <c r="R14" s="3">
        <f t="shared" si="9"/>
        <v>1.0599999999999998</v>
      </c>
      <c r="S14" s="3">
        <f t="shared" si="1"/>
        <v>1.1549999999999998</v>
      </c>
      <c r="T14" s="3">
        <f t="shared" si="2"/>
        <v>9.4999999999999973E-2</v>
      </c>
      <c r="U14" s="3">
        <f t="shared" si="3"/>
        <v>0.90291467192340147</v>
      </c>
      <c r="X14" s="3">
        <f t="shared" si="16"/>
        <v>-1.5589999999999997</v>
      </c>
      <c r="Y14" s="3">
        <f t="shared" si="15"/>
        <v>-1.5590000000000004</v>
      </c>
      <c r="Z14" s="3">
        <f t="shared" si="11"/>
        <v>-14.8173049845114</v>
      </c>
      <c r="AA14" s="3">
        <f t="shared" si="12"/>
        <v>-14.817304984511406</v>
      </c>
      <c r="AC14" s="3">
        <f t="shared" si="4"/>
        <v>9.5000000000000001E-2</v>
      </c>
      <c r="AD14" s="3">
        <f t="shared" si="5"/>
        <v>0.90291467192340158</v>
      </c>
      <c r="AM14" s="3">
        <v>44.28695225682371</v>
      </c>
      <c r="AN14" s="3">
        <f t="shared" si="13"/>
        <v>10.646275793999207</v>
      </c>
      <c r="AO14" s="21">
        <v>1611</v>
      </c>
      <c r="AP14" s="22">
        <f t="shared" si="14"/>
        <v>3.2070955404192181</v>
      </c>
      <c r="AQ14" s="22">
        <v>4.2091935755218248</v>
      </c>
      <c r="AR14" s="22"/>
    </row>
    <row r="15" spans="1:53">
      <c r="A15" s="18">
        <v>1882</v>
      </c>
      <c r="B15" s="19">
        <v>0</v>
      </c>
      <c r="C15" s="19">
        <f t="shared" si="6"/>
        <v>0</v>
      </c>
      <c r="F15" s="3">
        <v>11.275309734513273</v>
      </c>
      <c r="G15" s="25">
        <v>0</v>
      </c>
      <c r="H15" s="26">
        <v>1.23</v>
      </c>
      <c r="I15" s="26">
        <v>-0.1</v>
      </c>
      <c r="J15" s="26"/>
      <c r="K15" s="27">
        <v>1.1000000000000001</v>
      </c>
      <c r="L15" s="20">
        <v>-0.1</v>
      </c>
      <c r="M15" s="20">
        <f t="shared" si="7"/>
        <v>-0.88689359631428999</v>
      </c>
      <c r="N15" s="3">
        <v>-1.2999999999999999E-2</v>
      </c>
      <c r="O15" s="3">
        <v>0</v>
      </c>
      <c r="P15" s="3">
        <f t="shared" si="8"/>
        <v>-0.113</v>
      </c>
      <c r="Q15" s="3">
        <f t="shared" si="0"/>
        <v>-1.0021897638351478</v>
      </c>
      <c r="R15" s="3">
        <f t="shared" si="9"/>
        <v>1.33</v>
      </c>
      <c r="S15" s="3">
        <f t="shared" si="1"/>
        <v>1.2170000000000001</v>
      </c>
      <c r="T15" s="3">
        <f t="shared" si="2"/>
        <v>-0.11299999999999999</v>
      </c>
      <c r="U15" s="3">
        <f t="shared" si="3"/>
        <v>-1.0021897638351476</v>
      </c>
      <c r="X15" s="3">
        <f t="shared" si="16"/>
        <v>-1.6719999999999997</v>
      </c>
      <c r="Y15" s="3">
        <f t="shared" si="15"/>
        <v>-1.6720000000000004</v>
      </c>
      <c r="Z15" s="3">
        <f t="shared" si="11"/>
        <v>-14.828860930374926</v>
      </c>
      <c r="AA15" s="3">
        <f t="shared" si="12"/>
        <v>-14.828860930374931</v>
      </c>
      <c r="AC15" s="3">
        <f t="shared" si="4"/>
        <v>-0.113</v>
      </c>
      <c r="AD15" s="3">
        <f t="shared" si="5"/>
        <v>-1.0021897638351478</v>
      </c>
      <c r="AM15" s="3">
        <v>46.993512687767492</v>
      </c>
      <c r="AN15" s="3">
        <f t="shared" si="13"/>
        <v>10.672037909034376</v>
      </c>
      <c r="AO15" s="21">
        <v>1664</v>
      </c>
      <c r="AP15" s="22">
        <f t="shared" si="14"/>
        <v>3.2211533219547053</v>
      </c>
      <c r="AQ15" s="22">
        <v>4.1678245471095332</v>
      </c>
      <c r="AR15" s="22"/>
    </row>
    <row r="16" spans="1:53">
      <c r="A16" s="18">
        <v>1883</v>
      </c>
      <c r="B16" s="19">
        <v>0.1</v>
      </c>
      <c r="C16" s="19">
        <f t="shared" si="6"/>
        <v>0.89631321784377183</v>
      </c>
      <c r="F16" s="3">
        <v>11.156814159292036</v>
      </c>
      <c r="G16" s="25">
        <v>0</v>
      </c>
      <c r="H16" s="26">
        <v>1.23</v>
      </c>
      <c r="I16" s="26">
        <v>-0.1</v>
      </c>
      <c r="J16" s="26"/>
      <c r="K16" s="27">
        <v>1.1000000000000001</v>
      </c>
      <c r="L16" s="20">
        <v>-0.1</v>
      </c>
      <c r="M16" s="20">
        <f t="shared" si="7"/>
        <v>-0.89631321784377183</v>
      </c>
      <c r="N16" s="3">
        <v>-2.1999999999999999E-2</v>
      </c>
      <c r="O16" s="3">
        <v>0</v>
      </c>
      <c r="P16" s="3">
        <f t="shared" si="8"/>
        <v>-0.122</v>
      </c>
      <c r="Q16" s="3">
        <f t="shared" si="0"/>
        <v>-1.0935021257694015</v>
      </c>
      <c r="R16" s="3">
        <f t="shared" si="9"/>
        <v>1.33</v>
      </c>
      <c r="S16" s="3">
        <f t="shared" si="1"/>
        <v>1.3080000000000001</v>
      </c>
      <c r="T16" s="3">
        <f t="shared" si="2"/>
        <v>-2.200000000000002E-2</v>
      </c>
      <c r="U16" s="3">
        <f t="shared" si="3"/>
        <v>-0.19718890792562996</v>
      </c>
      <c r="X16" s="3">
        <f t="shared" si="16"/>
        <v>-1.6939999999999997</v>
      </c>
      <c r="Y16" s="3">
        <f t="shared" si="15"/>
        <v>-1.6940000000000004</v>
      </c>
      <c r="Z16" s="3">
        <f t="shared" si="11"/>
        <v>-15.183545910273491</v>
      </c>
      <c r="AA16" s="3">
        <f t="shared" si="12"/>
        <v>-15.183545910273496</v>
      </c>
      <c r="AC16" s="3">
        <f t="shared" si="4"/>
        <v>-2.1999999999999992E-2</v>
      </c>
      <c r="AD16" s="3">
        <f t="shared" si="5"/>
        <v>-0.19718890792562971</v>
      </c>
      <c r="AM16" s="3">
        <v>47.067790663019139</v>
      </c>
      <c r="AN16" s="3">
        <f t="shared" si="13"/>
        <v>10.672723813233764</v>
      </c>
      <c r="AO16" s="21">
        <v>1623</v>
      </c>
      <c r="AP16" s="22">
        <f t="shared" si="14"/>
        <v>3.2103185198262318</v>
      </c>
      <c r="AQ16" s="22">
        <v>4.2187482905967721</v>
      </c>
      <c r="AR16" s="22"/>
    </row>
    <row r="17" spans="1:44">
      <c r="A17" s="18">
        <v>1884</v>
      </c>
      <c r="B17" s="19">
        <v>0</v>
      </c>
      <c r="C17" s="19">
        <f t="shared" si="6"/>
        <v>0</v>
      </c>
      <c r="F17" s="3">
        <v>10.865132743362832</v>
      </c>
      <c r="G17" s="25">
        <v>0</v>
      </c>
      <c r="H17" s="26">
        <v>1.23</v>
      </c>
      <c r="I17" s="26">
        <v>-0.1</v>
      </c>
      <c r="J17" s="26"/>
      <c r="K17" s="27">
        <v>1.1000000000000001</v>
      </c>
      <c r="L17" s="20">
        <v>-0.1</v>
      </c>
      <c r="M17" s="20">
        <f t="shared" si="7"/>
        <v>-0.92037531765165825</v>
      </c>
      <c r="N17" s="3">
        <v>-2.4E-2</v>
      </c>
      <c r="O17" s="3">
        <v>0</v>
      </c>
      <c r="P17" s="3">
        <f t="shared" si="8"/>
        <v>-0.124</v>
      </c>
      <c r="Q17" s="3">
        <f t="shared" si="0"/>
        <v>-1.1412653938880564</v>
      </c>
      <c r="R17" s="3">
        <f t="shared" si="9"/>
        <v>1.33</v>
      </c>
      <c r="S17" s="3">
        <f t="shared" si="1"/>
        <v>1.206</v>
      </c>
      <c r="T17" s="3">
        <f t="shared" si="2"/>
        <v>-0.12400000000000011</v>
      </c>
      <c r="U17" s="3">
        <f t="shared" si="3"/>
        <v>-1.1412653938880575</v>
      </c>
      <c r="X17" s="3">
        <f t="shared" si="16"/>
        <v>-1.8179999999999996</v>
      </c>
      <c r="Y17" s="3">
        <f t="shared" si="15"/>
        <v>-1.8180000000000005</v>
      </c>
      <c r="Z17" s="3">
        <f t="shared" si="11"/>
        <v>-16.732423274907145</v>
      </c>
      <c r="AA17" s="3">
        <f t="shared" si="12"/>
        <v>-16.732423274907152</v>
      </c>
      <c r="AC17" s="3">
        <f t="shared" si="4"/>
        <v>-0.124</v>
      </c>
      <c r="AD17" s="3">
        <f t="shared" si="5"/>
        <v>-1.1412653938880564</v>
      </c>
      <c r="AM17" s="3">
        <v>46.656072928870387</v>
      </c>
      <c r="AN17" s="3">
        <f t="shared" si="13"/>
        <v>10.668908181155198</v>
      </c>
      <c r="AO17" s="21">
        <v>1568</v>
      </c>
      <c r="AP17" s="22">
        <f t="shared" si="14"/>
        <v>3.1953460583484197</v>
      </c>
      <c r="AQ17" s="22">
        <v>4.2941097942288016</v>
      </c>
      <c r="AR17" s="22"/>
    </row>
    <row r="18" spans="1:44">
      <c r="A18" s="18">
        <v>1885</v>
      </c>
      <c r="B18" s="19">
        <v>0.1</v>
      </c>
      <c r="C18" s="19">
        <f t="shared" si="6"/>
        <v>0.93688076741313109</v>
      </c>
      <c r="F18" s="3">
        <v>10.673716814159294</v>
      </c>
      <c r="G18" s="25">
        <v>0</v>
      </c>
      <c r="H18" s="26">
        <v>1.23</v>
      </c>
      <c r="I18" s="26">
        <v>-0.1</v>
      </c>
      <c r="J18" s="26"/>
      <c r="K18" s="27">
        <v>1</v>
      </c>
      <c r="L18" s="20">
        <v>-0.1</v>
      </c>
      <c r="M18" s="20">
        <f t="shared" si="7"/>
        <v>-0.93688076741313109</v>
      </c>
      <c r="N18" s="3">
        <v>-2.7E-2</v>
      </c>
      <c r="O18" s="3">
        <v>0</v>
      </c>
      <c r="P18" s="3">
        <f t="shared" si="8"/>
        <v>-0.127</v>
      </c>
      <c r="Q18" s="3">
        <f t="shared" si="0"/>
        <v>-1.1898385746146765</v>
      </c>
      <c r="R18" s="3">
        <f t="shared" si="9"/>
        <v>1.33</v>
      </c>
      <c r="S18" s="3">
        <f t="shared" si="1"/>
        <v>1.3030000000000002</v>
      </c>
      <c r="T18" s="3">
        <f t="shared" si="2"/>
        <v>-2.6999999999999913E-2</v>
      </c>
      <c r="U18" s="3">
        <f t="shared" si="3"/>
        <v>-0.25295780720154459</v>
      </c>
      <c r="V18" s="3">
        <v>0.13735690963716171</v>
      </c>
      <c r="W18" s="3">
        <v>1.9</v>
      </c>
      <c r="X18" s="3">
        <f>V18-W18</f>
        <v>-1.7626430903628383</v>
      </c>
      <c r="Y18" s="3">
        <f t="shared" ref="Y18:Y65" si="17">V18-W18</f>
        <v>-1.7626430903628383</v>
      </c>
      <c r="Z18" s="3">
        <f t="shared" si="11"/>
        <v>-16.513864111745889</v>
      </c>
      <c r="AA18" s="3">
        <f t="shared" si="12"/>
        <v>-16.513864111745889</v>
      </c>
      <c r="AC18" s="3">
        <f t="shared" si="4"/>
        <v>-2.6999999999999996E-2</v>
      </c>
      <c r="AD18" s="3">
        <f t="shared" si="5"/>
        <v>-0.25295780720154537</v>
      </c>
      <c r="AM18" s="3">
        <v>47.249387484837385</v>
      </c>
      <c r="AN18" s="3">
        <f t="shared" si="13"/>
        <v>10.674396182926142</v>
      </c>
      <c r="AO18" s="21">
        <v>1549</v>
      </c>
      <c r="AP18" s="22">
        <f t="shared" si="14"/>
        <v>3.1900514177592059</v>
      </c>
      <c r="AQ18" s="22">
        <v>4.4267042406594843</v>
      </c>
      <c r="AR18" s="22"/>
    </row>
    <row r="19" spans="1:44">
      <c r="A19" s="18">
        <v>1886</v>
      </c>
      <c r="B19" s="19">
        <v>0</v>
      </c>
      <c r="C19" s="19">
        <f t="shared" si="6"/>
        <v>0</v>
      </c>
      <c r="F19" s="3">
        <v>10.99274336283186</v>
      </c>
      <c r="G19" s="25">
        <v>0</v>
      </c>
      <c r="H19" s="26">
        <v>1.23</v>
      </c>
      <c r="I19" s="26">
        <v>-0.1</v>
      </c>
      <c r="J19" s="26"/>
      <c r="K19" s="27">
        <v>1.1000000000000001</v>
      </c>
      <c r="L19" s="20">
        <v>-0.1</v>
      </c>
      <c r="M19" s="20">
        <f t="shared" si="7"/>
        <v>-0.90969102706532057</v>
      </c>
      <c r="N19" s="3">
        <v>-2.8000000000000001E-2</v>
      </c>
      <c r="O19" s="3">
        <v>0</v>
      </c>
      <c r="P19" s="3">
        <f t="shared" si="8"/>
        <v>-0.128</v>
      </c>
      <c r="Q19" s="3">
        <f t="shared" si="0"/>
        <v>-1.1644045146436104</v>
      </c>
      <c r="R19" s="3">
        <f t="shared" si="9"/>
        <v>1.33</v>
      </c>
      <c r="S19" s="3">
        <f t="shared" si="1"/>
        <v>1.202</v>
      </c>
      <c r="T19" s="3">
        <f t="shared" si="2"/>
        <v>-0.12800000000000011</v>
      </c>
      <c r="U19" s="3">
        <f t="shared" si="3"/>
        <v>-1.1644045146436113</v>
      </c>
      <c r="X19" s="3">
        <f>AC19+X18</f>
        <v>-1.8906430903628384</v>
      </c>
      <c r="Y19" s="3">
        <f>T19+Y18</f>
        <v>-1.8906430903628384</v>
      </c>
      <c r="Z19" s="3">
        <f t="shared" si="11"/>
        <v>-17.199010546861221</v>
      </c>
      <c r="AA19" s="3">
        <f t="shared" si="12"/>
        <v>-17.199010546861221</v>
      </c>
      <c r="AC19" s="3">
        <f t="shared" si="4"/>
        <v>-0.128</v>
      </c>
      <c r="AD19" s="3">
        <f t="shared" si="5"/>
        <v>-1.1644045146436104</v>
      </c>
      <c r="AM19" s="3">
        <v>48.900589015162829</v>
      </c>
      <c r="AN19" s="3">
        <f t="shared" si="13"/>
        <v>10.689314090299375</v>
      </c>
      <c r="AO19" s="21">
        <v>1564</v>
      </c>
      <c r="AP19" s="22">
        <f t="shared" si="14"/>
        <v>3.1942367487238292</v>
      </c>
      <c r="AQ19" s="22">
        <v>4.4484427045302608</v>
      </c>
      <c r="AR19" s="22"/>
    </row>
    <row r="20" spans="1:44">
      <c r="A20" s="18">
        <v>1887</v>
      </c>
      <c r="B20" s="19">
        <v>-0.1</v>
      </c>
      <c r="C20" s="19">
        <f t="shared" si="6"/>
        <v>-0.88674212385552609</v>
      </c>
      <c r="F20" s="3">
        <v>11.277235772357722</v>
      </c>
      <c r="G20" s="25">
        <v>0</v>
      </c>
      <c r="H20" s="26">
        <v>1.44</v>
      </c>
      <c r="I20" s="26">
        <v>-0.1</v>
      </c>
      <c r="J20" s="26"/>
      <c r="K20" s="27">
        <v>1.3</v>
      </c>
      <c r="L20" s="20">
        <v>-0.1</v>
      </c>
      <c r="M20" s="20">
        <f t="shared" si="7"/>
        <v>-0.88674212385552609</v>
      </c>
      <c r="N20" s="3">
        <v>-2.8000000000000001E-2</v>
      </c>
      <c r="O20" s="3">
        <v>0</v>
      </c>
      <c r="P20" s="3">
        <f t="shared" si="8"/>
        <v>-0.128</v>
      </c>
      <c r="Q20" s="3">
        <f t="shared" si="0"/>
        <v>-1.1350299185350734</v>
      </c>
      <c r="R20" s="3">
        <f t="shared" si="9"/>
        <v>1.54</v>
      </c>
      <c r="S20" s="3">
        <f t="shared" si="1"/>
        <v>1.3119999999999998</v>
      </c>
      <c r="T20" s="3">
        <f t="shared" si="2"/>
        <v>-0.2280000000000002</v>
      </c>
      <c r="U20" s="3">
        <f t="shared" si="3"/>
        <v>-2.0217720423906012</v>
      </c>
      <c r="X20" s="3">
        <f t="shared" ref="X20:X30" si="18">AC20+X19</f>
        <v>-2.1186430903628386</v>
      </c>
      <c r="Y20" s="3">
        <f t="shared" ref="Y20:Y30" si="19">T20+Y19</f>
        <v>-2.1186430903628386</v>
      </c>
      <c r="Z20" s="3">
        <f t="shared" si="11"/>
        <v>-18.786900736401787</v>
      </c>
      <c r="AA20" s="3">
        <f t="shared" si="12"/>
        <v>-18.786900736401787</v>
      </c>
      <c r="AC20" s="3">
        <f t="shared" si="4"/>
        <v>-0.22800000000000001</v>
      </c>
      <c r="AD20" s="3">
        <f t="shared" si="5"/>
        <v>-2.0217720423905994</v>
      </c>
      <c r="AM20" s="3">
        <v>50.489233693372107</v>
      </c>
      <c r="AN20" s="3">
        <f t="shared" si="13"/>
        <v>10.703198779186959</v>
      </c>
      <c r="AO20" s="21">
        <v>1576</v>
      </c>
      <c r="AP20" s="22">
        <f t="shared" si="14"/>
        <v>3.1975562131535367</v>
      </c>
      <c r="AQ20" s="22">
        <v>4.4770930317098765</v>
      </c>
      <c r="AR20" s="22"/>
    </row>
    <row r="21" spans="1:44">
      <c r="A21" s="18">
        <v>1888</v>
      </c>
      <c r="B21" s="19">
        <v>-0.1</v>
      </c>
      <c r="C21" s="19">
        <f t="shared" si="6"/>
        <v>-0.87700534759358284</v>
      </c>
      <c r="F21" s="3">
        <v>11.402439024390244</v>
      </c>
      <c r="G21" s="25">
        <v>0</v>
      </c>
      <c r="H21" s="26">
        <v>1.44</v>
      </c>
      <c r="I21" s="26">
        <v>-0.1</v>
      </c>
      <c r="J21" s="26"/>
      <c r="K21" s="27">
        <v>1.3</v>
      </c>
      <c r="L21" s="20">
        <v>-0.1</v>
      </c>
      <c r="M21" s="20">
        <f t="shared" si="7"/>
        <v>-0.87700534759358284</v>
      </c>
      <c r="N21" s="3">
        <v>-0.03</v>
      </c>
      <c r="O21" s="3">
        <v>0</v>
      </c>
      <c r="P21" s="3">
        <f t="shared" si="8"/>
        <v>-0.13</v>
      </c>
      <c r="Q21" s="3">
        <f t="shared" si="0"/>
        <v>-1.1401069518716578</v>
      </c>
      <c r="R21" s="3">
        <f t="shared" si="9"/>
        <v>1.54</v>
      </c>
      <c r="S21" s="3">
        <f t="shared" si="1"/>
        <v>1.3099999999999998</v>
      </c>
      <c r="T21" s="3">
        <f t="shared" si="2"/>
        <v>-0.2300000000000002</v>
      </c>
      <c r="U21" s="3">
        <f t="shared" si="3"/>
        <v>-2.0171122994652424</v>
      </c>
      <c r="X21" s="3">
        <f t="shared" si="18"/>
        <v>-2.3486430903628386</v>
      </c>
      <c r="Y21" s="3">
        <f t="shared" si="19"/>
        <v>-2.348643090362839</v>
      </c>
      <c r="Z21" s="3">
        <f t="shared" si="11"/>
        <v>-20.597725498369279</v>
      </c>
      <c r="AA21" s="3">
        <f t="shared" si="12"/>
        <v>-20.597725498369286</v>
      </c>
      <c r="AC21" s="3">
        <f t="shared" si="4"/>
        <v>-0.23</v>
      </c>
      <c r="AD21" s="3">
        <f t="shared" si="5"/>
        <v>-2.0171122994652411</v>
      </c>
      <c r="AM21" s="3">
        <v>53.226598038691257</v>
      </c>
      <c r="AN21" s="3">
        <f t="shared" si="13"/>
        <v>10.726128709264273</v>
      </c>
      <c r="AO21" s="21">
        <v>1623</v>
      </c>
      <c r="AP21" s="22">
        <f t="shared" si="14"/>
        <v>3.2103185198262318</v>
      </c>
      <c r="AQ21" s="22">
        <v>4.6680011114146343</v>
      </c>
      <c r="AR21" s="22"/>
    </row>
    <row r="22" spans="1:44">
      <c r="A22" s="18">
        <v>1889</v>
      </c>
      <c r="B22" s="19">
        <v>0</v>
      </c>
      <c r="C22" s="19">
        <f t="shared" si="6"/>
        <v>0</v>
      </c>
      <c r="F22" s="3">
        <v>12.135772357723576</v>
      </c>
      <c r="G22" s="25">
        <v>0</v>
      </c>
      <c r="H22" s="26">
        <v>1.44</v>
      </c>
      <c r="I22" s="26">
        <v>-0.1</v>
      </c>
      <c r="J22" s="26"/>
      <c r="K22" s="27">
        <v>1.4</v>
      </c>
      <c r="L22" s="20">
        <v>-0.1</v>
      </c>
      <c r="M22" s="20">
        <f t="shared" si="7"/>
        <v>-0.82401018289006511</v>
      </c>
      <c r="N22" s="3">
        <v>-4.3999999999999997E-2</v>
      </c>
      <c r="O22" s="3">
        <v>0</v>
      </c>
      <c r="P22" s="3">
        <f t="shared" si="8"/>
        <v>-0.14400000000000002</v>
      </c>
      <c r="Q22" s="3">
        <f t="shared" si="0"/>
        <v>-1.1865746633616938</v>
      </c>
      <c r="R22" s="3">
        <f t="shared" si="9"/>
        <v>1.54</v>
      </c>
      <c r="S22" s="3">
        <f t="shared" si="1"/>
        <v>1.3959999999999999</v>
      </c>
      <c r="T22" s="3">
        <f t="shared" si="2"/>
        <v>-0.14400000000000013</v>
      </c>
      <c r="U22" s="3">
        <f t="shared" si="3"/>
        <v>-1.1865746633616947</v>
      </c>
      <c r="X22" s="3">
        <f t="shared" si="18"/>
        <v>-2.4926430903628387</v>
      </c>
      <c r="Y22" s="3">
        <f t="shared" si="19"/>
        <v>-2.4926430903628392</v>
      </c>
      <c r="Z22" s="3">
        <f t="shared" si="11"/>
        <v>-20.539632887695397</v>
      </c>
      <c r="AA22" s="3">
        <f t="shared" si="12"/>
        <v>-20.539632887695401</v>
      </c>
      <c r="AC22" s="3">
        <f t="shared" si="4"/>
        <v>-0.14400000000000002</v>
      </c>
      <c r="AD22" s="3">
        <f t="shared" si="5"/>
        <v>-1.1865746633616938</v>
      </c>
      <c r="AM22" s="3">
        <v>55.012867538880478</v>
      </c>
      <c r="AN22" s="3">
        <f t="shared" si="13"/>
        <v>10.740464283085648</v>
      </c>
      <c r="AO22" s="21">
        <v>1639</v>
      </c>
      <c r="AP22" s="22">
        <f t="shared" si="14"/>
        <v>3.2145789535704989</v>
      </c>
      <c r="AQ22" s="22">
        <v>4.5331163042019824</v>
      </c>
      <c r="AR22" s="22"/>
    </row>
    <row r="23" spans="1:44">
      <c r="A23" s="18">
        <v>1890</v>
      </c>
      <c r="B23" s="19">
        <v>0</v>
      </c>
      <c r="C23" s="19">
        <f t="shared" si="6"/>
        <v>0</v>
      </c>
      <c r="F23" s="3">
        <v>12.019512195121949</v>
      </c>
      <c r="G23" s="25">
        <v>0</v>
      </c>
      <c r="H23" s="26">
        <v>1.44</v>
      </c>
      <c r="I23" s="26">
        <v>-0.1</v>
      </c>
      <c r="J23" s="26"/>
      <c r="K23" s="27">
        <v>1.4</v>
      </c>
      <c r="L23" s="20">
        <v>-0.1</v>
      </c>
      <c r="M23" s="20">
        <f t="shared" si="7"/>
        <v>-0.83198051948051954</v>
      </c>
      <c r="N23" s="3">
        <v>-4.4999999999999998E-2</v>
      </c>
      <c r="O23" s="3">
        <v>0</v>
      </c>
      <c r="P23" s="3">
        <f t="shared" si="8"/>
        <v>-0.14500000000000002</v>
      </c>
      <c r="Q23" s="3">
        <f t="shared" si="0"/>
        <v>-1.2063717532467535</v>
      </c>
      <c r="R23" s="3">
        <f t="shared" si="9"/>
        <v>1.54</v>
      </c>
      <c r="S23" s="3">
        <f t="shared" si="1"/>
        <v>1.395</v>
      </c>
      <c r="T23" s="3">
        <f t="shared" si="2"/>
        <v>-0.14500000000000002</v>
      </c>
      <c r="U23" s="3">
        <f t="shared" si="3"/>
        <v>-1.2063717532467535</v>
      </c>
      <c r="X23" s="3">
        <f t="shared" si="18"/>
        <v>-2.6376430903628387</v>
      </c>
      <c r="Y23" s="3">
        <f t="shared" si="19"/>
        <v>-2.6376430903628392</v>
      </c>
      <c r="Z23" s="3">
        <f t="shared" si="11"/>
        <v>-21.944676685242776</v>
      </c>
      <c r="AA23" s="3">
        <f t="shared" si="12"/>
        <v>-21.944676685242783</v>
      </c>
      <c r="AC23" s="3">
        <f t="shared" si="4"/>
        <v>-0.14500000000000002</v>
      </c>
      <c r="AD23" s="3">
        <f t="shared" si="5"/>
        <v>-1.2063717532467535</v>
      </c>
      <c r="AM23" s="3">
        <v>55.571343993327496</v>
      </c>
      <c r="AN23" s="3">
        <f t="shared" si="13"/>
        <v>10.744850900327354</v>
      </c>
      <c r="AO23" s="21">
        <v>1618</v>
      </c>
      <c r="AP23" s="22">
        <f t="shared" si="14"/>
        <v>3.2089785172762535</v>
      </c>
      <c r="AQ23" s="22">
        <v>4.6234275643799263</v>
      </c>
      <c r="AR23" s="22"/>
    </row>
    <row r="24" spans="1:44">
      <c r="A24" s="18">
        <v>1891</v>
      </c>
      <c r="B24" s="19">
        <v>0</v>
      </c>
      <c r="C24" s="19">
        <f t="shared" si="6"/>
        <v>0</v>
      </c>
      <c r="F24" s="3">
        <v>12.395121951219512</v>
      </c>
      <c r="G24" s="25">
        <v>0</v>
      </c>
      <c r="H24" s="26">
        <v>1.44</v>
      </c>
      <c r="I24" s="26">
        <v>-0.1</v>
      </c>
      <c r="J24" s="26"/>
      <c r="K24" s="27">
        <v>1.5</v>
      </c>
      <c r="L24" s="20">
        <v>-0.1</v>
      </c>
      <c r="M24" s="20">
        <f t="shared" si="7"/>
        <v>-0.8067689885871705</v>
      </c>
      <c r="N24" s="3">
        <v>-0.05</v>
      </c>
      <c r="O24" s="3">
        <v>0</v>
      </c>
      <c r="P24" s="3">
        <f t="shared" si="8"/>
        <v>-0.15000000000000002</v>
      </c>
      <c r="Q24" s="3">
        <f t="shared" si="0"/>
        <v>-1.2101534828807559</v>
      </c>
      <c r="R24" s="3">
        <f t="shared" si="9"/>
        <v>1.54</v>
      </c>
      <c r="S24" s="3">
        <f t="shared" si="1"/>
        <v>1.39</v>
      </c>
      <c r="T24" s="3">
        <f t="shared" si="2"/>
        <v>-0.15000000000000013</v>
      </c>
      <c r="U24" s="3">
        <f t="shared" si="3"/>
        <v>-1.2101534828807567</v>
      </c>
      <c r="X24" s="3">
        <f t="shared" si="18"/>
        <v>-2.7876430903628386</v>
      </c>
      <c r="Y24" s="3">
        <f t="shared" si="19"/>
        <v>-2.7876430903628391</v>
      </c>
      <c r="Z24" s="3">
        <f t="shared" si="11"/>
        <v>-22.489839965540416</v>
      </c>
      <c r="AA24" s="3">
        <f t="shared" si="12"/>
        <v>-22.489839965540419</v>
      </c>
      <c r="AC24" s="3">
        <f t="shared" si="4"/>
        <v>-0.15000000000000002</v>
      </c>
      <c r="AD24" s="3">
        <f t="shared" si="5"/>
        <v>-1.2101534828807559</v>
      </c>
      <c r="AM24" s="3">
        <v>57.621325926401688</v>
      </c>
      <c r="AN24" s="3">
        <f t="shared" si="13"/>
        <v>10.760583247625307</v>
      </c>
      <c r="AO24" s="21">
        <v>1640</v>
      </c>
      <c r="AP24" s="22">
        <f t="shared" si="14"/>
        <v>3.214843848047698</v>
      </c>
      <c r="AQ24" s="22">
        <v>4.6487098838694791</v>
      </c>
      <c r="AR24" s="22"/>
    </row>
    <row r="25" spans="1:44">
      <c r="A25" s="18">
        <v>1892</v>
      </c>
      <c r="B25" s="19">
        <v>0.1</v>
      </c>
      <c r="C25" s="19">
        <f t="shared" si="6"/>
        <v>0.77471702130176112</v>
      </c>
      <c r="F25" s="3">
        <v>12.907938931297711</v>
      </c>
      <c r="G25" s="25">
        <v>0</v>
      </c>
      <c r="H25" s="26">
        <v>1.63</v>
      </c>
      <c r="I25" s="26">
        <v>0</v>
      </c>
      <c r="J25" s="26"/>
      <c r="K25" s="27">
        <v>1.4</v>
      </c>
      <c r="L25" s="20">
        <v>-0.1</v>
      </c>
      <c r="M25" s="20">
        <f t="shared" si="7"/>
        <v>-0.77471702130176112</v>
      </c>
      <c r="N25" s="3">
        <v>-5.3999999999999999E-2</v>
      </c>
      <c r="O25" s="3">
        <v>0</v>
      </c>
      <c r="P25" s="3">
        <f t="shared" si="8"/>
        <v>-0.154</v>
      </c>
      <c r="Q25" s="3">
        <f t="shared" si="0"/>
        <v>-1.1930642128047122</v>
      </c>
      <c r="R25" s="3">
        <f t="shared" si="9"/>
        <v>1.63</v>
      </c>
      <c r="S25" s="3">
        <f t="shared" si="1"/>
        <v>1.5759999999999998</v>
      </c>
      <c r="T25" s="3">
        <f t="shared" si="2"/>
        <v>-5.4000000000000048E-2</v>
      </c>
      <c r="U25" s="3">
        <f t="shared" si="3"/>
        <v>-0.41834719150295135</v>
      </c>
      <c r="X25" s="3">
        <f t="shared" si="18"/>
        <v>-2.8416430903628385</v>
      </c>
      <c r="Y25" s="3">
        <f t="shared" si="19"/>
        <v>-2.8416430903628394</v>
      </c>
      <c r="Z25" s="3">
        <f t="shared" si="11"/>
        <v>-22.014692705686294</v>
      </c>
      <c r="AA25" s="3">
        <f t="shared" si="12"/>
        <v>-22.014692705686301</v>
      </c>
      <c r="AC25" s="3">
        <f t="shared" si="4"/>
        <v>-5.3999999999999992E-2</v>
      </c>
      <c r="AD25" s="3">
        <f t="shared" si="5"/>
        <v>-0.41834719150295091</v>
      </c>
      <c r="AM25" s="3">
        <v>59.086752621392904</v>
      </c>
      <c r="AN25" s="3">
        <f t="shared" si="13"/>
        <v>10.771490122026304</v>
      </c>
      <c r="AO25" s="21">
        <v>1645</v>
      </c>
      <c r="AP25" s="22">
        <f t="shared" si="14"/>
        <v>3.2161659022859932</v>
      </c>
      <c r="AQ25" s="22">
        <v>4.5775512989239537</v>
      </c>
      <c r="AR25" s="22"/>
    </row>
    <row r="26" spans="1:44">
      <c r="A26" s="18">
        <v>1893</v>
      </c>
      <c r="B26" s="19">
        <v>0</v>
      </c>
      <c r="C26" s="19">
        <f t="shared" si="6"/>
        <v>0</v>
      </c>
      <c r="F26" s="3">
        <v>12.943969465648856</v>
      </c>
      <c r="G26" s="25">
        <v>0</v>
      </c>
      <c r="H26" s="26">
        <v>1.63</v>
      </c>
      <c r="I26" s="26">
        <v>0</v>
      </c>
      <c r="J26" s="26"/>
      <c r="K26" s="27">
        <v>1.4</v>
      </c>
      <c r="L26" s="20">
        <v>-0.1</v>
      </c>
      <c r="M26" s="20">
        <f t="shared" si="7"/>
        <v>-0.77256053690008608</v>
      </c>
      <c r="N26" s="3">
        <v>-4.3999999999999997E-2</v>
      </c>
      <c r="O26" s="3">
        <v>0</v>
      </c>
      <c r="P26" s="3">
        <f t="shared" si="8"/>
        <v>-0.14400000000000002</v>
      </c>
      <c r="Q26" s="3">
        <f t="shared" si="0"/>
        <v>-1.1124871731361241</v>
      </c>
      <c r="R26" s="3">
        <f t="shared" si="9"/>
        <v>1.63</v>
      </c>
      <c r="S26" s="3">
        <f t="shared" si="1"/>
        <v>1.4859999999999998</v>
      </c>
      <c r="T26" s="3">
        <f t="shared" si="2"/>
        <v>-0.14400000000000013</v>
      </c>
      <c r="U26" s="3">
        <f t="shared" si="3"/>
        <v>-1.112487173136125</v>
      </c>
      <c r="X26" s="3">
        <f t="shared" si="18"/>
        <v>-2.9856430903628386</v>
      </c>
      <c r="Y26" s="3">
        <f t="shared" si="19"/>
        <v>-2.9856430903628395</v>
      </c>
      <c r="Z26" s="3">
        <f t="shared" si="11"/>
        <v>-23.065900288827468</v>
      </c>
      <c r="AA26" s="3">
        <f t="shared" si="12"/>
        <v>-23.065900288827475</v>
      </c>
      <c r="AC26" s="3">
        <f t="shared" si="4"/>
        <v>-0.14400000000000002</v>
      </c>
      <c r="AD26" s="3">
        <f t="shared" si="5"/>
        <v>-1.1124871731361241</v>
      </c>
      <c r="AM26" s="3">
        <v>61.527811263911694</v>
      </c>
      <c r="AN26" s="3">
        <f t="shared" si="13"/>
        <v>10.789071466153974</v>
      </c>
      <c r="AO26" s="21">
        <v>1676</v>
      </c>
      <c r="AP26" s="22">
        <f t="shared" si="14"/>
        <v>3.2242740142942576</v>
      </c>
      <c r="AQ26" s="22">
        <v>4.7533958904334783</v>
      </c>
      <c r="AR26" s="22"/>
    </row>
    <row r="27" spans="1:44">
      <c r="A27" s="18">
        <v>1894</v>
      </c>
      <c r="B27" s="19">
        <v>0.2</v>
      </c>
      <c r="C27" s="19">
        <f t="shared" si="6"/>
        <v>1.6808016525744491</v>
      </c>
      <c r="F27" s="3">
        <v>11.89908396946565</v>
      </c>
      <c r="G27" s="25">
        <v>0</v>
      </c>
      <c r="H27" s="26">
        <v>1.63</v>
      </c>
      <c r="I27" s="26">
        <v>0</v>
      </c>
      <c r="J27" s="26"/>
      <c r="K27" s="27">
        <v>1.3</v>
      </c>
      <c r="L27" s="20">
        <v>-0.1</v>
      </c>
      <c r="M27" s="20">
        <f t="shared" si="7"/>
        <v>-0.84040082628722457</v>
      </c>
      <c r="N27" s="3">
        <v>-5.3999999999999999E-2</v>
      </c>
      <c r="O27" s="3">
        <v>0</v>
      </c>
      <c r="P27" s="3">
        <f t="shared" si="8"/>
        <v>-0.154</v>
      </c>
      <c r="Q27" s="3">
        <f t="shared" si="0"/>
        <v>-1.2942172724823258</v>
      </c>
      <c r="R27" s="3">
        <f t="shared" si="9"/>
        <v>1.63</v>
      </c>
      <c r="S27" s="3">
        <f t="shared" si="1"/>
        <v>1.6759999999999997</v>
      </c>
      <c r="T27" s="3">
        <f t="shared" si="2"/>
        <v>4.5999999999999819E-2</v>
      </c>
      <c r="U27" s="3">
        <f t="shared" si="3"/>
        <v>0.38658438009212176</v>
      </c>
      <c r="X27" s="3">
        <f t="shared" si="18"/>
        <v>-2.9396430903628388</v>
      </c>
      <c r="Y27" s="3">
        <f t="shared" si="19"/>
        <v>-2.9396430903628397</v>
      </c>
      <c r="Z27" s="3">
        <f t="shared" si="11"/>
        <v>-24.7047848213046</v>
      </c>
      <c r="AA27" s="3">
        <f t="shared" si="12"/>
        <v>-24.704784821304607</v>
      </c>
      <c r="AC27" s="3">
        <f t="shared" si="4"/>
        <v>4.6000000000000013E-2</v>
      </c>
      <c r="AD27" s="3">
        <f t="shared" si="5"/>
        <v>0.38658438009212343</v>
      </c>
      <c r="AM27" s="3">
        <v>60.511377898983014</v>
      </c>
      <c r="AN27" s="3">
        <f t="shared" si="13"/>
        <v>10.781837042324456</v>
      </c>
      <c r="AO27" s="21">
        <v>1613</v>
      </c>
      <c r="AP27" s="22">
        <f t="shared" si="14"/>
        <v>3.2076343673889616</v>
      </c>
      <c r="AQ27" s="22">
        <v>5.0853811986083821</v>
      </c>
      <c r="AR27" s="22"/>
    </row>
    <row r="28" spans="1:44">
      <c r="A28" s="18">
        <v>1895</v>
      </c>
      <c r="B28" s="19">
        <v>0</v>
      </c>
      <c r="C28" s="19">
        <f t="shared" si="6"/>
        <v>0</v>
      </c>
      <c r="F28" s="3">
        <v>13.088091603053435</v>
      </c>
      <c r="G28" s="25">
        <v>0</v>
      </c>
      <c r="H28" s="26">
        <v>1.63</v>
      </c>
      <c r="I28" s="26">
        <v>0</v>
      </c>
      <c r="J28" s="26"/>
      <c r="K28" s="27">
        <v>1.4</v>
      </c>
      <c r="L28" s="20">
        <v>-0.1</v>
      </c>
      <c r="M28" s="20">
        <f t="shared" si="7"/>
        <v>-0.76405333208907344</v>
      </c>
      <c r="N28" s="3">
        <v>-5.5E-2</v>
      </c>
      <c r="O28" s="3">
        <v>0</v>
      </c>
      <c r="P28" s="3">
        <f t="shared" si="8"/>
        <v>-0.155</v>
      </c>
      <c r="Q28" s="3">
        <f t="shared" si="0"/>
        <v>-1.1842826647380638</v>
      </c>
      <c r="R28" s="3">
        <f t="shared" si="9"/>
        <v>1.63</v>
      </c>
      <c r="S28" s="3">
        <f t="shared" si="1"/>
        <v>1.4749999999999999</v>
      </c>
      <c r="T28" s="3">
        <f t="shared" si="2"/>
        <v>-0.15500000000000003</v>
      </c>
      <c r="U28" s="3">
        <f t="shared" si="3"/>
        <v>-1.1842826647380642</v>
      </c>
      <c r="X28" s="3">
        <f t="shared" si="18"/>
        <v>-3.0946430903628386</v>
      </c>
      <c r="Y28" s="3">
        <f t="shared" si="19"/>
        <v>-3.0946430903628395</v>
      </c>
      <c r="Z28" s="3">
        <f t="shared" si="11"/>
        <v>-23.644723648181547</v>
      </c>
      <c r="AA28" s="3">
        <f t="shared" si="12"/>
        <v>-23.64472364818155</v>
      </c>
      <c r="AC28" s="3">
        <f t="shared" si="4"/>
        <v>-0.155</v>
      </c>
      <c r="AD28" s="3">
        <f t="shared" si="5"/>
        <v>-1.1842826647380638</v>
      </c>
      <c r="AM28" s="3">
        <v>61.85610359999346</v>
      </c>
      <c r="AN28" s="3">
        <f t="shared" si="13"/>
        <v>10.791382559729275</v>
      </c>
      <c r="AO28" s="21">
        <v>1614</v>
      </c>
      <c r="AP28" s="22">
        <f t="shared" si="14"/>
        <v>3.2079035303860515</v>
      </c>
      <c r="AQ28" s="22">
        <v>4.7261362065621935</v>
      </c>
      <c r="AR28" s="22"/>
    </row>
    <row r="29" spans="1:44">
      <c r="A29" s="18">
        <v>1896</v>
      </c>
      <c r="B29" s="19">
        <v>0.2</v>
      </c>
      <c r="C29" s="19">
        <f t="shared" si="6"/>
        <v>1.5581326196848051</v>
      </c>
      <c r="F29" s="3">
        <v>12.835877862595421</v>
      </c>
      <c r="G29" s="25">
        <v>0</v>
      </c>
      <c r="H29" s="26">
        <v>1.63</v>
      </c>
      <c r="I29" s="26">
        <v>0</v>
      </c>
      <c r="J29" s="26"/>
      <c r="K29" s="27">
        <v>1.4</v>
      </c>
      <c r="L29" s="20">
        <v>-0.1</v>
      </c>
      <c r="M29" s="20">
        <f t="shared" si="7"/>
        <v>-0.77906630984240255</v>
      </c>
      <c r="N29" s="3">
        <v>-4.9000000000000002E-2</v>
      </c>
      <c r="O29" s="3">
        <v>0</v>
      </c>
      <c r="P29" s="3">
        <f t="shared" si="8"/>
        <v>-0.14900000000000002</v>
      </c>
      <c r="Q29" s="3">
        <f t="shared" si="0"/>
        <v>-1.1608088016651801</v>
      </c>
      <c r="R29" s="3">
        <f t="shared" si="9"/>
        <v>1.63</v>
      </c>
      <c r="S29" s="3">
        <f t="shared" si="1"/>
        <v>1.6809999999999998</v>
      </c>
      <c r="T29" s="3">
        <f t="shared" si="2"/>
        <v>5.0999999999999934E-2</v>
      </c>
      <c r="U29" s="3">
        <f t="shared" si="3"/>
        <v>0.3973238180196248</v>
      </c>
      <c r="X29" s="3">
        <f t="shared" si="18"/>
        <v>-3.0436430903628384</v>
      </c>
      <c r="Y29" s="3">
        <f t="shared" si="19"/>
        <v>-3.0436430903628393</v>
      </c>
      <c r="Z29" s="3">
        <f t="shared" si="11"/>
        <v>-23.711997908863029</v>
      </c>
      <c r="AA29" s="3">
        <f t="shared" si="12"/>
        <v>-23.711997908863033</v>
      </c>
      <c r="AC29" s="3">
        <f t="shared" si="4"/>
        <v>5.099999999999999E-2</v>
      </c>
      <c r="AD29" s="3">
        <f t="shared" si="5"/>
        <v>0.39732381801962524</v>
      </c>
      <c r="AM29" s="3">
        <v>64.398277885091673</v>
      </c>
      <c r="AN29" s="3">
        <f t="shared" si="13"/>
        <v>10.808874253772826</v>
      </c>
      <c r="AO29" s="21">
        <v>1646</v>
      </c>
      <c r="AP29" s="22">
        <f t="shared" si="14"/>
        <v>3.2164298308762511</v>
      </c>
      <c r="AQ29" s="22">
        <v>5.0170528712143971</v>
      </c>
      <c r="AR29" s="22"/>
    </row>
    <row r="30" spans="1:44">
      <c r="A30" s="18">
        <v>1897</v>
      </c>
      <c r="B30" s="19">
        <v>0.3</v>
      </c>
      <c r="C30" s="19">
        <f t="shared" si="6"/>
        <v>2.2134387351778657</v>
      </c>
      <c r="F30" s="3">
        <v>13.553571428571427</v>
      </c>
      <c r="G30" s="25">
        <v>0</v>
      </c>
      <c r="H30" s="26">
        <v>2.13</v>
      </c>
      <c r="I30" s="26">
        <v>0.3</v>
      </c>
      <c r="J30" s="26"/>
      <c r="K30" s="27">
        <v>1.6</v>
      </c>
      <c r="L30" s="20">
        <v>-0.1</v>
      </c>
      <c r="M30" s="20">
        <f t="shared" si="7"/>
        <v>-0.73781291172595531</v>
      </c>
      <c r="N30" s="3">
        <v>-4.1000000000000002E-2</v>
      </c>
      <c r="O30" s="3">
        <v>0</v>
      </c>
      <c r="P30" s="3">
        <f t="shared" si="8"/>
        <v>-0.14100000000000001</v>
      </c>
      <c r="Q30" s="3">
        <f t="shared" si="0"/>
        <v>-1.040316205533597</v>
      </c>
      <c r="R30" s="3">
        <f t="shared" si="9"/>
        <v>1.8299999999999998</v>
      </c>
      <c r="S30" s="3">
        <f t="shared" si="1"/>
        <v>1.9889999999999999</v>
      </c>
      <c r="T30" s="3">
        <f t="shared" si="2"/>
        <v>0.15900000000000003</v>
      </c>
      <c r="U30" s="3">
        <f t="shared" si="3"/>
        <v>1.1731225296442691</v>
      </c>
      <c r="X30" s="3">
        <f t="shared" si="18"/>
        <v>-2.8846430903628386</v>
      </c>
      <c r="Y30" s="3">
        <f t="shared" si="19"/>
        <v>-2.8846430903628395</v>
      </c>
      <c r="Z30" s="3">
        <f t="shared" si="11"/>
        <v>-21.283269177907638</v>
      </c>
      <c r="AA30" s="3">
        <f t="shared" si="12"/>
        <v>-21.283269177907645</v>
      </c>
      <c r="AC30" s="3">
        <f t="shared" si="4"/>
        <v>0.15899999999999997</v>
      </c>
      <c r="AD30" s="3">
        <f t="shared" si="5"/>
        <v>1.1731225296442687</v>
      </c>
      <c r="AM30" s="3">
        <v>65.874333928447214</v>
      </c>
      <c r="AN30" s="3">
        <f t="shared" si="13"/>
        <v>10.818716236984741</v>
      </c>
      <c r="AO30" s="21">
        <v>1649</v>
      </c>
      <c r="AP30" s="22">
        <f t="shared" si="14"/>
        <v>3.2172206556445189</v>
      </c>
      <c r="AQ30" s="22">
        <v>4.8602934123755528</v>
      </c>
      <c r="AR30" s="22"/>
    </row>
    <row r="31" spans="1:44">
      <c r="A31" s="18">
        <v>1898</v>
      </c>
      <c r="B31" s="19">
        <v>0.6</v>
      </c>
      <c r="C31" s="19">
        <f t="shared" si="6"/>
        <v>4.2693773824650565</v>
      </c>
      <c r="F31" s="3">
        <v>14.053571428571429</v>
      </c>
      <c r="G31" s="25">
        <v>0</v>
      </c>
      <c r="H31" s="26">
        <v>2.13</v>
      </c>
      <c r="I31" s="26">
        <v>0.3</v>
      </c>
      <c r="J31" s="26"/>
      <c r="K31" s="27">
        <v>1.7</v>
      </c>
      <c r="L31" s="20">
        <v>-0.1</v>
      </c>
      <c r="M31" s="20">
        <f t="shared" si="7"/>
        <v>-0.71156289707750953</v>
      </c>
      <c r="N31" s="3">
        <v>-4.3999999999999997E-2</v>
      </c>
      <c r="O31" s="3">
        <v>0</v>
      </c>
      <c r="P31" s="3">
        <f t="shared" si="8"/>
        <v>-0.14400000000000002</v>
      </c>
      <c r="Q31" s="3">
        <f t="shared" si="0"/>
        <v>-1.0246505717916137</v>
      </c>
      <c r="R31" s="3">
        <f t="shared" si="9"/>
        <v>1.8299999999999998</v>
      </c>
      <c r="S31" s="3">
        <f t="shared" si="1"/>
        <v>2.2859999999999996</v>
      </c>
      <c r="T31" s="3">
        <f t="shared" si="2"/>
        <v>0.45599999999999974</v>
      </c>
      <c r="U31" s="3">
        <f t="shared" si="3"/>
        <v>3.2447268106734413</v>
      </c>
      <c r="V31" s="3">
        <v>0.7</v>
      </c>
      <c r="W31" s="3">
        <v>3.4</v>
      </c>
      <c r="X31" s="3">
        <f>V31-W31</f>
        <v>-2.7</v>
      </c>
      <c r="Y31" s="3">
        <f t="shared" si="17"/>
        <v>-2.7</v>
      </c>
      <c r="Z31" s="3">
        <f t="shared" si="11"/>
        <v>-19.212198221092759</v>
      </c>
      <c r="AA31" s="3">
        <f t="shared" si="12"/>
        <v>-19.212198221092759</v>
      </c>
      <c r="AC31" s="3">
        <f t="shared" si="4"/>
        <v>0.45599999999999996</v>
      </c>
      <c r="AD31" s="3">
        <f t="shared" si="5"/>
        <v>3.244726810673443</v>
      </c>
      <c r="AM31" s="3">
        <v>69.136324714629325</v>
      </c>
      <c r="AN31" s="3">
        <f t="shared" si="13"/>
        <v>10.839706288735735</v>
      </c>
      <c r="AO31" s="21">
        <v>1697</v>
      </c>
      <c r="AP31" s="22">
        <f t="shared" si="14"/>
        <v>3.2296818423176759</v>
      </c>
      <c r="AQ31" s="22">
        <v>4.9194843507233061</v>
      </c>
      <c r="AR31" s="22"/>
    </row>
    <row r="32" spans="1:44">
      <c r="A32" s="18">
        <v>1899</v>
      </c>
      <c r="B32" s="19">
        <v>0.6</v>
      </c>
      <c r="C32" s="19">
        <f t="shared" si="6"/>
        <v>3.7647058823529407</v>
      </c>
      <c r="F32" s="3">
        <v>15.9375</v>
      </c>
      <c r="G32" s="25">
        <v>0</v>
      </c>
      <c r="H32" s="26">
        <v>2.13</v>
      </c>
      <c r="I32" s="26">
        <v>0.3</v>
      </c>
      <c r="J32" s="26"/>
      <c r="K32" s="27">
        <v>1.9</v>
      </c>
      <c r="L32" s="20">
        <v>-0.1</v>
      </c>
      <c r="M32" s="20">
        <f t="shared" si="7"/>
        <v>-0.62745098039215697</v>
      </c>
      <c r="N32" s="3">
        <v>-6.8000000000000005E-2</v>
      </c>
      <c r="O32" s="3">
        <v>0</v>
      </c>
      <c r="P32" s="3">
        <f t="shared" si="8"/>
        <v>-0.16800000000000001</v>
      </c>
      <c r="Q32" s="3">
        <f t="shared" si="0"/>
        <v>-1.0541176470588236</v>
      </c>
      <c r="R32" s="3">
        <f t="shared" si="9"/>
        <v>1.8299999999999998</v>
      </c>
      <c r="S32" s="3">
        <f t="shared" si="1"/>
        <v>2.2619999999999996</v>
      </c>
      <c r="T32" s="3">
        <f t="shared" si="2"/>
        <v>0.43199999999999972</v>
      </c>
      <c r="U32" s="3">
        <f t="shared" si="3"/>
        <v>2.7105882352941162</v>
      </c>
      <c r="X32" s="3">
        <f>AC32+X31</f>
        <v>-2.2680000000000002</v>
      </c>
      <c r="Y32" s="3">
        <f>T32+Y31</f>
        <v>-2.2680000000000007</v>
      </c>
      <c r="Z32" s="3">
        <f t="shared" si="11"/>
        <v>-14.230588235294119</v>
      </c>
      <c r="AA32" s="3">
        <f t="shared" si="12"/>
        <v>-14.230588235294123</v>
      </c>
      <c r="AC32" s="3">
        <f t="shared" si="4"/>
        <v>0.43199999999999994</v>
      </c>
      <c r="AD32" s="3">
        <f t="shared" si="5"/>
        <v>2.7105882352941175</v>
      </c>
      <c r="AM32" s="3">
        <v>73.272879884237881</v>
      </c>
      <c r="AN32" s="3">
        <f t="shared" si="13"/>
        <v>10.864943261188984</v>
      </c>
      <c r="AO32" s="21">
        <v>1763</v>
      </c>
      <c r="AP32" s="22">
        <f t="shared" si="14"/>
        <v>3.2462523122993221</v>
      </c>
      <c r="AQ32" s="22">
        <v>4.5975140319521808</v>
      </c>
      <c r="AR32" s="22"/>
    </row>
    <row r="33" spans="1:47">
      <c r="A33" s="18">
        <v>1900</v>
      </c>
      <c r="B33" s="19">
        <v>0.6</v>
      </c>
      <c r="C33" s="19">
        <f t="shared" si="6"/>
        <v>3.6167922497308935</v>
      </c>
      <c r="F33" s="3">
        <v>16.589285714285712</v>
      </c>
      <c r="G33" s="25">
        <v>0</v>
      </c>
      <c r="H33" s="26">
        <v>2.13</v>
      </c>
      <c r="I33" s="26">
        <v>0.3</v>
      </c>
      <c r="J33" s="26"/>
      <c r="K33" s="27">
        <v>2</v>
      </c>
      <c r="L33" s="20">
        <v>-0.1</v>
      </c>
      <c r="M33" s="20">
        <f t="shared" si="7"/>
        <v>-0.60279870828848237</v>
      </c>
      <c r="N33" s="3">
        <v>-9.5000000000000001E-2</v>
      </c>
      <c r="O33" s="3">
        <v>0</v>
      </c>
      <c r="P33" s="3">
        <f t="shared" si="8"/>
        <v>-0.19500000000000001</v>
      </c>
      <c r="Q33" s="3">
        <f t="shared" si="0"/>
        <v>-1.1754574811625407</v>
      </c>
      <c r="R33" s="3">
        <f t="shared" si="9"/>
        <v>1.8299999999999998</v>
      </c>
      <c r="S33" s="3">
        <f t="shared" si="1"/>
        <v>2.2349999999999994</v>
      </c>
      <c r="T33" s="3">
        <f t="shared" si="2"/>
        <v>0.40499999999999958</v>
      </c>
      <c r="U33" s="3">
        <f t="shared" si="3"/>
        <v>2.4413347685683506</v>
      </c>
      <c r="X33" s="3">
        <f t="shared" ref="X33:X41" si="20">AC33+X32</f>
        <v>-1.8630000000000002</v>
      </c>
      <c r="Y33" s="3">
        <f t="shared" ref="Y33:Y41" si="21">T33+Y32</f>
        <v>-1.8630000000000011</v>
      </c>
      <c r="Z33" s="3">
        <f t="shared" si="11"/>
        <v>-11.230139935414426</v>
      </c>
      <c r="AA33" s="3">
        <f t="shared" si="12"/>
        <v>-11.230139935414432</v>
      </c>
      <c r="AC33" s="3">
        <f t="shared" si="4"/>
        <v>0.40499999999999997</v>
      </c>
      <c r="AD33" s="3">
        <f t="shared" si="5"/>
        <v>2.4413347685683533</v>
      </c>
      <c r="AM33" s="3">
        <v>77.956707339789304</v>
      </c>
      <c r="AN33" s="3">
        <f t="shared" si="13"/>
        <v>10.891853487521534</v>
      </c>
      <c r="AO33" s="21">
        <v>1840</v>
      </c>
      <c r="AP33" s="22">
        <f t="shared" si="14"/>
        <v>3.2648178230095364</v>
      </c>
      <c r="AQ33" s="22">
        <v>4.6992202486848242</v>
      </c>
      <c r="AR33" s="22"/>
    </row>
    <row r="34" spans="1:47">
      <c r="A34" s="18">
        <v>1901</v>
      </c>
      <c r="B34" s="19">
        <v>0.5</v>
      </c>
      <c r="C34" s="19">
        <f t="shared" si="6"/>
        <v>2.6704816404387222</v>
      </c>
      <c r="F34" s="3">
        <v>18.723214285714285</v>
      </c>
      <c r="G34" s="25">
        <v>0</v>
      </c>
      <c r="H34" s="26">
        <v>2.13</v>
      </c>
      <c r="I34" s="26">
        <v>0.3</v>
      </c>
      <c r="J34" s="26"/>
      <c r="K34" s="27">
        <v>2.2000000000000002</v>
      </c>
      <c r="L34" s="20">
        <v>-0.1</v>
      </c>
      <c r="M34" s="20">
        <f t="shared" si="7"/>
        <v>-0.53409632808774443</v>
      </c>
      <c r="N34" s="3">
        <v>-0.104</v>
      </c>
      <c r="O34" s="3">
        <v>0</v>
      </c>
      <c r="P34" s="3">
        <f t="shared" si="8"/>
        <v>-0.20400000000000001</v>
      </c>
      <c r="Q34" s="3">
        <f t="shared" ref="Q34:Q61" si="22">100*(P34/F34)</f>
        <v>-1.0895565092989987</v>
      </c>
      <c r="R34" s="3">
        <f t="shared" si="9"/>
        <v>1.8299999999999998</v>
      </c>
      <c r="S34" s="3">
        <f t="shared" ref="S34:S65" si="23">R34+B34+L34+N34+O34-G34</f>
        <v>2.1259999999999999</v>
      </c>
      <c r="T34" s="3">
        <f t="shared" ref="T34:T65" si="24">S34-R34</f>
        <v>0.29600000000000004</v>
      </c>
      <c r="U34" s="3">
        <f t="shared" ref="U34:U65" si="25" xml:space="preserve"> 100 * (T34/F34)</f>
        <v>1.5809251311397237</v>
      </c>
      <c r="X34" s="3">
        <f t="shared" si="20"/>
        <v>-1.5670000000000002</v>
      </c>
      <c r="Y34" s="3">
        <f t="shared" si="21"/>
        <v>-1.5670000000000011</v>
      </c>
      <c r="Z34" s="3">
        <f t="shared" si="11"/>
        <v>-8.3692894611349562</v>
      </c>
      <c r="AA34" s="3">
        <f t="shared" si="12"/>
        <v>-8.3692894611349615</v>
      </c>
      <c r="AC34" s="3">
        <f t="shared" ref="AC34:AC65" si="26">B34+P34</f>
        <v>0.29599999999999999</v>
      </c>
      <c r="AD34" s="3">
        <f t="shared" ref="AD34:AD65" si="27">100*(AC34/F34)</f>
        <v>1.5809251311397234</v>
      </c>
      <c r="AM34" s="3">
        <v>81.361364448130544</v>
      </c>
      <c r="AN34" s="3">
        <f t="shared" si="13"/>
        <v>10.910418223190563</v>
      </c>
      <c r="AO34" s="21">
        <v>1876</v>
      </c>
      <c r="AP34" s="22">
        <f t="shared" si="14"/>
        <v>3.2732328340430454</v>
      </c>
      <c r="AQ34" s="22">
        <v>4.3454805999955273</v>
      </c>
      <c r="AR34" s="22"/>
    </row>
    <row r="35" spans="1:47">
      <c r="A35" s="18">
        <v>1902</v>
      </c>
      <c r="B35" s="19">
        <v>0.3</v>
      </c>
      <c r="C35" s="19">
        <f t="shared" si="6"/>
        <v>1.5360146411608349</v>
      </c>
      <c r="F35" s="3">
        <v>19.531063829787232</v>
      </c>
      <c r="G35" s="25">
        <v>0</v>
      </c>
      <c r="H35" s="26">
        <v>2.96</v>
      </c>
      <c r="I35" s="26">
        <v>0.2</v>
      </c>
      <c r="J35" s="26"/>
      <c r="K35" s="27">
        <v>2.1</v>
      </c>
      <c r="L35" s="20">
        <v>-0.1</v>
      </c>
      <c r="M35" s="20">
        <f t="shared" si="7"/>
        <v>-0.51200488038694503</v>
      </c>
      <c r="N35" s="3">
        <v>-0.105</v>
      </c>
      <c r="O35" s="3">
        <v>0</v>
      </c>
      <c r="P35" s="3">
        <f t="shared" si="8"/>
        <v>-0.20500000000000002</v>
      </c>
      <c r="Q35" s="3">
        <f t="shared" si="22"/>
        <v>-1.0496100047932373</v>
      </c>
      <c r="R35" s="3">
        <f t="shared" si="9"/>
        <v>2.76</v>
      </c>
      <c r="S35" s="3">
        <f t="shared" si="23"/>
        <v>2.8549999999999995</v>
      </c>
      <c r="T35" s="3">
        <f t="shared" si="24"/>
        <v>9.4999999999999751E-2</v>
      </c>
      <c r="U35" s="3">
        <f t="shared" si="25"/>
        <v>0.48640463636759645</v>
      </c>
      <c r="X35" s="3">
        <f t="shared" si="20"/>
        <v>-1.4720000000000002</v>
      </c>
      <c r="Y35" s="3">
        <f t="shared" si="21"/>
        <v>-1.4720000000000013</v>
      </c>
      <c r="Z35" s="3">
        <f t="shared" si="11"/>
        <v>-7.5367118392958314</v>
      </c>
      <c r="AA35" s="3">
        <f t="shared" si="12"/>
        <v>-7.5367118392958368</v>
      </c>
      <c r="AC35" s="3">
        <f t="shared" si="26"/>
        <v>9.4999999999999973E-2</v>
      </c>
      <c r="AD35" s="3">
        <f t="shared" si="27"/>
        <v>0.48640463636759762</v>
      </c>
      <c r="AM35" s="3">
        <v>85.705712812591059</v>
      </c>
      <c r="AN35" s="3">
        <f t="shared" si="13"/>
        <v>10.933009771284858</v>
      </c>
      <c r="AO35" s="21">
        <v>1930</v>
      </c>
      <c r="AP35" s="22">
        <f t="shared" si="14"/>
        <v>3.2855573090077739</v>
      </c>
      <c r="AQ35" s="22">
        <v>4.3881743237088546</v>
      </c>
      <c r="AR35" s="22"/>
    </row>
    <row r="36" spans="1:47">
      <c r="A36" s="18">
        <v>1903</v>
      </c>
      <c r="B36" s="19">
        <v>0.4</v>
      </c>
      <c r="C36" s="19">
        <f t="shared" si="6"/>
        <v>1.9404648858428637</v>
      </c>
      <c r="F36" s="3">
        <v>20.613617021276596</v>
      </c>
      <c r="G36" s="25">
        <v>0</v>
      </c>
      <c r="H36" s="26">
        <v>2.96</v>
      </c>
      <c r="I36" s="26">
        <v>0.2</v>
      </c>
      <c r="J36" s="26"/>
      <c r="K36" s="27">
        <v>2.2000000000000002</v>
      </c>
      <c r="L36" s="20">
        <v>-0.1</v>
      </c>
      <c r="M36" s="20">
        <f t="shared" si="7"/>
        <v>-0.48511622146071592</v>
      </c>
      <c r="N36" s="3">
        <v>-0.115</v>
      </c>
      <c r="O36" s="3">
        <v>0</v>
      </c>
      <c r="P36" s="3">
        <f t="shared" si="8"/>
        <v>-0.21500000000000002</v>
      </c>
      <c r="Q36" s="3">
        <f t="shared" si="22"/>
        <v>-1.0429998761405392</v>
      </c>
      <c r="R36" s="3">
        <f t="shared" si="9"/>
        <v>2.76</v>
      </c>
      <c r="S36" s="3">
        <f t="shared" si="23"/>
        <v>2.9449999999999994</v>
      </c>
      <c r="T36" s="3">
        <f t="shared" si="24"/>
        <v>0.18499999999999961</v>
      </c>
      <c r="U36" s="3">
        <f t="shared" si="25"/>
        <v>0.89746500970232257</v>
      </c>
      <c r="X36" s="3">
        <f t="shared" si="20"/>
        <v>-1.2870000000000001</v>
      </c>
      <c r="Y36" s="3">
        <f t="shared" si="21"/>
        <v>-1.2870000000000017</v>
      </c>
      <c r="Z36" s="3">
        <f t="shared" si="11"/>
        <v>-6.2434457701994139</v>
      </c>
      <c r="AA36" s="3">
        <f t="shared" si="12"/>
        <v>-6.2434457701994219</v>
      </c>
      <c r="AC36" s="3">
        <f t="shared" si="26"/>
        <v>0.185</v>
      </c>
      <c r="AD36" s="3">
        <f t="shared" si="27"/>
        <v>0.89746500970232446</v>
      </c>
      <c r="AM36" s="3">
        <v>91.488138885395472</v>
      </c>
      <c r="AN36" s="3">
        <f t="shared" si="13"/>
        <v>10.961364792967803</v>
      </c>
      <c r="AO36" s="21">
        <v>2015</v>
      </c>
      <c r="AP36" s="22">
        <f t="shared" si="14"/>
        <v>3.3042750504771283</v>
      </c>
      <c r="AQ36" s="22">
        <v>4.4382380244556243</v>
      </c>
      <c r="AR36" s="22"/>
    </row>
    <row r="37" spans="1:47">
      <c r="A37" s="18">
        <v>1904</v>
      </c>
      <c r="B37" s="19">
        <v>0.4</v>
      </c>
      <c r="C37" s="19">
        <f t="shared" si="6"/>
        <v>1.8528885349565163</v>
      </c>
      <c r="F37" s="3">
        <v>21.587914893617022</v>
      </c>
      <c r="G37" s="25">
        <v>0</v>
      </c>
      <c r="H37" s="26">
        <v>2.96</v>
      </c>
      <c r="I37" s="26">
        <v>0.2</v>
      </c>
      <c r="J37" s="26"/>
      <c r="K37" s="27">
        <v>2.2999999999999998</v>
      </c>
      <c r="L37" s="20">
        <v>-0.1</v>
      </c>
      <c r="M37" s="20">
        <f t="shared" si="7"/>
        <v>-0.46322213373912907</v>
      </c>
      <c r="N37" s="3">
        <v>-0.13700000000000001</v>
      </c>
      <c r="O37" s="3">
        <v>0</v>
      </c>
      <c r="P37" s="3">
        <f t="shared" si="8"/>
        <v>-0.23700000000000002</v>
      </c>
      <c r="Q37" s="3">
        <f t="shared" si="22"/>
        <v>-1.097836456961736</v>
      </c>
      <c r="R37" s="3">
        <f t="shared" si="9"/>
        <v>2.76</v>
      </c>
      <c r="S37" s="3">
        <f t="shared" si="23"/>
        <v>2.9229999999999996</v>
      </c>
      <c r="T37" s="3">
        <f t="shared" si="24"/>
        <v>0.16299999999999981</v>
      </c>
      <c r="U37" s="3">
        <f t="shared" si="25"/>
        <v>0.75505207799477947</v>
      </c>
      <c r="X37" s="3">
        <f>AC37+X36</f>
        <v>-1.1240000000000001</v>
      </c>
      <c r="Y37" s="3">
        <f t="shared" si="21"/>
        <v>-1.1240000000000019</v>
      </c>
      <c r="Z37" s="3">
        <f t="shared" si="11"/>
        <v>-5.206616783227811</v>
      </c>
      <c r="AA37" s="3">
        <f t="shared" si="12"/>
        <v>-5.2066167832278198</v>
      </c>
      <c r="AC37" s="3">
        <f t="shared" si="26"/>
        <v>0.16300000000000001</v>
      </c>
      <c r="AD37" s="3">
        <f t="shared" si="27"/>
        <v>0.75505207799478036</v>
      </c>
      <c r="AM37" s="3">
        <v>95.944673169002513</v>
      </c>
      <c r="AN37" s="3">
        <f t="shared" si="13"/>
        <v>10.98202086778929</v>
      </c>
      <c r="AO37" s="21">
        <v>2067</v>
      </c>
      <c r="AP37" s="22">
        <f t="shared" si="14"/>
        <v>3.3153404766272883</v>
      </c>
      <c r="AQ37" s="22">
        <v>4.4443696226248708</v>
      </c>
      <c r="AR37" s="22"/>
    </row>
    <row r="38" spans="1:47">
      <c r="A38" s="18">
        <v>1905</v>
      </c>
      <c r="B38" s="19">
        <v>0.4</v>
      </c>
      <c r="C38" s="19">
        <f t="shared" si="6"/>
        <v>1.6975353231818313</v>
      </c>
      <c r="F38" s="3">
        <v>23.563574468085108</v>
      </c>
      <c r="G38" s="25">
        <v>0</v>
      </c>
      <c r="H38" s="26">
        <v>2.96</v>
      </c>
      <c r="I38" s="26">
        <v>0.2</v>
      </c>
      <c r="J38" s="26"/>
      <c r="K38" s="27">
        <v>2.6</v>
      </c>
      <c r="L38" s="20">
        <v>-0.1</v>
      </c>
      <c r="M38" s="20">
        <f t="shared" si="7"/>
        <v>-0.42438383079545783</v>
      </c>
      <c r="N38" s="3">
        <v>-0.13300000000000001</v>
      </c>
      <c r="O38" s="3">
        <v>0</v>
      </c>
      <c r="P38" s="3">
        <f t="shared" si="8"/>
        <v>-0.23300000000000001</v>
      </c>
      <c r="Q38" s="3">
        <f t="shared" si="22"/>
        <v>-0.98881432575341677</v>
      </c>
      <c r="R38" s="3">
        <f t="shared" si="9"/>
        <v>2.76</v>
      </c>
      <c r="S38" s="3">
        <f t="shared" si="23"/>
        <v>2.9269999999999996</v>
      </c>
      <c r="T38" s="3">
        <f t="shared" si="24"/>
        <v>0.16699999999999982</v>
      </c>
      <c r="U38" s="3">
        <f t="shared" si="25"/>
        <v>0.70872099742841377</v>
      </c>
      <c r="X38" s="3">
        <f t="shared" si="20"/>
        <v>-0.95700000000000007</v>
      </c>
      <c r="Y38" s="3">
        <f t="shared" si="21"/>
        <v>-0.95700000000000207</v>
      </c>
      <c r="Z38" s="3">
        <f t="shared" si="11"/>
        <v>-4.061353260712532</v>
      </c>
      <c r="AA38" s="3">
        <f t="shared" si="12"/>
        <v>-4.06135326071254</v>
      </c>
      <c r="AC38" s="3">
        <f t="shared" si="26"/>
        <v>0.16700000000000001</v>
      </c>
      <c r="AD38" s="3">
        <f t="shared" si="27"/>
        <v>0.70872099742841466</v>
      </c>
      <c r="AM38" s="3">
        <v>99.775344432774219</v>
      </c>
      <c r="AN38" s="3">
        <f t="shared" si="13"/>
        <v>10.999023235679264</v>
      </c>
      <c r="AO38" s="21">
        <v>2099</v>
      </c>
      <c r="AP38" s="22">
        <f t="shared" si="14"/>
        <v>3.3220124385824006</v>
      </c>
      <c r="AQ38" s="22">
        <v>4.234304288931698</v>
      </c>
      <c r="AR38" s="22"/>
    </row>
    <row r="39" spans="1:47">
      <c r="A39" s="18">
        <v>1906</v>
      </c>
      <c r="B39" s="19">
        <v>0.4</v>
      </c>
      <c r="C39" s="19">
        <f t="shared" si="6"/>
        <v>1.5779225139327204</v>
      </c>
      <c r="F39" s="3">
        <v>25.349787234042552</v>
      </c>
      <c r="G39" s="25">
        <v>0</v>
      </c>
      <c r="H39" s="26">
        <v>2.96</v>
      </c>
      <c r="I39" s="26">
        <v>0.2</v>
      </c>
      <c r="J39" s="26"/>
      <c r="K39" s="27">
        <v>2.8</v>
      </c>
      <c r="L39" s="20">
        <v>-0.1</v>
      </c>
      <c r="M39" s="20">
        <f t="shared" si="7"/>
        <v>-0.39448062848318011</v>
      </c>
      <c r="N39" s="3">
        <v>-0.14699999999999999</v>
      </c>
      <c r="O39" s="3">
        <v>0</v>
      </c>
      <c r="P39" s="3">
        <f t="shared" si="8"/>
        <v>-0.247</v>
      </c>
      <c r="Q39" s="3">
        <f t="shared" si="22"/>
        <v>-0.97436715235345461</v>
      </c>
      <c r="R39" s="3">
        <f t="shared" si="9"/>
        <v>2.76</v>
      </c>
      <c r="S39" s="3">
        <f t="shared" si="23"/>
        <v>2.9129999999999998</v>
      </c>
      <c r="T39" s="3">
        <f t="shared" si="24"/>
        <v>0.15300000000000002</v>
      </c>
      <c r="U39" s="3">
        <f t="shared" si="25"/>
        <v>0.60355536157926559</v>
      </c>
      <c r="X39" s="3">
        <f t="shared" si="20"/>
        <v>-0.80400000000000005</v>
      </c>
      <c r="Y39" s="3">
        <f t="shared" si="21"/>
        <v>-0.80400000000000205</v>
      </c>
      <c r="Z39" s="3">
        <f t="shared" si="11"/>
        <v>-3.1716242530047678</v>
      </c>
      <c r="AA39" s="3">
        <f t="shared" si="12"/>
        <v>-3.1716242530047754</v>
      </c>
      <c r="AC39" s="3">
        <f t="shared" si="26"/>
        <v>0.15300000000000002</v>
      </c>
      <c r="AD39" s="3">
        <f t="shared" si="27"/>
        <v>0.60355536157926559</v>
      </c>
      <c r="AM39" s="3">
        <v>107.18660057480518</v>
      </c>
      <c r="AN39" s="3">
        <f t="shared" si="13"/>
        <v>11.030140497482279</v>
      </c>
      <c r="AO39" s="21">
        <v>2205</v>
      </c>
      <c r="AP39" s="22">
        <f t="shared" si="14"/>
        <v>3.3434085938038574</v>
      </c>
      <c r="AQ39" s="22">
        <v>4.2283037559724734</v>
      </c>
      <c r="AR39" s="22"/>
    </row>
    <row r="40" spans="1:47">
      <c r="A40" s="18">
        <v>1907</v>
      </c>
      <c r="B40" s="19">
        <v>0.4</v>
      </c>
      <c r="C40" s="19">
        <f t="shared" si="6"/>
        <v>1.5479876160990713</v>
      </c>
      <c r="F40" s="3">
        <v>25.84</v>
      </c>
      <c r="G40" s="25">
        <v>0</v>
      </c>
      <c r="H40" s="26">
        <v>3.15</v>
      </c>
      <c r="I40" s="26">
        <v>0</v>
      </c>
      <c r="J40" s="26"/>
      <c r="K40" s="27">
        <v>3</v>
      </c>
      <c r="L40" s="20">
        <v>-0.1</v>
      </c>
      <c r="M40" s="20">
        <f t="shared" si="7"/>
        <v>-0.38699690402476783</v>
      </c>
      <c r="N40" s="3">
        <v>-0.17699999999999999</v>
      </c>
      <c r="O40" s="3">
        <v>0</v>
      </c>
      <c r="P40" s="3">
        <f t="shared" si="8"/>
        <v>-0.27700000000000002</v>
      </c>
      <c r="Q40" s="3">
        <f t="shared" si="22"/>
        <v>-1.0719814241486068</v>
      </c>
      <c r="R40" s="3">
        <f t="shared" si="9"/>
        <v>3.15</v>
      </c>
      <c r="S40" s="3">
        <f t="shared" si="23"/>
        <v>3.2729999999999997</v>
      </c>
      <c r="T40" s="3">
        <f t="shared" si="24"/>
        <v>0.12299999999999978</v>
      </c>
      <c r="U40" s="3">
        <f t="shared" si="25"/>
        <v>0.47600619195046351</v>
      </c>
      <c r="X40" s="3">
        <f t="shared" si="20"/>
        <v>-0.68100000000000005</v>
      </c>
      <c r="Y40" s="3">
        <f t="shared" si="21"/>
        <v>-0.68100000000000227</v>
      </c>
      <c r="Z40" s="3">
        <f t="shared" si="11"/>
        <v>-2.6354489164086692</v>
      </c>
      <c r="AA40" s="3">
        <f t="shared" si="12"/>
        <v>-2.6354489164086772</v>
      </c>
      <c r="AC40" s="3">
        <f t="shared" si="26"/>
        <v>0.123</v>
      </c>
      <c r="AD40" s="3">
        <f t="shared" si="27"/>
        <v>0.4760061919504644</v>
      </c>
      <c r="AM40" s="3">
        <v>116.51202196501359</v>
      </c>
      <c r="AN40" s="3">
        <f t="shared" si="13"/>
        <v>11.066370739127677</v>
      </c>
      <c r="AO40" s="21">
        <v>2345</v>
      </c>
      <c r="AP40" s="22">
        <f t="shared" si="14"/>
        <v>3.3701428470511021</v>
      </c>
      <c r="AQ40" s="22">
        <v>4.5089791782126003</v>
      </c>
      <c r="AR40" s="22"/>
    </row>
    <row r="41" spans="1:47">
      <c r="A41" s="18">
        <v>1908</v>
      </c>
      <c r="B41" s="19">
        <v>0.5</v>
      </c>
      <c r="C41" s="19">
        <f t="shared" si="6"/>
        <v>2.0914054244452274</v>
      </c>
      <c r="F41" s="3">
        <v>23.907368421052631</v>
      </c>
      <c r="G41" s="25">
        <v>0</v>
      </c>
      <c r="H41" s="26">
        <v>3.15</v>
      </c>
      <c r="I41" s="26">
        <v>0</v>
      </c>
      <c r="J41" s="26"/>
      <c r="K41" s="27">
        <v>2.8</v>
      </c>
      <c r="L41" s="20">
        <v>-0.1</v>
      </c>
      <c r="M41" s="20">
        <f t="shared" si="7"/>
        <v>-0.41828108488904547</v>
      </c>
      <c r="N41" s="3">
        <v>-0.192</v>
      </c>
      <c r="O41" s="3">
        <v>0</v>
      </c>
      <c r="P41" s="3">
        <f t="shared" si="8"/>
        <v>-0.29200000000000004</v>
      </c>
      <c r="Q41" s="3">
        <f t="shared" si="22"/>
        <v>-1.2213807678760129</v>
      </c>
      <c r="R41" s="3">
        <f t="shared" si="9"/>
        <v>3.15</v>
      </c>
      <c r="S41" s="3">
        <f t="shared" si="23"/>
        <v>3.3579999999999997</v>
      </c>
      <c r="T41" s="3">
        <f t="shared" si="24"/>
        <v>0.20799999999999974</v>
      </c>
      <c r="U41" s="3">
        <f t="shared" si="25"/>
        <v>0.87002465656921335</v>
      </c>
      <c r="X41" s="3">
        <f t="shared" si="20"/>
        <v>-0.47300000000000009</v>
      </c>
      <c r="Y41" s="3">
        <f t="shared" si="21"/>
        <v>-0.47300000000000253</v>
      </c>
      <c r="Z41" s="3">
        <f t="shared" si="11"/>
        <v>-1.9784695315251855</v>
      </c>
      <c r="AA41" s="3">
        <f t="shared" si="12"/>
        <v>-1.9784695315251954</v>
      </c>
      <c r="AC41" s="3">
        <f t="shared" si="26"/>
        <v>0.20799999999999996</v>
      </c>
      <c r="AD41" s="3">
        <f t="shared" si="27"/>
        <v>0.87002465656921446</v>
      </c>
      <c r="AM41" s="3">
        <v>117.93889291920523</v>
      </c>
      <c r="AN41" s="3">
        <f t="shared" si="13"/>
        <v>11.07165704678131</v>
      </c>
      <c r="AO41" s="21">
        <v>2320</v>
      </c>
      <c r="AP41" s="22">
        <f t="shared" si="14"/>
        <v>3.3654879848908998</v>
      </c>
      <c r="AQ41" s="22">
        <v>4.9331608080858125</v>
      </c>
      <c r="AR41" s="22"/>
    </row>
    <row r="42" spans="1:47">
      <c r="A42" s="18">
        <v>1909</v>
      </c>
      <c r="B42" s="19">
        <v>0.1</v>
      </c>
      <c r="C42" s="19">
        <f t="shared" si="6"/>
        <v>0.37404520040948108</v>
      </c>
      <c r="F42" s="3">
        <v>26.734736842105264</v>
      </c>
      <c r="G42" s="25">
        <v>0</v>
      </c>
      <c r="H42" s="26">
        <v>3.15</v>
      </c>
      <c r="I42" s="26">
        <v>0</v>
      </c>
      <c r="J42" s="26"/>
      <c r="K42" s="27">
        <v>3.1</v>
      </c>
      <c r="L42" s="20">
        <v>-0.1</v>
      </c>
      <c r="M42" s="20">
        <f t="shared" si="7"/>
        <v>-0.37404520040948108</v>
      </c>
      <c r="N42" s="3">
        <v>-0.187</v>
      </c>
      <c r="O42" s="3">
        <v>0</v>
      </c>
      <c r="P42" s="3">
        <f t="shared" si="8"/>
        <v>-0.28700000000000003</v>
      </c>
      <c r="Q42" s="3">
        <f t="shared" si="22"/>
        <v>-1.0735097251752108</v>
      </c>
      <c r="R42" s="3">
        <f t="shared" si="9"/>
        <v>3.15</v>
      </c>
      <c r="S42" s="3">
        <f t="shared" si="23"/>
        <v>2.9630000000000001</v>
      </c>
      <c r="T42" s="3">
        <f t="shared" si="24"/>
        <v>-0.18699999999999983</v>
      </c>
      <c r="U42" s="3">
        <f t="shared" si="25"/>
        <v>-0.69946452476572896</v>
      </c>
      <c r="V42" s="3">
        <v>2.5</v>
      </c>
      <c r="W42" s="3">
        <v>6.4</v>
      </c>
      <c r="X42" s="3">
        <f>V42-W42</f>
        <v>-3.9000000000000004</v>
      </c>
      <c r="Y42" s="3">
        <f t="shared" si="17"/>
        <v>-3.9000000000000004</v>
      </c>
      <c r="Z42" s="3">
        <f t="shared" si="11"/>
        <v>-14.587762815969763</v>
      </c>
      <c r="AA42" s="3">
        <f t="shared" si="12"/>
        <v>-14.587762815969763</v>
      </c>
      <c r="AC42" s="3">
        <f t="shared" si="26"/>
        <v>-0.18700000000000003</v>
      </c>
      <c r="AD42" s="3">
        <f t="shared" si="27"/>
        <v>-0.69946452476572962</v>
      </c>
      <c r="AM42" s="3">
        <v>121.85684305788526</v>
      </c>
      <c r="AN42" s="3">
        <f t="shared" si="13"/>
        <v>11.085849922678161</v>
      </c>
      <c r="AO42" s="21">
        <v>2342</v>
      </c>
      <c r="AP42" s="22">
        <f t="shared" si="14"/>
        <v>3.3695868907363442</v>
      </c>
      <c r="AQ42" s="22">
        <v>4.5579967282853371</v>
      </c>
      <c r="AR42" s="22"/>
    </row>
    <row r="43" spans="1:47">
      <c r="A43" s="18">
        <v>1910</v>
      </c>
      <c r="B43" s="19">
        <v>0.1</v>
      </c>
      <c r="C43" s="19">
        <f t="shared" si="6"/>
        <v>0.35776154251713493</v>
      </c>
      <c r="F43" s="3">
        <v>27.951578947368422</v>
      </c>
      <c r="G43" s="25">
        <v>0</v>
      </c>
      <c r="H43" s="26">
        <v>3.15</v>
      </c>
      <c r="I43" s="26">
        <v>0</v>
      </c>
      <c r="J43" s="26"/>
      <c r="K43" s="27">
        <v>3.3</v>
      </c>
      <c r="L43" s="20">
        <v>-0.1</v>
      </c>
      <c r="M43" s="20">
        <f t="shared" si="7"/>
        <v>-0.35776154251713493</v>
      </c>
      <c r="N43" s="3">
        <v>-0.20399999999999999</v>
      </c>
      <c r="O43" s="3">
        <v>0</v>
      </c>
      <c r="P43" s="3">
        <f t="shared" si="8"/>
        <v>-0.30399999999999999</v>
      </c>
      <c r="Q43" s="3">
        <f t="shared" si="22"/>
        <v>-1.08759508925209</v>
      </c>
      <c r="R43" s="3">
        <f t="shared" si="9"/>
        <v>3.15</v>
      </c>
      <c r="S43" s="3">
        <f t="shared" si="23"/>
        <v>2.9459999999999997</v>
      </c>
      <c r="T43" s="3">
        <f t="shared" si="24"/>
        <v>-0.20400000000000018</v>
      </c>
      <c r="U43" s="3">
        <f t="shared" si="25"/>
        <v>-0.72983354673495582</v>
      </c>
      <c r="X43" s="3">
        <f>AC43+X42</f>
        <v>-4.1040000000000001</v>
      </c>
      <c r="Y43" s="3">
        <f>T43+Y42</f>
        <v>-4.104000000000001</v>
      </c>
      <c r="Z43" s="3">
        <f t="shared" si="11"/>
        <v>-14.682533704903216</v>
      </c>
      <c r="AA43" s="3">
        <f t="shared" si="12"/>
        <v>-14.68253370490322</v>
      </c>
      <c r="AC43" s="3">
        <f t="shared" si="26"/>
        <v>-0.20399999999999999</v>
      </c>
      <c r="AD43" s="3">
        <f t="shared" si="27"/>
        <v>-0.72983354673495504</v>
      </c>
      <c r="AM43" s="3">
        <v>122.33231986660215</v>
      </c>
      <c r="AN43" s="3">
        <f t="shared" si="13"/>
        <v>11.087541211618268</v>
      </c>
      <c r="AO43" s="21">
        <v>2294</v>
      </c>
      <c r="AP43" s="22">
        <f t="shared" si="14"/>
        <v>3.3605934135652489</v>
      </c>
      <c r="AQ43" s="22">
        <v>4.3765799455175127</v>
      </c>
      <c r="AR43" s="22"/>
    </row>
    <row r="44" spans="1:47">
      <c r="A44" s="18">
        <v>1911</v>
      </c>
      <c r="B44" s="19">
        <v>0.4</v>
      </c>
      <c r="C44" s="19">
        <f t="shared" si="6"/>
        <v>1.3901082821188178</v>
      </c>
      <c r="F44" s="3">
        <v>28.774736842105263</v>
      </c>
      <c r="G44" s="25">
        <v>0</v>
      </c>
      <c r="H44" s="26">
        <v>3.15</v>
      </c>
      <c r="I44" s="26">
        <v>0</v>
      </c>
      <c r="J44" s="26"/>
      <c r="K44" s="27">
        <v>3.4</v>
      </c>
      <c r="L44" s="20">
        <v>-0.1</v>
      </c>
      <c r="M44" s="20">
        <f t="shared" si="7"/>
        <v>-0.34752707052970444</v>
      </c>
      <c r="N44" s="3">
        <v>-0.224</v>
      </c>
      <c r="O44" s="3">
        <v>0</v>
      </c>
      <c r="P44" s="3">
        <f t="shared" si="8"/>
        <v>-0.32400000000000001</v>
      </c>
      <c r="Q44" s="3">
        <f t="shared" si="22"/>
        <v>-1.1259877085162424</v>
      </c>
      <c r="R44" s="3">
        <f t="shared" si="9"/>
        <v>3.15</v>
      </c>
      <c r="S44" s="3">
        <f t="shared" si="23"/>
        <v>3.2259999999999995</v>
      </c>
      <c r="T44" s="3">
        <f t="shared" si="24"/>
        <v>7.5999999999999623E-2</v>
      </c>
      <c r="U44" s="3">
        <f t="shared" si="25"/>
        <v>0.26412057360257407</v>
      </c>
      <c r="X44" s="3">
        <f t="shared" ref="X44:X46" si="28">AC44+X43</f>
        <v>-4.0280000000000005</v>
      </c>
      <c r="Y44" s="3">
        <f t="shared" ref="Y44:Y46" si="29">T44+Y43</f>
        <v>-4.0280000000000014</v>
      </c>
      <c r="Z44" s="3">
        <f t="shared" si="11"/>
        <v>-13.998390400936495</v>
      </c>
      <c r="AA44" s="3">
        <f t="shared" si="12"/>
        <v>-13.998390400936501</v>
      </c>
      <c r="AC44" s="3">
        <f t="shared" si="26"/>
        <v>7.6000000000000012E-2</v>
      </c>
      <c r="AD44" s="3">
        <f t="shared" si="27"/>
        <v>0.2641205736025754</v>
      </c>
      <c r="AM44" s="3">
        <v>134.5365264577872</v>
      </c>
      <c r="AN44" s="3">
        <f t="shared" si="13"/>
        <v>11.128840210624249</v>
      </c>
      <c r="AO44" s="21">
        <v>2475</v>
      </c>
      <c r="AP44" s="22">
        <f t="shared" si="14"/>
        <v>3.3935752032695876</v>
      </c>
      <c r="AQ44" s="22">
        <v>4.6755084919116863</v>
      </c>
      <c r="AR44" s="22"/>
    </row>
    <row r="45" spans="1:47">
      <c r="A45" s="18">
        <v>1912</v>
      </c>
      <c r="B45" s="19">
        <v>0.3</v>
      </c>
      <c r="C45" s="19">
        <f t="shared" si="6"/>
        <v>0.96781416641096019</v>
      </c>
      <c r="F45" s="3">
        <v>30.99768637532134</v>
      </c>
      <c r="G45" s="25">
        <v>0</v>
      </c>
      <c r="H45" s="26">
        <v>3.8</v>
      </c>
      <c r="I45" s="26">
        <v>0.9</v>
      </c>
      <c r="J45" s="26"/>
      <c r="K45" s="27">
        <v>3.9</v>
      </c>
      <c r="L45" s="20">
        <v>-0.1</v>
      </c>
      <c r="M45" s="20">
        <f t="shared" si="7"/>
        <v>-0.32260472213698677</v>
      </c>
      <c r="N45" s="3">
        <v>-0.21199999999999999</v>
      </c>
      <c r="O45" s="3">
        <v>0</v>
      </c>
      <c r="P45" s="3">
        <f t="shared" si="8"/>
        <v>-0.312</v>
      </c>
      <c r="Q45" s="3">
        <f t="shared" si="22"/>
        <v>-1.0065267330673986</v>
      </c>
      <c r="R45" s="3">
        <f t="shared" si="9"/>
        <v>2.9</v>
      </c>
      <c r="S45" s="3">
        <f t="shared" si="23"/>
        <v>2.8879999999999995</v>
      </c>
      <c r="T45" s="3">
        <f t="shared" si="24"/>
        <v>-1.2000000000000455E-2</v>
      </c>
      <c r="U45" s="3">
        <f t="shared" si="25"/>
        <v>-3.8712566656439872E-2</v>
      </c>
      <c r="X45" s="3">
        <f t="shared" si="28"/>
        <v>-4.0400000000000009</v>
      </c>
      <c r="Y45" s="3">
        <f t="shared" si="29"/>
        <v>-4.0400000000000018</v>
      </c>
      <c r="Z45" s="3">
        <f t="shared" si="11"/>
        <v>-13.033230774334267</v>
      </c>
      <c r="AA45" s="3">
        <f t="shared" si="12"/>
        <v>-13.033230774334271</v>
      </c>
      <c r="AC45" s="3">
        <f t="shared" si="26"/>
        <v>-1.2000000000000011E-2</v>
      </c>
      <c r="AD45" s="3">
        <f t="shared" si="27"/>
        <v>-3.8712566656438442E-2</v>
      </c>
      <c r="AM45" s="3">
        <v>142.2498435711297</v>
      </c>
      <c r="AN45" s="3">
        <f t="shared" si="13"/>
        <v>11.153051797483752</v>
      </c>
      <c r="AO45" s="21">
        <v>2568</v>
      </c>
      <c r="AP45" s="22">
        <f t="shared" si="14"/>
        <v>3.4095950193968156</v>
      </c>
      <c r="AQ45" s="22">
        <v>4.5890471259294126</v>
      </c>
      <c r="AR45" s="22"/>
    </row>
    <row r="46" spans="1:47">
      <c r="A46" s="18">
        <v>1913</v>
      </c>
      <c r="B46" s="19">
        <v>0.4</v>
      </c>
      <c r="C46" s="19">
        <f t="shared" si="6"/>
        <v>1.2300628628527339</v>
      </c>
      <c r="F46" s="3">
        <v>32.518663239074556</v>
      </c>
      <c r="G46" s="25">
        <v>0</v>
      </c>
      <c r="H46" s="26">
        <v>3.8</v>
      </c>
      <c r="I46" s="26">
        <v>0.9</v>
      </c>
      <c r="J46" s="26"/>
      <c r="K46" s="27">
        <v>4</v>
      </c>
      <c r="L46" s="20">
        <v>-0.1</v>
      </c>
      <c r="M46" s="20">
        <f t="shared" si="7"/>
        <v>-0.30751571571318348</v>
      </c>
      <c r="N46" s="3">
        <v>-0.20699999999999999</v>
      </c>
      <c r="O46" s="3">
        <v>0</v>
      </c>
      <c r="P46" s="3">
        <f t="shared" si="8"/>
        <v>-0.307</v>
      </c>
      <c r="Q46" s="3">
        <f t="shared" si="22"/>
        <v>-0.94407324723947317</v>
      </c>
      <c r="R46" s="3">
        <f t="shared" si="9"/>
        <v>2.9</v>
      </c>
      <c r="S46" s="3">
        <f t="shared" si="23"/>
        <v>2.9929999999999999</v>
      </c>
      <c r="T46" s="3">
        <f t="shared" si="24"/>
        <v>9.2999999999999972E-2</v>
      </c>
      <c r="U46" s="3">
        <f t="shared" si="25"/>
        <v>0.28598961561326047</v>
      </c>
      <c r="X46" s="3">
        <f t="shared" si="28"/>
        <v>-3.947000000000001</v>
      </c>
      <c r="Y46" s="3">
        <f t="shared" si="29"/>
        <v>-3.9470000000000018</v>
      </c>
      <c r="Z46" s="3">
        <f t="shared" si="11"/>
        <v>-12.137645299199354</v>
      </c>
      <c r="AA46" s="3">
        <f t="shared" si="12"/>
        <v>-12.137645299199356</v>
      </c>
      <c r="AC46" s="3">
        <f t="shared" si="26"/>
        <v>9.3000000000000027E-2</v>
      </c>
      <c r="AD46" s="3">
        <f t="shared" si="27"/>
        <v>0.28598961561326064</v>
      </c>
      <c r="AF46" s="3">
        <v>17.96</v>
      </c>
      <c r="AG46" s="3">
        <v>8.6199999999999992</v>
      </c>
      <c r="AH46" s="3">
        <v>2.76</v>
      </c>
      <c r="AJ46" s="3">
        <v>17.96</v>
      </c>
      <c r="AK46" s="3">
        <v>8.6199999999999992</v>
      </c>
      <c r="AL46" s="3">
        <v>2.76</v>
      </c>
      <c r="AM46" s="3">
        <v>147.54015133543976</v>
      </c>
      <c r="AN46" s="3">
        <f t="shared" si="13"/>
        <v>11.16891022458876</v>
      </c>
      <c r="AO46" s="21">
        <v>2603</v>
      </c>
      <c r="AP46" s="22">
        <f t="shared" si="14"/>
        <v>3.4154741681092355</v>
      </c>
      <c r="AQ46" s="22">
        <v>4.5370915234349152</v>
      </c>
      <c r="AR46" s="22"/>
    </row>
    <row r="47" spans="1:47">
      <c r="A47" s="18">
        <v>1914</v>
      </c>
      <c r="B47" s="19">
        <v>0.1</v>
      </c>
      <c r="C47" s="19">
        <f t="shared" si="6"/>
        <v>0.32825619172186821</v>
      </c>
      <c r="F47" s="3">
        <v>30.464010282776353</v>
      </c>
      <c r="G47" s="25">
        <v>0</v>
      </c>
      <c r="H47" s="26">
        <v>3.8</v>
      </c>
      <c r="I47" s="26">
        <v>0.9</v>
      </c>
      <c r="J47" s="26"/>
      <c r="K47" s="27">
        <v>3.8</v>
      </c>
      <c r="L47" s="20">
        <v>-0.1</v>
      </c>
      <c r="M47" s="20">
        <f t="shared" si="7"/>
        <v>-0.32825619172186821</v>
      </c>
      <c r="N47" s="3">
        <v>-0.17</v>
      </c>
      <c r="O47" s="3">
        <v>0</v>
      </c>
      <c r="P47" s="3">
        <f t="shared" si="8"/>
        <v>-0.27</v>
      </c>
      <c r="Q47" s="3">
        <f t="shared" si="22"/>
        <v>-0.88629171764904435</v>
      </c>
      <c r="R47" s="3">
        <f t="shared" si="9"/>
        <v>2.9</v>
      </c>
      <c r="S47" s="3">
        <f t="shared" si="23"/>
        <v>2.73</v>
      </c>
      <c r="T47" s="3">
        <f t="shared" si="24"/>
        <v>-0.16999999999999993</v>
      </c>
      <c r="U47" s="3">
        <f t="shared" si="25"/>
        <v>-0.55803552592717576</v>
      </c>
      <c r="V47" s="3">
        <v>3.5</v>
      </c>
      <c r="W47" s="3">
        <v>7.2</v>
      </c>
      <c r="X47" s="3">
        <f>V47-W47</f>
        <v>-3.7</v>
      </c>
      <c r="Y47" s="3">
        <f t="shared" si="17"/>
        <v>-3.7</v>
      </c>
      <c r="Z47" s="3">
        <f t="shared" si="11"/>
        <v>-12.145479093709126</v>
      </c>
      <c r="AA47" s="3">
        <f t="shared" si="12"/>
        <v>-12.145479093709126</v>
      </c>
      <c r="AB47" s="3">
        <f>X47-X42</f>
        <v>0.20000000000000018</v>
      </c>
      <c r="AC47" s="3">
        <f t="shared" si="26"/>
        <v>-0.17</v>
      </c>
      <c r="AD47" s="3">
        <f t="shared" si="27"/>
        <v>-0.55803552592717609</v>
      </c>
      <c r="AF47" s="3">
        <v>18.16</v>
      </c>
      <c r="AG47" s="3">
        <v>8.6</v>
      </c>
      <c r="AH47" s="3">
        <v>2.73</v>
      </c>
      <c r="AJ47" s="3">
        <v>18.16</v>
      </c>
      <c r="AK47" s="3">
        <v>8.6</v>
      </c>
      <c r="AL47" s="3">
        <v>2.73</v>
      </c>
      <c r="AM47" s="3">
        <v>153.64665161586186</v>
      </c>
      <c r="AN47" s="3">
        <f t="shared" si="13"/>
        <v>11.186523100221425</v>
      </c>
      <c r="AO47" s="21">
        <v>2650</v>
      </c>
      <c r="AP47" s="22">
        <f t="shared" si="14"/>
        <v>3.4232458739368079</v>
      </c>
      <c r="AQ47" s="22">
        <v>5.0435464730239445</v>
      </c>
      <c r="AR47" s="22"/>
    </row>
    <row r="48" spans="1:47">
      <c r="A48" s="18">
        <v>1915</v>
      </c>
      <c r="B48" s="19">
        <v>1.7</v>
      </c>
      <c r="C48" s="19">
        <f t="shared" si="6"/>
        <v>5.2565227621027999</v>
      </c>
      <c r="F48" s="3">
        <v>32.340771208226222</v>
      </c>
      <c r="G48" s="25">
        <v>0</v>
      </c>
      <c r="H48" s="26">
        <v>3.8</v>
      </c>
      <c r="I48" s="26">
        <v>0.9</v>
      </c>
      <c r="J48" s="26"/>
      <c r="K48" s="27">
        <v>4</v>
      </c>
      <c r="L48" s="20">
        <v>0.1</v>
      </c>
      <c r="M48" s="20">
        <f t="shared" si="7"/>
        <v>0.3092072213001647</v>
      </c>
      <c r="N48" s="3">
        <v>-0.15</v>
      </c>
      <c r="O48" s="3">
        <v>0</v>
      </c>
      <c r="P48" s="3">
        <f t="shared" si="8"/>
        <v>-4.9999999999999989E-2</v>
      </c>
      <c r="Q48" s="3">
        <f t="shared" si="22"/>
        <v>-0.15460361065008232</v>
      </c>
      <c r="R48" s="3">
        <f t="shared" si="9"/>
        <v>2.9</v>
      </c>
      <c r="S48" s="3">
        <f t="shared" si="23"/>
        <v>4.5499999999999989</v>
      </c>
      <c r="T48" s="3">
        <f t="shared" si="24"/>
        <v>1.649999999999999</v>
      </c>
      <c r="U48" s="3">
        <f t="shared" si="25"/>
        <v>5.101919151452714</v>
      </c>
      <c r="X48" s="3">
        <f>AC48+X47</f>
        <v>-2.0500000000000003</v>
      </c>
      <c r="Y48" s="3">
        <f>T48+Y47</f>
        <v>-2.0500000000000012</v>
      </c>
      <c r="Z48" s="3">
        <f t="shared" si="11"/>
        <v>-6.338748036653377</v>
      </c>
      <c r="AA48" s="3">
        <f t="shared" si="12"/>
        <v>-6.3387480366533797</v>
      </c>
      <c r="AC48" s="3">
        <f t="shared" si="26"/>
        <v>1.65</v>
      </c>
      <c r="AD48" s="3">
        <f t="shared" si="27"/>
        <v>5.1019191514527167</v>
      </c>
      <c r="AF48" s="3">
        <v>17.579999999999998</v>
      </c>
      <c r="AG48" s="3">
        <v>9.2200000000000006</v>
      </c>
      <c r="AH48" s="3">
        <v>4.3600000000000003</v>
      </c>
      <c r="AJ48" s="3">
        <v>17.579999999999998</v>
      </c>
      <c r="AK48" s="3">
        <v>9.2200000000000006</v>
      </c>
      <c r="AL48" s="3">
        <v>4.3600000000000003</v>
      </c>
      <c r="AM48" s="3">
        <v>161.24629805565692</v>
      </c>
      <c r="AN48" s="3">
        <f t="shared" si="13"/>
        <v>11.20748975274944</v>
      </c>
      <c r="AO48" s="21">
        <v>2732</v>
      </c>
      <c r="AP48" s="22">
        <f t="shared" si="14"/>
        <v>3.4364806950094948</v>
      </c>
      <c r="AQ48" s="22">
        <v>4.9858519766727829</v>
      </c>
      <c r="AR48" s="22"/>
      <c r="AU48" s="2"/>
    </row>
    <row r="49" spans="1:52">
      <c r="A49" s="18">
        <v>1916</v>
      </c>
      <c r="B49" s="19">
        <v>3</v>
      </c>
      <c r="C49" s="19">
        <f t="shared" si="6"/>
        <v>7.3290577356414506</v>
      </c>
      <c r="F49" s="3">
        <v>40.932956298200523</v>
      </c>
      <c r="G49" s="25">
        <v>0</v>
      </c>
      <c r="H49" s="26">
        <v>3.8</v>
      </c>
      <c r="I49" s="26">
        <v>0.9</v>
      </c>
      <c r="J49" s="26"/>
      <c r="K49" s="27">
        <v>5.0999999999999996</v>
      </c>
      <c r="L49" s="20">
        <v>0.1</v>
      </c>
      <c r="M49" s="20">
        <f t="shared" si="7"/>
        <v>0.24430192452138169</v>
      </c>
      <c r="N49" s="3">
        <v>-0.15</v>
      </c>
      <c r="O49" s="3">
        <v>0</v>
      </c>
      <c r="P49" s="3">
        <f t="shared" si="8"/>
        <v>-4.9999999999999989E-2</v>
      </c>
      <c r="Q49" s="3">
        <f t="shared" si="22"/>
        <v>-0.12215096226069083</v>
      </c>
      <c r="R49" s="3">
        <f t="shared" si="9"/>
        <v>2.9</v>
      </c>
      <c r="S49" s="3">
        <f t="shared" si="23"/>
        <v>5.85</v>
      </c>
      <c r="T49" s="3">
        <f t="shared" si="24"/>
        <v>2.9499999999999997</v>
      </c>
      <c r="U49" s="3">
        <f t="shared" si="25"/>
        <v>7.2069067733807595</v>
      </c>
      <c r="X49" s="3">
        <f t="shared" ref="X49:X52" si="30">AC49+X48</f>
        <v>0.89999999999999991</v>
      </c>
      <c r="Y49" s="3">
        <f t="shared" ref="Y49:Y52" si="31">T49+Y48</f>
        <v>0.89999999999999858</v>
      </c>
      <c r="Z49" s="3">
        <f t="shared" si="11"/>
        <v>2.1987173206924351</v>
      </c>
      <c r="AA49" s="3">
        <f t="shared" si="12"/>
        <v>2.198717320692432</v>
      </c>
      <c r="AC49" s="3">
        <f t="shared" si="26"/>
        <v>2.95</v>
      </c>
      <c r="AD49" s="3">
        <f t="shared" si="27"/>
        <v>7.2069067733807612</v>
      </c>
      <c r="AF49" s="3">
        <v>18.57</v>
      </c>
      <c r="AG49" s="3">
        <v>9.8699999999999992</v>
      </c>
      <c r="AH49" s="3">
        <v>4.4000000000000004</v>
      </c>
      <c r="AJ49" s="3">
        <v>19.309999999999999</v>
      </c>
      <c r="AK49" s="3">
        <v>10.51</v>
      </c>
      <c r="AL49" s="3">
        <v>4.78</v>
      </c>
      <c r="AM49" s="3">
        <v>182.48919040041875</v>
      </c>
      <c r="AN49" s="3">
        <f t="shared" si="13"/>
        <v>11.261237144472023</v>
      </c>
      <c r="AO49" s="21">
        <v>3038</v>
      </c>
      <c r="AP49" s="22">
        <f t="shared" si="14"/>
        <v>3.4825877695267677</v>
      </c>
      <c r="AQ49" s="22">
        <v>4.4582460419171159</v>
      </c>
      <c r="AR49" s="2">
        <v>38.123857466074782</v>
      </c>
      <c r="AS49" s="2">
        <v>38.123857466074782</v>
      </c>
      <c r="AT49" s="2">
        <f>$AR49</f>
        <v>38.123857466074782</v>
      </c>
      <c r="AU49" s="2">
        <f>$AR49</f>
        <v>38.123857466074782</v>
      </c>
      <c r="AV49" s="2">
        <v>32.669432057773477</v>
      </c>
      <c r="AW49" s="2">
        <v>27.436386545014152</v>
      </c>
      <c r="AX49" s="2">
        <v>21.032349350707747</v>
      </c>
      <c r="AY49" s="2">
        <v>16.904043893229499</v>
      </c>
      <c r="AZ49" s="2">
        <v>9.6918941237441434</v>
      </c>
    </row>
    <row r="50" spans="1:52">
      <c r="A50" s="18">
        <v>1917</v>
      </c>
      <c r="B50" s="19">
        <v>3.2</v>
      </c>
      <c r="C50" s="19">
        <f t="shared" si="6"/>
        <v>6.4940306616201884</v>
      </c>
      <c r="F50" s="3">
        <v>49.27602234636872</v>
      </c>
      <c r="G50" s="25">
        <v>0</v>
      </c>
      <c r="H50" s="26">
        <v>7.68</v>
      </c>
      <c r="I50" s="26">
        <v>2.8</v>
      </c>
      <c r="J50" s="26"/>
      <c r="K50" s="27">
        <v>5.8</v>
      </c>
      <c r="L50" s="20">
        <v>0.3</v>
      </c>
      <c r="M50" s="20">
        <f t="shared" si="7"/>
        <v>0.60881537452689249</v>
      </c>
      <c r="N50" s="3">
        <v>-0.20499999999999999</v>
      </c>
      <c r="O50" s="3">
        <v>0</v>
      </c>
      <c r="P50" s="3">
        <f t="shared" si="8"/>
        <v>9.5000000000000001E-2</v>
      </c>
      <c r="Q50" s="3">
        <f t="shared" si="22"/>
        <v>0.19279153526684933</v>
      </c>
      <c r="R50" s="3">
        <f t="shared" si="9"/>
        <v>4.88</v>
      </c>
      <c r="S50" s="3">
        <f t="shared" si="23"/>
        <v>8.1750000000000007</v>
      </c>
      <c r="T50" s="3">
        <f t="shared" si="24"/>
        <v>3.2950000000000008</v>
      </c>
      <c r="U50" s="3">
        <f t="shared" si="25"/>
        <v>6.6868221968870376</v>
      </c>
      <c r="X50" s="3">
        <f t="shared" si="30"/>
        <v>4.1950000000000003</v>
      </c>
      <c r="Y50" s="3">
        <f t="shared" si="31"/>
        <v>4.1949999999999994</v>
      </c>
      <c r="Z50" s="3">
        <f t="shared" si="11"/>
        <v>8.5132683204677146</v>
      </c>
      <c r="AA50" s="3">
        <f t="shared" si="12"/>
        <v>8.5132683204677129</v>
      </c>
      <c r="AC50" s="3">
        <f t="shared" si="26"/>
        <v>3.2950000000000004</v>
      </c>
      <c r="AD50" s="3">
        <f t="shared" si="27"/>
        <v>6.6868221968870376</v>
      </c>
      <c r="AE50" s="3">
        <v>40.29</v>
      </c>
      <c r="AF50" s="3">
        <v>17.600000000000001</v>
      </c>
      <c r="AG50" s="3">
        <v>8.36</v>
      </c>
      <c r="AH50" s="3">
        <v>3.33</v>
      </c>
      <c r="AI50" s="3">
        <v>40.51</v>
      </c>
      <c r="AJ50" s="3">
        <v>17.739999999999998</v>
      </c>
      <c r="AK50" s="3">
        <v>8.4</v>
      </c>
      <c r="AL50" s="3">
        <v>3.37</v>
      </c>
      <c r="AM50" s="3">
        <v>196.97442018353274</v>
      </c>
      <c r="AN50" s="3">
        <f t="shared" si="13"/>
        <v>11.294409830758307</v>
      </c>
      <c r="AO50" s="21">
        <v>3234</v>
      </c>
      <c r="AP50" s="22">
        <f t="shared" si="14"/>
        <v>3.5097400155703822</v>
      </c>
      <c r="AQ50" s="22">
        <v>3.9973685132085</v>
      </c>
      <c r="AR50" s="2">
        <v>35.582571615570977</v>
      </c>
      <c r="AS50" s="2">
        <v>35.582571615570977</v>
      </c>
      <c r="AT50" s="2">
        <f t="shared" ref="AT50:AU83" si="32">$AR50</f>
        <v>35.582571615570977</v>
      </c>
      <c r="AU50" s="2">
        <f t="shared" si="32"/>
        <v>35.582571615570977</v>
      </c>
      <c r="AV50" s="2">
        <v>30.174887883883013</v>
      </c>
      <c r="AW50" s="2">
        <v>25.150174397843763</v>
      </c>
      <c r="AX50" s="2">
        <v>19.306176771301949</v>
      </c>
      <c r="AY50" s="2">
        <v>15.469449992223492</v>
      </c>
      <c r="AZ50" s="2">
        <v>8.8456418709171896</v>
      </c>
    </row>
    <row r="51" spans="1:52">
      <c r="A51" s="18">
        <v>1918</v>
      </c>
      <c r="B51" s="19">
        <v>2.1</v>
      </c>
      <c r="C51" s="19">
        <f t="shared" si="6"/>
        <v>3.3690113336445124</v>
      </c>
      <c r="F51" s="3">
        <v>62.332826815642463</v>
      </c>
      <c r="G51" s="25">
        <v>0</v>
      </c>
      <c r="H51" s="26">
        <v>7.68</v>
      </c>
      <c r="I51" s="26">
        <v>2.8</v>
      </c>
      <c r="J51" s="26"/>
      <c r="K51" s="27">
        <v>7.4</v>
      </c>
      <c r="L51" s="20">
        <v>0.4</v>
      </c>
      <c r="M51" s="20">
        <f t="shared" si="7"/>
        <v>0.64171644450371657</v>
      </c>
      <c r="N51" s="3">
        <v>-0.26800000000000002</v>
      </c>
      <c r="O51" s="3">
        <v>0</v>
      </c>
      <c r="P51" s="3">
        <f t="shared" si="8"/>
        <v>0.13200000000000001</v>
      </c>
      <c r="Q51" s="3">
        <f t="shared" si="22"/>
        <v>0.21176642668622644</v>
      </c>
      <c r="R51" s="3">
        <f t="shared" si="9"/>
        <v>4.88</v>
      </c>
      <c r="S51" s="3">
        <f t="shared" si="23"/>
        <v>7.112000000000001</v>
      </c>
      <c r="T51" s="3">
        <f t="shared" si="24"/>
        <v>2.2320000000000011</v>
      </c>
      <c r="U51" s="3">
        <f t="shared" si="25"/>
        <v>3.5807777603307405</v>
      </c>
      <c r="X51" s="3">
        <f t="shared" si="30"/>
        <v>6.4270000000000005</v>
      </c>
      <c r="Y51" s="3">
        <f t="shared" si="31"/>
        <v>6.4270000000000005</v>
      </c>
      <c r="Z51" s="3">
        <f t="shared" si="11"/>
        <v>10.310778972063465</v>
      </c>
      <c r="AA51" s="3">
        <f t="shared" si="12"/>
        <v>10.310778972063465</v>
      </c>
      <c r="AC51" s="3">
        <f t="shared" si="26"/>
        <v>2.2320000000000002</v>
      </c>
      <c r="AD51" s="3">
        <f t="shared" si="27"/>
        <v>3.5807777603307391</v>
      </c>
      <c r="AE51" s="3">
        <v>39.9</v>
      </c>
      <c r="AF51" s="3">
        <v>15.88</v>
      </c>
      <c r="AG51" s="3">
        <v>6.74</v>
      </c>
      <c r="AH51" s="3">
        <v>2.4500000000000002</v>
      </c>
      <c r="AI51" s="3">
        <v>40.11</v>
      </c>
      <c r="AJ51" s="3">
        <v>15.96</v>
      </c>
      <c r="AK51" s="3">
        <v>6.72</v>
      </c>
      <c r="AL51" s="3">
        <v>2.4500000000000002</v>
      </c>
      <c r="AM51" s="3">
        <v>219.49980846471283</v>
      </c>
      <c r="AN51" s="3">
        <f t="shared" si="13"/>
        <v>11.341434145613427</v>
      </c>
      <c r="AO51" s="21">
        <v>3629</v>
      </c>
      <c r="AP51" s="22">
        <f t="shared" si="14"/>
        <v>3.5597869682005565</v>
      </c>
      <c r="AQ51" s="22">
        <v>3.5214159164305574</v>
      </c>
      <c r="AR51" s="2">
        <v>36.796973063664858</v>
      </c>
      <c r="AS51" s="2">
        <v>36.796973063664858</v>
      </c>
      <c r="AT51" s="2">
        <f t="shared" si="32"/>
        <v>36.796973063664858</v>
      </c>
      <c r="AU51" s="2">
        <f t="shared" si="32"/>
        <v>36.796973063664858</v>
      </c>
      <c r="AV51" s="2">
        <v>31.166378041989283</v>
      </c>
      <c r="AW51" s="2">
        <v>25.974990574546965</v>
      </c>
      <c r="AX51" s="2">
        <v>20.019350128187231</v>
      </c>
      <c r="AY51" s="2">
        <v>16.112604917766884</v>
      </c>
      <c r="AZ51" s="2">
        <v>9.4871564738818623</v>
      </c>
    </row>
    <row r="52" spans="1:52">
      <c r="A52" s="18">
        <v>1919</v>
      </c>
      <c r="B52" s="19">
        <v>4.3</v>
      </c>
      <c r="C52" s="19">
        <f t="shared" si="6"/>
        <v>6.2266522786262914</v>
      </c>
      <c r="F52" s="3">
        <v>69.057975418994417</v>
      </c>
      <c r="G52" s="25">
        <v>0</v>
      </c>
      <c r="H52" s="26">
        <v>7.68</v>
      </c>
      <c r="I52" s="26">
        <v>2.8</v>
      </c>
      <c r="J52" s="26"/>
      <c r="K52" s="27">
        <v>8.1999999999999993</v>
      </c>
      <c r="L52" s="20">
        <v>0.6</v>
      </c>
      <c r="M52" s="20">
        <f t="shared" si="7"/>
        <v>0.8688352016687847</v>
      </c>
      <c r="N52" s="3">
        <v>-1.044</v>
      </c>
      <c r="O52" s="3">
        <v>0</v>
      </c>
      <c r="P52" s="3">
        <f t="shared" si="8"/>
        <v>-0.44400000000000006</v>
      </c>
      <c r="Q52" s="3">
        <f t="shared" si="22"/>
        <v>-0.64293804923490094</v>
      </c>
      <c r="R52" s="3">
        <f t="shared" si="9"/>
        <v>4.88</v>
      </c>
      <c r="S52" s="3">
        <f t="shared" si="23"/>
        <v>8.7359999999999989</v>
      </c>
      <c r="T52" s="3">
        <f t="shared" si="24"/>
        <v>3.855999999999999</v>
      </c>
      <c r="U52" s="3">
        <f t="shared" si="25"/>
        <v>5.5837142293913891</v>
      </c>
      <c r="X52" s="3">
        <f t="shared" si="30"/>
        <v>10.283000000000001</v>
      </c>
      <c r="Y52" s="3">
        <f t="shared" si="31"/>
        <v>10.282999999999999</v>
      </c>
      <c r="Z52" s="3">
        <f t="shared" si="11"/>
        <v>14.890387297933527</v>
      </c>
      <c r="AA52" s="3">
        <f t="shared" si="12"/>
        <v>14.890387297933524</v>
      </c>
      <c r="AC52" s="3">
        <f t="shared" si="26"/>
        <v>3.8559999999999999</v>
      </c>
      <c r="AD52" s="3">
        <f t="shared" si="27"/>
        <v>5.5837142293913908</v>
      </c>
      <c r="AE52" s="3">
        <v>39.479999999999997</v>
      </c>
      <c r="AF52" s="3">
        <v>15.87</v>
      </c>
      <c r="AG52" s="3">
        <v>6.45</v>
      </c>
      <c r="AH52" s="3">
        <v>2.2200000000000002</v>
      </c>
      <c r="AI52" s="3">
        <v>40.32</v>
      </c>
      <c r="AJ52" s="3">
        <v>16.41</v>
      </c>
      <c r="AK52" s="3">
        <v>6.63</v>
      </c>
      <c r="AL52" s="3">
        <v>2.29</v>
      </c>
      <c r="AM52" s="3">
        <v>263.42912934549952</v>
      </c>
      <c r="AN52" s="3">
        <f t="shared" si="13"/>
        <v>11.420663796497228</v>
      </c>
      <c r="AO52" s="21">
        <v>4266</v>
      </c>
      <c r="AP52" s="22">
        <f t="shared" si="14"/>
        <v>3.63002085111341</v>
      </c>
      <c r="AQ52" s="22">
        <v>3.8146083453388244</v>
      </c>
      <c r="AR52" s="2">
        <v>39.929102418218569</v>
      </c>
      <c r="AS52" s="2">
        <v>39.929102418218569</v>
      </c>
      <c r="AT52" s="2">
        <f t="shared" si="32"/>
        <v>39.929102418218569</v>
      </c>
      <c r="AU52" s="2">
        <f t="shared" si="32"/>
        <v>39.929102418218569</v>
      </c>
      <c r="AV52" s="2">
        <v>33.820120719750769</v>
      </c>
      <c r="AW52" s="2">
        <v>28.419421340565428</v>
      </c>
      <c r="AX52" s="2">
        <v>22.391072618485406</v>
      </c>
      <c r="AY52" s="2">
        <v>18.378987488573934</v>
      </c>
      <c r="AZ52" s="2">
        <v>11.316441037064855</v>
      </c>
    </row>
    <row r="53" spans="1:52">
      <c r="A53" s="18">
        <v>1920</v>
      </c>
      <c r="B53" s="19">
        <v>3</v>
      </c>
      <c r="C53" s="19">
        <f t="shared" si="6"/>
        <v>3.8452231930802139</v>
      </c>
      <c r="F53" s="3">
        <v>78.018878212290502</v>
      </c>
      <c r="G53" s="25">
        <v>0</v>
      </c>
      <c r="H53" s="26">
        <v>7.68</v>
      </c>
      <c r="I53" s="26">
        <v>2.8</v>
      </c>
      <c r="J53" s="26"/>
      <c r="K53" s="27">
        <v>9.1999999999999993</v>
      </c>
      <c r="L53" s="20">
        <v>0.5</v>
      </c>
      <c r="M53" s="20">
        <f t="shared" si="7"/>
        <v>0.64087053218003565</v>
      </c>
      <c r="N53" s="3">
        <v>-0.67900000000000005</v>
      </c>
      <c r="O53" s="3">
        <v>0</v>
      </c>
      <c r="P53" s="3">
        <f t="shared" si="8"/>
        <v>-0.17900000000000005</v>
      </c>
      <c r="Q53" s="3">
        <f t="shared" si="22"/>
        <v>-0.22943165052045281</v>
      </c>
      <c r="R53" s="3">
        <f t="shared" si="9"/>
        <v>4.88</v>
      </c>
      <c r="S53" s="3">
        <f t="shared" si="23"/>
        <v>7.7009999999999987</v>
      </c>
      <c r="T53" s="3">
        <f t="shared" si="24"/>
        <v>2.8209999999999988</v>
      </c>
      <c r="U53" s="3">
        <f t="shared" si="25"/>
        <v>3.6157915425597595</v>
      </c>
      <c r="V53" s="3">
        <v>7</v>
      </c>
      <c r="W53" s="3">
        <v>3.3</v>
      </c>
      <c r="X53" s="3">
        <f>V53-W53</f>
        <v>3.7</v>
      </c>
      <c r="Y53" s="3">
        <f t="shared" si="17"/>
        <v>3.7</v>
      </c>
      <c r="Z53" s="3">
        <f t="shared" si="11"/>
        <v>4.7424419381322638</v>
      </c>
      <c r="AA53" s="3">
        <f t="shared" si="12"/>
        <v>4.7424419381322638</v>
      </c>
      <c r="AC53" s="3">
        <f t="shared" si="26"/>
        <v>2.8209999999999997</v>
      </c>
      <c r="AD53" s="3">
        <f t="shared" si="27"/>
        <v>3.6157915425597604</v>
      </c>
      <c r="AE53" s="3">
        <v>38.1</v>
      </c>
      <c r="AF53" s="3">
        <v>14.46</v>
      </c>
      <c r="AG53" s="3">
        <v>5.37</v>
      </c>
      <c r="AH53" s="3">
        <v>1.67</v>
      </c>
      <c r="AI53" s="3">
        <v>39.01</v>
      </c>
      <c r="AJ53" s="3">
        <v>14.83</v>
      </c>
      <c r="AK53" s="3">
        <v>5.36</v>
      </c>
      <c r="AL53" s="3">
        <v>1.66</v>
      </c>
      <c r="AM53" s="3">
        <v>280.78052572538974</v>
      </c>
      <c r="AN53" s="3">
        <f t="shared" si="13"/>
        <v>11.448366982861991</v>
      </c>
      <c r="AO53" s="21">
        <v>4449</v>
      </c>
      <c r="AP53" s="22">
        <f t="shared" si="14"/>
        <v>3.6482624057480444</v>
      </c>
      <c r="AQ53" s="22">
        <v>3.5988792989484137</v>
      </c>
      <c r="AR53" s="2">
        <v>37.605256764663451</v>
      </c>
      <c r="AS53" s="2">
        <v>37.605256764663451</v>
      </c>
      <c r="AT53" s="2">
        <f t="shared" si="32"/>
        <v>37.605256764663451</v>
      </c>
      <c r="AU53" s="2">
        <f t="shared" si="32"/>
        <v>37.605256764663451</v>
      </c>
      <c r="AV53" s="2">
        <v>31.646271020762089</v>
      </c>
      <c r="AW53" s="2">
        <v>26.292469807260215</v>
      </c>
      <c r="AX53" s="2">
        <v>20.359757243708689</v>
      </c>
      <c r="AY53" s="2">
        <v>16.610454650301598</v>
      </c>
      <c r="AZ53" s="2">
        <v>10.06597369032024</v>
      </c>
    </row>
    <row r="54" spans="1:52">
      <c r="A54" s="18">
        <v>1921</v>
      </c>
      <c r="B54" s="19">
        <v>1.8</v>
      </c>
      <c r="C54" s="19">
        <f t="shared" si="6"/>
        <v>2.7470228308801787</v>
      </c>
      <c r="F54" s="3">
        <v>65.525483798882689</v>
      </c>
      <c r="G54" s="25">
        <v>0</v>
      </c>
      <c r="H54" s="26">
        <v>7.68</v>
      </c>
      <c r="I54" s="26">
        <v>2.8</v>
      </c>
      <c r="J54" s="26"/>
      <c r="K54" s="27">
        <v>7.7</v>
      </c>
      <c r="L54" s="20">
        <v>0.3</v>
      </c>
      <c r="M54" s="20">
        <f t="shared" si="7"/>
        <v>0.45783713848002972</v>
      </c>
      <c r="N54" s="3">
        <v>-0.50900000000000001</v>
      </c>
      <c r="O54" s="3">
        <v>0</v>
      </c>
      <c r="P54" s="3">
        <f t="shared" si="8"/>
        <v>-0.20900000000000002</v>
      </c>
      <c r="Q54" s="3">
        <f t="shared" si="22"/>
        <v>-0.31895987314108742</v>
      </c>
      <c r="R54" s="3">
        <f t="shared" si="9"/>
        <v>4.88</v>
      </c>
      <c r="S54" s="3">
        <f t="shared" si="23"/>
        <v>6.4709999999999992</v>
      </c>
      <c r="T54" s="3">
        <f t="shared" si="24"/>
        <v>1.5909999999999993</v>
      </c>
      <c r="U54" s="3">
        <f t="shared" si="25"/>
        <v>2.42806295773909</v>
      </c>
      <c r="X54" s="3">
        <f>AC54+X53</f>
        <v>5.2910000000000004</v>
      </c>
      <c r="Y54" s="3">
        <f>T54+Y53</f>
        <v>5.2909999999999995</v>
      </c>
      <c r="Z54" s="3">
        <f t="shared" si="11"/>
        <v>8.0747209989927917</v>
      </c>
      <c r="AA54" s="3">
        <f t="shared" si="12"/>
        <v>8.0747209989927899</v>
      </c>
      <c r="AC54" s="3">
        <f t="shared" si="26"/>
        <v>1.591</v>
      </c>
      <c r="AD54" s="3">
        <f t="shared" si="27"/>
        <v>2.4280629577390913</v>
      </c>
      <c r="AE54" s="3">
        <v>42.86</v>
      </c>
      <c r="AF54" s="3">
        <v>15.47</v>
      </c>
      <c r="AG54" s="3">
        <v>5.6</v>
      </c>
      <c r="AH54" s="3">
        <v>1.69</v>
      </c>
      <c r="AI54" s="3">
        <v>43.18</v>
      </c>
      <c r="AJ54" s="3">
        <v>15.64</v>
      </c>
      <c r="AK54" s="3">
        <v>5.6</v>
      </c>
      <c r="AL54" s="3">
        <v>1.69</v>
      </c>
      <c r="AM54" s="3">
        <v>264.89890515045488</v>
      </c>
      <c r="AN54" s="3">
        <f t="shared" si="13"/>
        <v>11.423080163325171</v>
      </c>
      <c r="AO54" s="21">
        <v>4116</v>
      </c>
      <c r="AP54" s="22">
        <f t="shared" si="14"/>
        <v>3.6144753660903954</v>
      </c>
      <c r="AQ54" s="22">
        <v>4.0426852240192357</v>
      </c>
      <c r="AR54" s="2">
        <v>35.219585464328048</v>
      </c>
      <c r="AS54" s="2">
        <v>35.219585464328048</v>
      </c>
      <c r="AT54" s="2">
        <f t="shared" si="32"/>
        <v>35.219585464328048</v>
      </c>
      <c r="AU54" s="2">
        <f t="shared" si="32"/>
        <v>35.219585464328048</v>
      </c>
      <c r="AV54" s="2">
        <v>29.117351155363991</v>
      </c>
      <c r="AW54" s="2">
        <v>23.683578069567794</v>
      </c>
      <c r="AX54" s="2">
        <v>17.538132687475763</v>
      </c>
      <c r="AY54" s="2">
        <v>13.677396147676685</v>
      </c>
      <c r="AZ54" s="2">
        <v>7.4775511041690628</v>
      </c>
    </row>
    <row r="55" spans="1:52">
      <c r="A55" s="18">
        <v>1922</v>
      </c>
      <c r="B55" s="19">
        <v>0.4</v>
      </c>
      <c r="C55" s="19">
        <f t="shared" si="6"/>
        <v>0.60513723980962997</v>
      </c>
      <c r="F55" s="3">
        <v>66.10070801886792</v>
      </c>
      <c r="G55" s="25">
        <v>0</v>
      </c>
      <c r="H55" s="28">
        <v>8.3000000000000007</v>
      </c>
      <c r="I55" s="29">
        <v>0.7</v>
      </c>
      <c r="J55" s="29"/>
      <c r="K55" s="27">
        <v>6.9</v>
      </c>
      <c r="L55" s="20">
        <v>0.6</v>
      </c>
      <c r="M55" s="20">
        <f t="shared" si="7"/>
        <v>0.90770585971444473</v>
      </c>
      <c r="N55" s="3">
        <v>-0.35199999999999998</v>
      </c>
      <c r="O55" s="3">
        <v>0</v>
      </c>
      <c r="P55" s="3">
        <f t="shared" si="8"/>
        <v>0.248</v>
      </c>
      <c r="Q55" s="3">
        <f t="shared" si="22"/>
        <v>0.37518508868197048</v>
      </c>
      <c r="R55" s="3">
        <f t="shared" si="9"/>
        <v>7.6000000000000005</v>
      </c>
      <c r="S55" s="3">
        <f t="shared" si="23"/>
        <v>8.2479999999999993</v>
      </c>
      <c r="T55" s="3">
        <f t="shared" si="24"/>
        <v>0.6479999999999988</v>
      </c>
      <c r="U55" s="3">
        <f t="shared" si="25"/>
        <v>0.98032232849159862</v>
      </c>
      <c r="X55" s="3">
        <f t="shared" ref="X55:X57" si="33">AC55+X54</f>
        <v>5.9390000000000001</v>
      </c>
      <c r="Y55" s="3">
        <f t="shared" ref="Y55:Y57" si="34">T55+Y54</f>
        <v>5.9389999999999983</v>
      </c>
      <c r="Z55" s="3">
        <f t="shared" si="11"/>
        <v>8.9847751680734795</v>
      </c>
      <c r="AA55" s="3">
        <f t="shared" si="12"/>
        <v>8.984775168073476</v>
      </c>
      <c r="AC55" s="3">
        <f t="shared" si="26"/>
        <v>0.64800000000000002</v>
      </c>
      <c r="AD55" s="3">
        <f t="shared" si="27"/>
        <v>0.98032232849160039</v>
      </c>
      <c r="AE55" s="3">
        <v>42.95</v>
      </c>
      <c r="AF55" s="3">
        <v>16.29</v>
      </c>
      <c r="AG55" s="3">
        <v>6.17</v>
      </c>
      <c r="AH55" s="3">
        <v>2.0099999999999998</v>
      </c>
      <c r="AI55" s="3">
        <v>43.72</v>
      </c>
      <c r="AJ55" s="3">
        <v>17.059999999999999</v>
      </c>
      <c r="AK55" s="3">
        <v>6.64</v>
      </c>
      <c r="AL55" s="3">
        <v>2.27</v>
      </c>
      <c r="AM55" s="3">
        <v>268.13217779376242</v>
      </c>
      <c r="AN55" s="3">
        <f t="shared" si="13"/>
        <v>11.428348935578212</v>
      </c>
      <c r="AO55" s="21">
        <v>4110</v>
      </c>
      <c r="AP55" s="22">
        <f t="shared" si="14"/>
        <v>3.6138418218760693</v>
      </c>
      <c r="AQ55" s="22">
        <v>4.0564191493565582</v>
      </c>
      <c r="AR55" s="2">
        <v>36.020428129399924</v>
      </c>
      <c r="AS55" s="2">
        <v>36.020428129399924</v>
      </c>
      <c r="AT55" s="2">
        <f t="shared" si="32"/>
        <v>36.020428129399924</v>
      </c>
      <c r="AU55" s="2">
        <f t="shared" si="32"/>
        <v>36.020428129399924</v>
      </c>
      <c r="AV55" s="2">
        <v>29.8063189818713</v>
      </c>
      <c r="AW55" s="2">
        <v>24.10757046593401</v>
      </c>
      <c r="AX55" s="2">
        <v>17.554727402142213</v>
      </c>
      <c r="AY55" s="2">
        <v>13.385032260493293</v>
      </c>
      <c r="AZ55" s="2">
        <v>6.3808249760306461</v>
      </c>
    </row>
    <row r="56" spans="1:52">
      <c r="A56" s="18">
        <v>1923</v>
      </c>
      <c r="B56" s="19">
        <v>0.1</v>
      </c>
      <c r="C56" s="19">
        <f t="shared" si="6"/>
        <v>0.12896801896082949</v>
      </c>
      <c r="F56" s="3">
        <v>77.53860283018868</v>
      </c>
      <c r="G56" s="25">
        <v>0</v>
      </c>
      <c r="H56" s="28">
        <v>8.3000000000000007</v>
      </c>
      <c r="I56" s="29">
        <v>0.7</v>
      </c>
      <c r="J56" s="29"/>
      <c r="K56" s="27">
        <v>8.1</v>
      </c>
      <c r="L56" s="20">
        <v>0.7</v>
      </c>
      <c r="M56" s="20">
        <f t="shared" si="7"/>
        <v>0.90277613272580637</v>
      </c>
      <c r="N56" s="3">
        <v>-0.36499999999999999</v>
      </c>
      <c r="O56" s="3">
        <v>0</v>
      </c>
      <c r="P56" s="3">
        <f t="shared" si="8"/>
        <v>0.33499999999999996</v>
      </c>
      <c r="Q56" s="3">
        <f t="shared" si="22"/>
        <v>0.43204286351877874</v>
      </c>
      <c r="R56" s="3">
        <f t="shared" si="9"/>
        <v>7.6000000000000005</v>
      </c>
      <c r="S56" s="3">
        <f t="shared" si="23"/>
        <v>8.0350000000000001</v>
      </c>
      <c r="T56" s="3">
        <f t="shared" si="24"/>
        <v>0.43499999999999961</v>
      </c>
      <c r="U56" s="3">
        <f t="shared" si="25"/>
        <v>0.56101088247960773</v>
      </c>
      <c r="X56" s="3">
        <f t="shared" si="33"/>
        <v>6.3739999999999997</v>
      </c>
      <c r="Y56" s="3">
        <f t="shared" si="34"/>
        <v>6.3739999999999979</v>
      </c>
      <c r="Z56" s="3">
        <f t="shared" si="11"/>
        <v>8.2204215285632714</v>
      </c>
      <c r="AA56" s="3">
        <f t="shared" si="12"/>
        <v>8.2204215285632678</v>
      </c>
      <c r="AC56" s="3">
        <f t="shared" si="26"/>
        <v>0.43499999999999994</v>
      </c>
      <c r="AD56" s="3">
        <f t="shared" si="27"/>
        <v>0.56101088247960818</v>
      </c>
      <c r="AE56" s="3">
        <v>40.590000000000003</v>
      </c>
      <c r="AF56" s="3">
        <v>14.99</v>
      </c>
      <c r="AG56" s="3">
        <v>5.5</v>
      </c>
      <c r="AH56" s="3">
        <v>1.75</v>
      </c>
      <c r="AI56" s="3">
        <v>41.46</v>
      </c>
      <c r="AJ56" s="3">
        <v>15.64</v>
      </c>
      <c r="AK56" s="3">
        <v>5.91</v>
      </c>
      <c r="AL56" s="3">
        <v>2</v>
      </c>
      <c r="AM56" s="3">
        <v>282.79850753130842</v>
      </c>
      <c r="AN56" s="3">
        <f t="shared" si="13"/>
        <v>11.451477113142445</v>
      </c>
      <c r="AO56" s="21">
        <v>4253</v>
      </c>
      <c r="AP56" s="22">
        <f t="shared" si="14"/>
        <v>3.6286953827140231</v>
      </c>
      <c r="AQ56" s="22">
        <v>3.6471963281392066</v>
      </c>
      <c r="AR56" s="2">
        <v>35.21836043792112</v>
      </c>
      <c r="AS56" s="2">
        <v>35.21836043792112</v>
      </c>
      <c r="AT56" s="2">
        <f t="shared" si="32"/>
        <v>35.21836043792112</v>
      </c>
      <c r="AU56" s="2">
        <f t="shared" si="32"/>
        <v>35.21836043792112</v>
      </c>
      <c r="AV56" s="2">
        <v>29.487216932866883</v>
      </c>
      <c r="AW56" s="2">
        <v>24.134246598059455</v>
      </c>
      <c r="AX56" s="2">
        <v>17.798319016695359</v>
      </c>
      <c r="AY56" s="2">
        <v>13.663301395320197</v>
      </c>
      <c r="AZ56" s="2">
        <v>6.8429515405735186</v>
      </c>
    </row>
    <row r="57" spans="1:52">
      <c r="A57" s="18">
        <v>1924</v>
      </c>
      <c r="B57" s="19">
        <v>0.7</v>
      </c>
      <c r="C57" s="19">
        <f t="shared" si="6"/>
        <v>0.87925938441569262</v>
      </c>
      <c r="F57" s="3">
        <v>79.612457075471696</v>
      </c>
      <c r="G57" s="25">
        <v>0</v>
      </c>
      <c r="H57" s="28">
        <v>8.3000000000000007</v>
      </c>
      <c r="I57" s="29">
        <v>0.7</v>
      </c>
      <c r="J57" s="29"/>
      <c r="K57" s="27">
        <v>8.3000000000000007</v>
      </c>
      <c r="L57" s="20">
        <v>0.6</v>
      </c>
      <c r="M57" s="20">
        <f t="shared" si="7"/>
        <v>0.75365090092773657</v>
      </c>
      <c r="N57" s="3">
        <v>-0.36399999999999999</v>
      </c>
      <c r="O57" s="3">
        <v>0</v>
      </c>
      <c r="P57" s="3">
        <f t="shared" si="8"/>
        <v>0.23599999999999999</v>
      </c>
      <c r="Q57" s="3">
        <f t="shared" si="22"/>
        <v>0.29643602103157635</v>
      </c>
      <c r="R57" s="3">
        <f t="shared" si="9"/>
        <v>7.6000000000000005</v>
      </c>
      <c r="S57" s="3">
        <f t="shared" si="23"/>
        <v>8.5359999999999996</v>
      </c>
      <c r="T57" s="3">
        <f t="shared" si="24"/>
        <v>0.93599999999999905</v>
      </c>
      <c r="U57" s="3">
        <f t="shared" si="25"/>
        <v>1.1756954054472679</v>
      </c>
      <c r="X57" s="3">
        <f t="shared" si="33"/>
        <v>7.31</v>
      </c>
      <c r="Y57" s="3">
        <f t="shared" si="34"/>
        <v>7.3099999999999969</v>
      </c>
      <c r="Z57" s="3">
        <f t="shared" si="11"/>
        <v>9.1819801429695893</v>
      </c>
      <c r="AA57" s="3">
        <f t="shared" si="12"/>
        <v>9.1819801429695875</v>
      </c>
      <c r="AC57" s="3">
        <f t="shared" si="26"/>
        <v>0.93599999999999994</v>
      </c>
      <c r="AD57" s="3">
        <f t="shared" si="27"/>
        <v>1.175695405447269</v>
      </c>
      <c r="AE57" s="3">
        <v>43.26</v>
      </c>
      <c r="AF57" s="3">
        <v>16.32</v>
      </c>
      <c r="AG57" s="3">
        <v>6.14</v>
      </c>
      <c r="AH57" s="3">
        <v>2.0099999999999998</v>
      </c>
      <c r="AI57" s="3">
        <v>44.41</v>
      </c>
      <c r="AJ57" s="3">
        <v>17.420000000000002</v>
      </c>
      <c r="AK57" s="3">
        <v>6.79</v>
      </c>
      <c r="AL57" s="3">
        <v>2.3199999999999998</v>
      </c>
      <c r="AM57" s="3">
        <v>296.0533781976232</v>
      </c>
      <c r="AN57" s="3">
        <f t="shared" si="13"/>
        <v>11.471370021081643</v>
      </c>
      <c r="AO57" s="21">
        <v>4357</v>
      </c>
      <c r="AP57" s="22">
        <f t="shared" si="14"/>
        <v>3.6391875599357539</v>
      </c>
      <c r="AQ57" s="22">
        <v>3.7186815866889775</v>
      </c>
      <c r="AR57" s="2">
        <v>36.695348112975445</v>
      </c>
      <c r="AS57" s="2">
        <v>36.695348112975445</v>
      </c>
      <c r="AT57" s="2">
        <f t="shared" si="32"/>
        <v>36.695348112975445</v>
      </c>
      <c r="AU57" s="2">
        <f t="shared" si="32"/>
        <v>36.695348112975445</v>
      </c>
      <c r="AV57" s="2">
        <v>30.847373653842997</v>
      </c>
      <c r="AW57" s="2">
        <v>25.387530086253904</v>
      </c>
      <c r="AX57" s="2">
        <v>18.995039106969276</v>
      </c>
      <c r="AY57" s="2">
        <v>14.949408847530805</v>
      </c>
      <c r="AZ57" s="2">
        <v>8.2318562561826187</v>
      </c>
    </row>
    <row r="58" spans="1:52">
      <c r="A58" s="18">
        <v>1925</v>
      </c>
      <c r="B58" s="19">
        <v>0.3</v>
      </c>
      <c r="C58" s="19">
        <f t="shared" si="6"/>
        <v>0.36208028582663304</v>
      </c>
      <c r="F58" s="3">
        <v>82.854552358490565</v>
      </c>
      <c r="G58" s="25">
        <v>0</v>
      </c>
      <c r="H58" s="28">
        <v>8.3000000000000007</v>
      </c>
      <c r="I58" s="29">
        <v>0.7</v>
      </c>
      <c r="J58" s="29"/>
      <c r="K58" s="27">
        <v>8.6</v>
      </c>
      <c r="L58" s="20">
        <v>0.7</v>
      </c>
      <c r="M58" s="20">
        <f t="shared" si="7"/>
        <v>0.84485400026214386</v>
      </c>
      <c r="N58" s="3">
        <v>-0.40300000000000002</v>
      </c>
      <c r="O58" s="3">
        <v>0</v>
      </c>
      <c r="P58" s="3">
        <f t="shared" si="8"/>
        <v>0.29699999999999993</v>
      </c>
      <c r="Q58" s="3">
        <f t="shared" si="22"/>
        <v>0.35845948296836666</v>
      </c>
      <c r="R58" s="3">
        <f t="shared" si="9"/>
        <v>7.6000000000000005</v>
      </c>
      <c r="S58" s="3">
        <f t="shared" si="23"/>
        <v>8.1969999999999992</v>
      </c>
      <c r="T58" s="3">
        <f t="shared" si="24"/>
        <v>0.59699999999999864</v>
      </c>
      <c r="U58" s="3">
        <f t="shared" si="25"/>
        <v>0.72053976879499826</v>
      </c>
      <c r="V58" s="3">
        <v>10.9</v>
      </c>
      <c r="W58" s="3">
        <v>3.9</v>
      </c>
      <c r="X58" s="3">
        <f>V58-W58</f>
        <v>7</v>
      </c>
      <c r="Y58" s="3">
        <f t="shared" si="17"/>
        <v>7</v>
      </c>
      <c r="Z58" s="3">
        <f t="shared" si="11"/>
        <v>8.4485400026214386</v>
      </c>
      <c r="AA58" s="3">
        <f t="shared" si="12"/>
        <v>8.4485400026214386</v>
      </c>
      <c r="AC58" s="3">
        <f t="shared" si="26"/>
        <v>0.59699999999999998</v>
      </c>
      <c r="AD58" s="3">
        <f t="shared" si="27"/>
        <v>0.72053976879499981</v>
      </c>
      <c r="AE58" s="3">
        <v>44.17</v>
      </c>
      <c r="AF58" s="3">
        <v>17.600000000000001</v>
      </c>
      <c r="AG58" s="3">
        <v>6.75</v>
      </c>
      <c r="AH58" s="3">
        <v>2.35</v>
      </c>
      <c r="AI58" s="3">
        <v>46.35</v>
      </c>
      <c r="AJ58" s="3">
        <v>20.239999999999998</v>
      </c>
      <c r="AK58" s="3">
        <v>8.52</v>
      </c>
      <c r="AL58" s="3">
        <v>3.31</v>
      </c>
      <c r="AM58" s="3">
        <v>320.19422687256957</v>
      </c>
      <c r="AN58" s="3">
        <f t="shared" si="13"/>
        <v>11.505413497289748</v>
      </c>
      <c r="AO58" s="21">
        <v>4631</v>
      </c>
      <c r="AP58" s="22">
        <f t="shared" si="14"/>
        <v>3.6656747809938932</v>
      </c>
      <c r="AQ58" s="22">
        <v>3.8645339062019266</v>
      </c>
      <c r="AR58" s="2">
        <v>36.019942989585452</v>
      </c>
      <c r="AS58" s="2">
        <v>36.019942989585452</v>
      </c>
      <c r="AT58" s="2">
        <f t="shared" si="32"/>
        <v>36.019942989585452</v>
      </c>
      <c r="AU58" s="2">
        <f t="shared" si="32"/>
        <v>36.019942989585452</v>
      </c>
      <c r="AV58" s="2">
        <v>30.081131130562035</v>
      </c>
      <c r="AW58" s="2">
        <v>24.765529205203269</v>
      </c>
      <c r="AX58" s="2">
        <v>18.454118261476538</v>
      </c>
      <c r="AY58" s="2">
        <v>14.554711425035482</v>
      </c>
      <c r="AZ58" s="2">
        <v>7.7927862052356902</v>
      </c>
    </row>
    <row r="59" spans="1:52">
      <c r="A59" s="18">
        <v>1926</v>
      </c>
      <c r="B59" s="19">
        <v>0.1</v>
      </c>
      <c r="C59" s="19">
        <f t="shared" si="6"/>
        <v>0.11323053510486281</v>
      </c>
      <c r="F59" s="3">
        <v>88.315399999999997</v>
      </c>
      <c r="G59" s="25">
        <v>0</v>
      </c>
      <c r="H59" s="28">
        <v>8.3000000000000007</v>
      </c>
      <c r="I59" s="29">
        <v>0.7</v>
      </c>
      <c r="J59" s="29"/>
      <c r="K59" s="27">
        <v>9.1999999999999993</v>
      </c>
      <c r="L59" s="20">
        <v>0.8</v>
      </c>
      <c r="M59" s="20">
        <f t="shared" si="7"/>
        <v>0.90584428083890245</v>
      </c>
      <c r="N59" s="3">
        <v>-0.38100000000000001</v>
      </c>
      <c r="O59" s="3">
        <v>0</v>
      </c>
      <c r="P59" s="3">
        <f t="shared" si="8"/>
        <v>0.41900000000000004</v>
      </c>
      <c r="Q59" s="3">
        <f t="shared" si="22"/>
        <v>0.47443594208937523</v>
      </c>
      <c r="R59" s="3">
        <f t="shared" si="9"/>
        <v>7.6000000000000005</v>
      </c>
      <c r="S59" s="3">
        <f t="shared" si="23"/>
        <v>8.1189999999999998</v>
      </c>
      <c r="T59" s="3">
        <f t="shared" si="24"/>
        <v>0.51899999999999924</v>
      </c>
      <c r="U59" s="3">
        <f t="shared" si="25"/>
        <v>0.58766647719423704</v>
      </c>
      <c r="X59" s="3">
        <f>AC59+X58</f>
        <v>7.5190000000000001</v>
      </c>
      <c r="Y59" s="3">
        <f>T59+Y58</f>
        <v>7.5189999999999992</v>
      </c>
      <c r="Z59" s="3">
        <f t="shared" si="11"/>
        <v>8.5138039345346339</v>
      </c>
      <c r="AA59" s="3">
        <f t="shared" si="12"/>
        <v>8.5138039345346339</v>
      </c>
      <c r="AC59" s="3">
        <f t="shared" si="26"/>
        <v>0.51900000000000002</v>
      </c>
      <c r="AD59" s="3">
        <f t="shared" si="27"/>
        <v>0.58766647719423803</v>
      </c>
      <c r="AE59" s="3">
        <v>44.07</v>
      </c>
      <c r="AF59" s="3">
        <v>18.010000000000002</v>
      </c>
      <c r="AG59" s="3">
        <v>7.07</v>
      </c>
      <c r="AH59" s="3">
        <v>2.54</v>
      </c>
      <c r="AI59" s="3">
        <v>45.71</v>
      </c>
      <c r="AJ59" s="3">
        <v>19.91</v>
      </c>
      <c r="AK59" s="3">
        <v>8.4600000000000009</v>
      </c>
      <c r="AL59" s="3">
        <v>3.36</v>
      </c>
      <c r="AM59" s="3">
        <v>341.08971560988573</v>
      </c>
      <c r="AN59" s="3">
        <f t="shared" si="13"/>
        <v>11.532868624944744</v>
      </c>
      <c r="AO59" s="21">
        <v>4849</v>
      </c>
      <c r="AP59" s="22">
        <f t="shared" si="14"/>
        <v>3.6856521841155243</v>
      </c>
      <c r="AQ59" s="22">
        <v>3.8621771017272839</v>
      </c>
      <c r="AR59" s="2">
        <v>35.147138622815859</v>
      </c>
      <c r="AS59" s="2">
        <v>35.147138622815859</v>
      </c>
      <c r="AT59" s="2">
        <f t="shared" si="32"/>
        <v>35.147138622815859</v>
      </c>
      <c r="AU59" s="2">
        <f t="shared" si="32"/>
        <v>35.147138622815859</v>
      </c>
      <c r="AV59" s="2">
        <v>29.747356649419075</v>
      </c>
      <c r="AW59" s="2">
        <v>24.456388371105291</v>
      </c>
      <c r="AX59" s="2">
        <v>18.409556282227008</v>
      </c>
      <c r="AY59" s="2">
        <v>14.588499968160033</v>
      </c>
      <c r="AZ59" s="2">
        <v>8.2600850483751866</v>
      </c>
    </row>
    <row r="60" spans="1:52">
      <c r="A60" s="18">
        <v>1927</v>
      </c>
      <c r="B60" s="19">
        <v>0.3</v>
      </c>
      <c r="C60" s="19">
        <f t="shared" si="6"/>
        <v>0.34476960577424887</v>
      </c>
      <c r="F60" s="3">
        <v>87.014630923248063</v>
      </c>
      <c r="G60" s="25">
        <v>0</v>
      </c>
      <c r="H60" s="28">
        <v>6.35</v>
      </c>
      <c r="I60" s="29">
        <v>0.7</v>
      </c>
      <c r="J60" s="29"/>
      <c r="K60" s="27">
        <v>9.3000000000000007</v>
      </c>
      <c r="L60" s="20">
        <v>0.7</v>
      </c>
      <c r="M60" s="20">
        <f t="shared" si="7"/>
        <v>0.80446241347324732</v>
      </c>
      <c r="N60" s="3">
        <v>-0.35699999999999998</v>
      </c>
      <c r="O60" s="3">
        <v>0</v>
      </c>
      <c r="P60" s="3">
        <f t="shared" si="8"/>
        <v>0.34299999999999997</v>
      </c>
      <c r="Q60" s="3">
        <f t="shared" si="22"/>
        <v>0.39418658260189116</v>
      </c>
      <c r="R60" s="3">
        <f t="shared" si="9"/>
        <v>5.6499999999999995</v>
      </c>
      <c r="S60" s="3">
        <f t="shared" si="23"/>
        <v>6.2929999999999993</v>
      </c>
      <c r="T60" s="3">
        <f t="shared" si="24"/>
        <v>0.64299999999999979</v>
      </c>
      <c r="U60" s="3">
        <f t="shared" si="25"/>
        <v>0.73895618837613986</v>
      </c>
      <c r="X60" s="3">
        <f>AC60+X59</f>
        <v>8.1620000000000008</v>
      </c>
      <c r="Y60" s="3">
        <f>T60+Y59</f>
        <v>8.161999999999999</v>
      </c>
      <c r="Z60" s="3">
        <f t="shared" si="11"/>
        <v>9.3800317410980654</v>
      </c>
      <c r="AA60" s="3">
        <f t="shared" si="12"/>
        <v>9.3800317410980636</v>
      </c>
      <c r="AC60" s="3">
        <f t="shared" si="26"/>
        <v>0.64300000000000002</v>
      </c>
      <c r="AD60" s="3">
        <f t="shared" si="27"/>
        <v>0.73895618837614008</v>
      </c>
      <c r="AE60" s="3">
        <v>44.67</v>
      </c>
      <c r="AF60" s="3">
        <v>18.68</v>
      </c>
      <c r="AG60" s="3">
        <v>7.47</v>
      </c>
      <c r="AH60" s="3">
        <v>2.76</v>
      </c>
      <c r="AI60" s="3">
        <v>46.67</v>
      </c>
      <c r="AJ60" s="3">
        <v>21.03</v>
      </c>
      <c r="AK60" s="3">
        <v>9.25</v>
      </c>
      <c r="AL60" s="3">
        <v>3.75</v>
      </c>
      <c r="AM60" s="3">
        <v>367.49238789045836</v>
      </c>
      <c r="AN60" s="3">
        <f t="shared" si="13"/>
        <v>11.565248347688492</v>
      </c>
      <c r="AO60" s="21">
        <v>5132</v>
      </c>
      <c r="AP60" s="22">
        <f t="shared" si="14"/>
        <v>3.7102866477028908</v>
      </c>
      <c r="AQ60" s="22">
        <v>4.2233401899343557</v>
      </c>
      <c r="AR60" s="2">
        <v>39.20609971482385</v>
      </c>
      <c r="AS60" s="2">
        <v>39.20609971482385</v>
      </c>
      <c r="AT60" s="2">
        <f t="shared" si="32"/>
        <v>39.20609971482385</v>
      </c>
      <c r="AU60" s="2">
        <f t="shared" si="32"/>
        <v>39.20609971482385</v>
      </c>
      <c r="AV60" s="2">
        <v>33.185821205364121</v>
      </c>
      <c r="AW60" s="2">
        <v>27.724911358119407</v>
      </c>
      <c r="AX60" s="2">
        <v>21.276796168152778</v>
      </c>
      <c r="AY60" s="2">
        <v>17.18875618900811</v>
      </c>
      <c r="AZ60" s="2">
        <v>10.159894292899333</v>
      </c>
    </row>
    <row r="61" spans="1:52">
      <c r="A61" s="18">
        <v>1928</v>
      </c>
      <c r="B61" s="19">
        <v>0.6</v>
      </c>
      <c r="C61" s="19">
        <f t="shared" si="6"/>
        <v>0.68259563954564617</v>
      </c>
      <c r="F61" s="3">
        <v>87.899770411568397</v>
      </c>
      <c r="G61" s="25">
        <v>0</v>
      </c>
      <c r="H61" s="28">
        <v>6.35</v>
      </c>
      <c r="I61" s="29">
        <v>0.7</v>
      </c>
      <c r="J61" s="29"/>
      <c r="K61" s="27">
        <v>9.4</v>
      </c>
      <c r="L61" s="20">
        <v>0.8</v>
      </c>
      <c r="M61" s="20">
        <f t="shared" si="7"/>
        <v>0.91012751939419501</v>
      </c>
      <c r="N61" s="3">
        <v>-0.36499999999999999</v>
      </c>
      <c r="O61" s="3">
        <v>0</v>
      </c>
      <c r="P61" s="3">
        <f t="shared" si="8"/>
        <v>0.43500000000000005</v>
      </c>
      <c r="Q61" s="3">
        <f t="shared" si="22"/>
        <v>0.49488183867059354</v>
      </c>
      <c r="R61" s="3">
        <f t="shared" si="9"/>
        <v>5.6499999999999995</v>
      </c>
      <c r="S61" s="3">
        <f t="shared" si="23"/>
        <v>6.6849999999999987</v>
      </c>
      <c r="T61" s="3">
        <f t="shared" si="24"/>
        <v>1.0349999999999993</v>
      </c>
      <c r="U61" s="3">
        <f t="shared" si="25"/>
        <v>1.1774774782162389</v>
      </c>
      <c r="V61" s="3">
        <v>13.8</v>
      </c>
      <c r="W61" s="3">
        <v>6.6</v>
      </c>
      <c r="X61" s="3">
        <f>V61-W61</f>
        <v>7.2000000000000011</v>
      </c>
      <c r="Y61" s="3">
        <f t="shared" si="17"/>
        <v>7.2000000000000011</v>
      </c>
      <c r="Z61" s="3">
        <f t="shared" si="11"/>
        <v>8.1911476745477554</v>
      </c>
      <c r="AA61" s="3">
        <f t="shared" si="12"/>
        <v>8.1911476745477554</v>
      </c>
      <c r="AC61" s="3">
        <f t="shared" si="26"/>
        <v>1.0350000000000001</v>
      </c>
      <c r="AD61" s="3">
        <f t="shared" si="27"/>
        <v>1.1774774782162398</v>
      </c>
      <c r="AE61" s="3">
        <v>46.09</v>
      </c>
      <c r="AF61" s="3">
        <v>19.600000000000001</v>
      </c>
      <c r="AG61" s="3">
        <v>8.19</v>
      </c>
      <c r="AH61" s="3">
        <v>3.23</v>
      </c>
      <c r="AI61" s="3">
        <v>49.29</v>
      </c>
      <c r="AJ61" s="3">
        <v>23.94</v>
      </c>
      <c r="AK61" s="3">
        <v>11.54</v>
      </c>
      <c r="AL61" s="3">
        <v>5.0199999999999996</v>
      </c>
      <c r="AM61" s="3">
        <v>416.21430157029619</v>
      </c>
      <c r="AN61" s="3">
        <f t="shared" si="13"/>
        <v>11.619316998956702</v>
      </c>
      <c r="AO61" s="21">
        <v>5711</v>
      </c>
      <c r="AP61" s="22">
        <f t="shared" si="14"/>
        <v>3.7567121601647715</v>
      </c>
      <c r="AQ61" s="22">
        <v>4.7351011228070128</v>
      </c>
      <c r="AR61" s="2">
        <v>36.497086033012209</v>
      </c>
      <c r="AS61" s="2">
        <v>36.497086033012209</v>
      </c>
      <c r="AT61" s="2">
        <f t="shared" si="32"/>
        <v>36.497086033012209</v>
      </c>
      <c r="AU61" s="2">
        <f t="shared" si="32"/>
        <v>36.497086033012209</v>
      </c>
      <c r="AV61" s="2">
        <v>31.030169216813206</v>
      </c>
      <c r="AW61" s="2">
        <v>25.928357316743966</v>
      </c>
      <c r="AX61" s="2">
        <v>19.703247120687042</v>
      </c>
      <c r="AY61" s="2">
        <v>15.619445644471917</v>
      </c>
      <c r="AZ61" s="2">
        <v>8.8672789885527692</v>
      </c>
    </row>
    <row r="62" spans="1:52">
      <c r="A62" s="18">
        <v>1929</v>
      </c>
      <c r="B62" s="19">
        <v>0.4</v>
      </c>
      <c r="C62" s="19">
        <f t="shared" si="6"/>
        <v>0.42598509052183176</v>
      </c>
      <c r="D62" s="23">
        <v>5.9</v>
      </c>
      <c r="E62" s="23">
        <v>5.6</v>
      </c>
      <c r="F62" s="3">
        <v>93.9</v>
      </c>
      <c r="G62" s="30">
        <v>0.8</v>
      </c>
      <c r="H62" s="28">
        <v>6.35</v>
      </c>
      <c r="I62" s="29">
        <v>0.7</v>
      </c>
      <c r="J62" s="31">
        <v>19.3</v>
      </c>
      <c r="K62" s="30">
        <v>9.6</v>
      </c>
      <c r="L62" s="19">
        <v>0.7</v>
      </c>
      <c r="M62" s="20">
        <f t="shared" si="7"/>
        <v>0.74547390841320549</v>
      </c>
      <c r="N62" s="3">
        <v>-0.4</v>
      </c>
      <c r="O62" s="3">
        <v>0</v>
      </c>
      <c r="P62" s="3">
        <f t="shared" si="8"/>
        <v>0.29999999999999993</v>
      </c>
      <c r="Q62" s="3">
        <f t="shared" ref="Q62:Q66" si="35">100*(P62/F62)</f>
        <v>0.31948881789137368</v>
      </c>
      <c r="R62" s="3">
        <f t="shared" si="9"/>
        <v>5.6499999999999995</v>
      </c>
      <c r="S62" s="3">
        <f t="shared" si="23"/>
        <v>5.55</v>
      </c>
      <c r="T62" s="3">
        <f t="shared" si="24"/>
        <v>-9.9999999999999645E-2</v>
      </c>
      <c r="U62" s="3">
        <f t="shared" si="25"/>
        <v>-0.10649627263045755</v>
      </c>
      <c r="X62" s="3">
        <f>AC62+X61</f>
        <v>7.9000000000000012</v>
      </c>
      <c r="Y62" s="3">
        <f>T62+Y61</f>
        <v>7.1000000000000014</v>
      </c>
      <c r="Z62" s="3">
        <f t="shared" si="11"/>
        <v>8.4132055378061779</v>
      </c>
      <c r="AA62" s="3">
        <f t="shared" si="12"/>
        <v>7.5612353567625146</v>
      </c>
      <c r="AC62" s="3">
        <f t="shared" si="26"/>
        <v>0.7</v>
      </c>
      <c r="AD62" s="3">
        <f t="shared" si="27"/>
        <v>0.74547390841320549</v>
      </c>
      <c r="AE62" s="3">
        <v>43.76</v>
      </c>
      <c r="AF62" s="3">
        <v>18.420000000000002</v>
      </c>
      <c r="AG62" s="3">
        <v>7.62</v>
      </c>
      <c r="AH62" s="3">
        <v>3.01</v>
      </c>
      <c r="AI62" s="3">
        <v>46.71</v>
      </c>
      <c r="AJ62" s="3">
        <v>22.35</v>
      </c>
      <c r="AK62" s="3">
        <v>10.91</v>
      </c>
      <c r="AL62" s="3">
        <v>4.99</v>
      </c>
      <c r="AM62" s="3">
        <v>464.39699222682304</v>
      </c>
      <c r="AN62" s="3">
        <f t="shared" si="13"/>
        <v>11.666889398268252</v>
      </c>
      <c r="AO62" s="21">
        <v>6266</v>
      </c>
      <c r="AP62" s="22">
        <f t="shared" si="14"/>
        <v>3.7969903905456865</v>
      </c>
      <c r="AQ62" s="22">
        <v>4.9456548692952396</v>
      </c>
      <c r="AR62" s="2">
        <v>36.761600508551645</v>
      </c>
      <c r="AS62" s="2">
        <v>36.761600508551645</v>
      </c>
      <c r="AT62" s="2">
        <f t="shared" si="32"/>
        <v>36.761600508551645</v>
      </c>
      <c r="AU62" s="2">
        <f t="shared" si="32"/>
        <v>36.761600508551645</v>
      </c>
      <c r="AV62" s="2">
        <v>31.839117177235899</v>
      </c>
      <c r="AW62" s="2">
        <v>26.913309524040542</v>
      </c>
      <c r="AX62" s="2">
        <v>20.803988296610505</v>
      </c>
      <c r="AY62" s="2">
        <v>16.647878925235251</v>
      </c>
      <c r="AZ62" s="2">
        <v>9.1530220400317486</v>
      </c>
    </row>
    <row r="63" spans="1:52">
      <c r="A63" s="18">
        <v>1930</v>
      </c>
      <c r="B63" s="19">
        <v>0.3</v>
      </c>
      <c r="C63" s="19">
        <f t="shared" si="6"/>
        <v>0.36188178528347403</v>
      </c>
      <c r="D63" s="23">
        <v>4.4000000000000004</v>
      </c>
      <c r="E63" s="23">
        <v>4.0999999999999996</v>
      </c>
      <c r="F63" s="3">
        <v>82.9</v>
      </c>
      <c r="G63" s="30">
        <v>-0.4</v>
      </c>
      <c r="H63" s="30"/>
      <c r="I63" s="30"/>
      <c r="J63" s="31">
        <v>13.9</v>
      </c>
      <c r="K63" s="30">
        <v>9.4</v>
      </c>
      <c r="L63" s="19">
        <v>0.7</v>
      </c>
      <c r="M63" s="20">
        <f t="shared" si="7"/>
        <v>0.84439083232810597</v>
      </c>
      <c r="N63" s="3">
        <v>-0.3</v>
      </c>
      <c r="O63" s="3">
        <v>0</v>
      </c>
      <c r="P63" s="3">
        <f t="shared" si="8"/>
        <v>0.39999999999999997</v>
      </c>
      <c r="Q63" s="3">
        <f t="shared" si="35"/>
        <v>0.48250904704463204</v>
      </c>
      <c r="R63" s="3">
        <f>J63-K63</f>
        <v>4.5</v>
      </c>
      <c r="S63" s="3">
        <f t="shared" si="23"/>
        <v>5.6000000000000005</v>
      </c>
      <c r="T63" s="3">
        <f t="shared" si="24"/>
        <v>1.1000000000000005</v>
      </c>
      <c r="U63" s="3">
        <f t="shared" si="25"/>
        <v>1.3268998793727389</v>
      </c>
      <c r="X63" s="3">
        <f>AC63+X62</f>
        <v>8.6000000000000014</v>
      </c>
      <c r="Y63" s="3">
        <f>T63+Y62</f>
        <v>8.2000000000000028</v>
      </c>
      <c r="Z63" s="3">
        <f t="shared" si="11"/>
        <v>10.373944511459591</v>
      </c>
      <c r="AA63" s="3">
        <f t="shared" si="12"/>
        <v>9.8914354644149611</v>
      </c>
      <c r="AC63" s="3">
        <f t="shared" si="26"/>
        <v>0.7</v>
      </c>
      <c r="AD63" s="3">
        <f t="shared" si="27"/>
        <v>0.84439083232810597</v>
      </c>
      <c r="AE63" s="3">
        <v>43.07</v>
      </c>
      <c r="AF63" s="3">
        <v>16.420000000000002</v>
      </c>
      <c r="AG63" s="3">
        <v>6.4</v>
      </c>
      <c r="AH63" s="3">
        <v>2.39</v>
      </c>
      <c r="AI63" s="3">
        <v>43.87</v>
      </c>
      <c r="AJ63" s="3">
        <v>17.22</v>
      </c>
      <c r="AK63" s="3">
        <v>7.07</v>
      </c>
      <c r="AL63" s="3">
        <v>2.84</v>
      </c>
      <c r="AM63" s="3">
        <v>401.97542319843552</v>
      </c>
      <c r="AN63" s="3">
        <f t="shared" si="13"/>
        <v>11.604199501105398</v>
      </c>
      <c r="AO63" s="21">
        <v>5324</v>
      </c>
      <c r="AP63" s="22">
        <f t="shared" si="14"/>
        <v>3.7262380468026377</v>
      </c>
      <c r="AQ63" s="22">
        <v>4.848919459570995</v>
      </c>
      <c r="AR63" s="2">
        <v>40.292361841906057</v>
      </c>
      <c r="AS63" s="2">
        <v>40.292361841906057</v>
      </c>
      <c r="AT63" s="2">
        <f t="shared" si="32"/>
        <v>40.292361841906057</v>
      </c>
      <c r="AU63" s="2">
        <f t="shared" si="32"/>
        <v>40.292361841906057</v>
      </c>
      <c r="AV63" s="2">
        <v>34.474681389734869</v>
      </c>
      <c r="AW63" s="2">
        <v>29.16617923624489</v>
      </c>
      <c r="AX63" s="2">
        <v>22.854969528269478</v>
      </c>
      <c r="AY63" s="2">
        <v>18.708742888612008</v>
      </c>
      <c r="AZ63" s="2">
        <v>10.765645236560895</v>
      </c>
    </row>
    <row r="64" spans="1:52">
      <c r="A64" s="18">
        <v>1931</v>
      </c>
      <c r="B64" s="3">
        <f>D64-E64</f>
        <v>0</v>
      </c>
      <c r="C64" s="19">
        <f t="shared" si="6"/>
        <v>0</v>
      </c>
      <c r="D64" s="23">
        <v>2.9</v>
      </c>
      <c r="E64" s="23">
        <v>2.9</v>
      </c>
      <c r="F64" s="3">
        <v>67.400000000000006</v>
      </c>
      <c r="G64" s="30">
        <v>0.8</v>
      </c>
      <c r="H64" s="30"/>
      <c r="I64" s="30"/>
      <c r="J64" s="31">
        <v>8.9</v>
      </c>
      <c r="K64" s="30">
        <v>8.8000000000000007</v>
      </c>
      <c r="L64" s="19">
        <v>0.5</v>
      </c>
      <c r="M64" s="20">
        <f t="shared" si="7"/>
        <v>0.74183976261127593</v>
      </c>
      <c r="N64" s="3">
        <v>-0.3</v>
      </c>
      <c r="O64" s="3">
        <v>0</v>
      </c>
      <c r="P64" s="3">
        <f t="shared" si="8"/>
        <v>0.2</v>
      </c>
      <c r="Q64" s="3">
        <f t="shared" si="35"/>
        <v>0.29673590504451042</v>
      </c>
      <c r="R64" s="3">
        <f t="shared" ref="R64:R127" si="36">J64-K64</f>
        <v>9.9999999999999645E-2</v>
      </c>
      <c r="S64" s="3">
        <f t="shared" si="23"/>
        <v>-0.50000000000000044</v>
      </c>
      <c r="T64" s="3">
        <f t="shared" si="24"/>
        <v>-0.60000000000000009</v>
      </c>
      <c r="U64" s="3">
        <f t="shared" si="25"/>
        <v>-0.89020771513353114</v>
      </c>
      <c r="V64" s="3">
        <v>17.2</v>
      </c>
      <c r="W64" s="3">
        <v>8.4</v>
      </c>
      <c r="X64" s="3">
        <f>V64-W64</f>
        <v>8.7999999999999989</v>
      </c>
      <c r="Y64" s="3">
        <f t="shared" si="17"/>
        <v>8.7999999999999989</v>
      </c>
      <c r="Z64" s="3">
        <f t="shared" si="11"/>
        <v>13.056379821958455</v>
      </c>
      <c r="AA64" s="3">
        <f t="shared" si="12"/>
        <v>13.056379821958455</v>
      </c>
      <c r="AC64" s="3">
        <f t="shared" si="26"/>
        <v>0.2</v>
      </c>
      <c r="AD64" s="3">
        <f t="shared" si="27"/>
        <v>0.29673590504451042</v>
      </c>
      <c r="AE64" s="3">
        <v>44.4</v>
      </c>
      <c r="AF64" s="3">
        <v>15.27</v>
      </c>
      <c r="AG64" s="3">
        <v>5.68</v>
      </c>
      <c r="AH64" s="3">
        <v>2.0699999999999998</v>
      </c>
      <c r="AI64" s="3">
        <v>44.54</v>
      </c>
      <c r="AJ64" s="3">
        <v>15.5</v>
      </c>
      <c r="AK64" s="3">
        <v>5.89</v>
      </c>
      <c r="AL64" s="3">
        <v>2.25</v>
      </c>
      <c r="AM64" s="3">
        <v>329.97879302798106</v>
      </c>
      <c r="AN64" s="3">
        <f t="shared" si="13"/>
        <v>11.518486029675238</v>
      </c>
      <c r="AO64" s="21">
        <v>4307</v>
      </c>
      <c r="AP64" s="22">
        <f t="shared" si="14"/>
        <v>3.6341748717626001</v>
      </c>
      <c r="AQ64" s="22">
        <v>4.8958277897326559</v>
      </c>
      <c r="AR64" s="2">
        <v>34.703806951647003</v>
      </c>
      <c r="AS64" s="2">
        <v>34.703806951647003</v>
      </c>
      <c r="AT64" s="2">
        <f t="shared" si="32"/>
        <v>34.703806951647003</v>
      </c>
      <c r="AU64" s="2">
        <f t="shared" si="32"/>
        <v>34.703806951647003</v>
      </c>
      <c r="AV64" s="2">
        <v>29.469507324978149</v>
      </c>
      <c r="AW64" s="2">
        <v>24.625787334442961</v>
      </c>
      <c r="AX64" s="2">
        <v>18.772936559326777</v>
      </c>
      <c r="AY64" s="2">
        <v>14.869544399329619</v>
      </c>
      <c r="AZ64" s="2">
        <v>8.2535712637568146</v>
      </c>
    </row>
    <row r="65" spans="1:52">
      <c r="A65" s="18">
        <v>1932</v>
      </c>
      <c r="B65" s="3">
        <f t="shared" ref="B65:B128" si="37">D65-E65</f>
        <v>0.10000000000000009</v>
      </c>
      <c r="C65" s="19">
        <f t="shared" si="6"/>
        <v>0.1956947162426616</v>
      </c>
      <c r="D65" s="23">
        <v>2</v>
      </c>
      <c r="E65" s="23">
        <v>1.9</v>
      </c>
      <c r="F65" s="3">
        <v>51.1</v>
      </c>
      <c r="G65" s="30">
        <v>0.3</v>
      </c>
      <c r="H65" s="30"/>
      <c r="I65" s="30"/>
      <c r="J65" s="31">
        <v>3.4</v>
      </c>
      <c r="K65" s="30">
        <v>7.7</v>
      </c>
      <c r="L65" s="19">
        <v>0.3</v>
      </c>
      <c r="M65" s="20">
        <f t="shared" si="7"/>
        <v>0.58708414872798431</v>
      </c>
      <c r="N65" s="3">
        <v>-0.2</v>
      </c>
      <c r="O65" s="3">
        <v>0</v>
      </c>
      <c r="P65" s="3">
        <f t="shared" si="8"/>
        <v>9.9999999999999978E-2</v>
      </c>
      <c r="Q65" s="3">
        <f t="shared" si="35"/>
        <v>0.19569471624266138</v>
      </c>
      <c r="R65" s="3">
        <f t="shared" si="36"/>
        <v>-4.3000000000000007</v>
      </c>
      <c r="S65" s="3">
        <f t="shared" si="23"/>
        <v>-4.4000000000000012</v>
      </c>
      <c r="T65" s="3">
        <f t="shared" si="24"/>
        <v>-0.10000000000000053</v>
      </c>
      <c r="U65" s="3">
        <f t="shared" si="25"/>
        <v>-0.19569471624266249</v>
      </c>
      <c r="V65" s="3">
        <v>15.9</v>
      </c>
      <c r="W65" s="3">
        <v>3.8</v>
      </c>
      <c r="X65" s="3">
        <f>V65-W65</f>
        <v>12.100000000000001</v>
      </c>
      <c r="Y65" s="3">
        <f t="shared" si="17"/>
        <v>12.100000000000001</v>
      </c>
      <c r="Z65" s="3">
        <f t="shared" si="11"/>
        <v>23.679060665362037</v>
      </c>
      <c r="AA65" s="3">
        <f t="shared" si="12"/>
        <v>23.679060665362037</v>
      </c>
      <c r="AC65" s="3">
        <f t="shared" si="26"/>
        <v>0.20000000000000007</v>
      </c>
      <c r="AD65" s="3">
        <f t="shared" si="27"/>
        <v>0.39138943248532304</v>
      </c>
      <c r="AE65" s="3">
        <v>46.3</v>
      </c>
      <c r="AF65" s="3">
        <v>15.48</v>
      </c>
      <c r="AG65" s="3">
        <v>5.9</v>
      </c>
      <c r="AH65" s="3">
        <v>1.93</v>
      </c>
      <c r="AI65" s="3">
        <v>46.37</v>
      </c>
      <c r="AJ65" s="3">
        <v>15.56</v>
      </c>
      <c r="AK65" s="3">
        <v>5.97</v>
      </c>
      <c r="AL65" s="3">
        <v>1.99</v>
      </c>
      <c r="AM65" s="3">
        <v>267.61040236907616</v>
      </c>
      <c r="AN65" s="3">
        <f t="shared" si="13"/>
        <v>11.427502991022852</v>
      </c>
      <c r="AO65" s="21">
        <v>3445</v>
      </c>
      <c r="AP65" s="22">
        <f t="shared" si="14"/>
        <v>3.5371892262436444</v>
      </c>
      <c r="AQ65" s="22">
        <v>5.2369941755200813</v>
      </c>
      <c r="AR65" s="2">
        <v>28.398384570196605</v>
      </c>
      <c r="AS65" s="2">
        <v>28.398384570196605</v>
      </c>
      <c r="AT65" s="2">
        <f t="shared" si="32"/>
        <v>28.398384570196605</v>
      </c>
      <c r="AU65" s="2">
        <f t="shared" si="32"/>
        <v>28.398384570196605</v>
      </c>
      <c r="AV65" s="2">
        <v>24.036311229837985</v>
      </c>
      <c r="AW65" s="2">
        <v>19.752608778445659</v>
      </c>
      <c r="AX65" s="2">
        <v>14.682046954465383</v>
      </c>
      <c r="AY65" s="2">
        <v>11.502074222553993</v>
      </c>
      <c r="AZ65" s="2">
        <v>6.0296059770003376</v>
      </c>
    </row>
    <row r="66" spans="1:52">
      <c r="A66" s="18">
        <v>1933</v>
      </c>
      <c r="B66" s="3">
        <f t="shared" si="37"/>
        <v>0.10000000000000009</v>
      </c>
      <c r="C66" s="19">
        <f t="shared" si="6"/>
        <v>0.20491803278688542</v>
      </c>
      <c r="D66" s="23">
        <v>2</v>
      </c>
      <c r="E66" s="23">
        <v>1.9</v>
      </c>
      <c r="F66" s="3">
        <v>48.8</v>
      </c>
      <c r="G66" s="30">
        <v>0.5</v>
      </c>
      <c r="H66" s="30"/>
      <c r="I66" s="30"/>
      <c r="J66" s="31">
        <v>3.7</v>
      </c>
      <c r="K66" s="30">
        <v>7.4</v>
      </c>
      <c r="L66" s="19">
        <v>0.3</v>
      </c>
      <c r="M66" s="20">
        <f t="shared" si="7"/>
        <v>0.61475409836065575</v>
      </c>
      <c r="N66" s="3">
        <v>-0.2</v>
      </c>
      <c r="O66" s="3">
        <v>0</v>
      </c>
      <c r="P66" s="3">
        <f t="shared" si="8"/>
        <v>9.9999999999999978E-2</v>
      </c>
      <c r="Q66" s="3">
        <f t="shared" si="35"/>
        <v>0.20491803278688522</v>
      </c>
      <c r="R66" s="3">
        <f t="shared" si="36"/>
        <v>-3.7</v>
      </c>
      <c r="S66" s="3">
        <f t="shared" ref="S66:S97" si="38">R66+B66+L66+N66+O66-G66</f>
        <v>-4</v>
      </c>
      <c r="T66" s="3">
        <f t="shared" ref="T66:T97" si="39">S66-R66</f>
        <v>-0.29999999999999982</v>
      </c>
      <c r="U66" s="3">
        <f t="shared" ref="U66:U97" si="40" xml:space="preserve"> 100 * (T66/F66)</f>
        <v>-0.61475409836065542</v>
      </c>
      <c r="X66" s="3">
        <f>AC66+X65</f>
        <v>12.3</v>
      </c>
      <c r="Y66" s="3">
        <f>T66+Y65</f>
        <v>11.8</v>
      </c>
      <c r="Z66" s="3">
        <f t="shared" si="11"/>
        <v>25.204918032786889</v>
      </c>
      <c r="AA66" s="3">
        <f t="shared" si="12"/>
        <v>24.180327868852462</v>
      </c>
      <c r="AC66" s="3">
        <f t="shared" ref="AC66:AC97" si="41">B66+P66</f>
        <v>0.20000000000000007</v>
      </c>
      <c r="AD66" s="3">
        <f t="shared" ref="AD66:AD97" si="42">100*(AC66/F66)</f>
        <v>0.40983606557377067</v>
      </c>
      <c r="AE66" s="3">
        <v>45.03</v>
      </c>
      <c r="AF66" s="3">
        <v>15.77</v>
      </c>
      <c r="AG66" s="3">
        <v>6.05</v>
      </c>
      <c r="AH66" s="3">
        <v>2.04</v>
      </c>
      <c r="AI66" s="3">
        <v>45.6</v>
      </c>
      <c r="AJ66" s="3">
        <v>16.46</v>
      </c>
      <c r="AK66" s="3">
        <v>6.61</v>
      </c>
      <c r="AL66" s="3">
        <v>2.34</v>
      </c>
      <c r="AM66" s="3">
        <v>273.65438711923588</v>
      </c>
      <c r="AN66" s="3">
        <f t="shared" si="13"/>
        <v>11.437202414972232</v>
      </c>
      <c r="AO66" s="21">
        <v>3474</v>
      </c>
      <c r="AP66" s="22">
        <f t="shared" si="14"/>
        <v>3.5408298141110799</v>
      </c>
      <c r="AQ66" s="22">
        <v>5.6076718671974568</v>
      </c>
      <c r="AR66" s="2">
        <v>30.307277779173187</v>
      </c>
      <c r="AS66" s="2">
        <v>30.307277779173187</v>
      </c>
      <c r="AT66" s="2">
        <f t="shared" si="32"/>
        <v>30.307277779173187</v>
      </c>
      <c r="AU66" s="2">
        <f t="shared" si="32"/>
        <v>30.307277779173187</v>
      </c>
      <c r="AV66" s="2">
        <v>25.797095552023013</v>
      </c>
      <c r="AW66" s="2">
        <v>21.457040625255289</v>
      </c>
      <c r="AX66" s="2">
        <v>16.276816486333747</v>
      </c>
      <c r="AY66" s="2">
        <v>12.908607484178514</v>
      </c>
      <c r="AZ66" s="2">
        <v>6.9111516371135</v>
      </c>
    </row>
    <row r="67" spans="1:52">
      <c r="A67" s="18">
        <v>1934</v>
      </c>
      <c r="B67" s="3">
        <f t="shared" si="37"/>
        <v>0.39999999999999991</v>
      </c>
      <c r="C67" s="19">
        <f t="shared" ref="C67:C130" si="43">100*(B67/F67)</f>
        <v>0.68846815834767627</v>
      </c>
      <c r="D67" s="23">
        <v>2.6</v>
      </c>
      <c r="E67" s="23">
        <v>2.2000000000000002</v>
      </c>
      <c r="F67" s="3">
        <v>58.1</v>
      </c>
      <c r="G67" s="30">
        <v>0.4</v>
      </c>
      <c r="H67" s="30"/>
      <c r="I67" s="30"/>
      <c r="J67" s="31">
        <v>6.4</v>
      </c>
      <c r="K67" s="30">
        <v>7.8</v>
      </c>
      <c r="L67" s="19">
        <v>0.2</v>
      </c>
      <c r="M67" s="20">
        <f t="shared" ref="M67:M130" si="44">100*(L67/F67)</f>
        <v>0.34423407917383825</v>
      </c>
      <c r="N67" s="3">
        <v>-0.2</v>
      </c>
      <c r="O67" s="3">
        <v>0</v>
      </c>
      <c r="P67" s="3">
        <f t="shared" ref="P67:P130" si="45">L67+N67+O67</f>
        <v>0</v>
      </c>
      <c r="Q67" s="3">
        <f t="shared" ref="Q67:Q130" si="46">100*(P67/F67)</f>
        <v>0</v>
      </c>
      <c r="R67" s="3">
        <f t="shared" si="36"/>
        <v>-1.3999999999999995</v>
      </c>
      <c r="S67" s="3">
        <f t="shared" si="38"/>
        <v>-1.3999999999999995</v>
      </c>
      <c r="T67" s="3">
        <f t="shared" si="39"/>
        <v>0</v>
      </c>
      <c r="U67" s="3">
        <f t="shared" si="40"/>
        <v>0</v>
      </c>
      <c r="X67" s="3">
        <f t="shared" ref="X67:X68" si="47">AC67+X66</f>
        <v>12.700000000000001</v>
      </c>
      <c r="Y67" s="3">
        <f t="shared" ref="Y67:Y68" si="48">T67+Y66</f>
        <v>11.8</v>
      </c>
      <c r="Z67" s="3">
        <f t="shared" si="11"/>
        <v>21.858864027538726</v>
      </c>
      <c r="AA67" s="3">
        <f t="shared" si="12"/>
        <v>20.309810671256457</v>
      </c>
      <c r="AC67" s="3">
        <f t="shared" si="41"/>
        <v>0.39999999999999991</v>
      </c>
      <c r="AD67" s="3">
        <f t="shared" si="42"/>
        <v>0.68846815834767627</v>
      </c>
      <c r="AE67" s="3">
        <v>45.16</v>
      </c>
      <c r="AF67" s="3">
        <v>15.87</v>
      </c>
      <c r="AG67" s="3">
        <v>5.82</v>
      </c>
      <c r="AH67" s="3">
        <v>1.92</v>
      </c>
      <c r="AI67" s="3">
        <v>45.78</v>
      </c>
      <c r="AJ67" s="3">
        <v>16.399999999999999</v>
      </c>
      <c r="AK67" s="3">
        <v>6.13</v>
      </c>
      <c r="AL67" s="3">
        <v>2.0699999999999998</v>
      </c>
      <c r="AM67" s="3">
        <v>295.34130036376655</v>
      </c>
      <c r="AN67" s="3">
        <f t="shared" si="13"/>
        <v>11.470324182711471</v>
      </c>
      <c r="AO67" s="21">
        <v>3696</v>
      </c>
      <c r="AP67" s="22">
        <f t="shared" si="14"/>
        <v>3.567731962548069</v>
      </c>
      <c r="AQ67" s="22">
        <v>5.0833270286362575</v>
      </c>
      <c r="AR67" s="2">
        <v>28.086417360530319</v>
      </c>
      <c r="AS67" s="2">
        <v>28.086417360530319</v>
      </c>
      <c r="AT67" s="2">
        <f t="shared" si="32"/>
        <v>28.086417360530319</v>
      </c>
      <c r="AU67" s="2">
        <f t="shared" si="32"/>
        <v>28.086417360530319</v>
      </c>
      <c r="AV67" s="2">
        <v>23.841573290614786</v>
      </c>
      <c r="AW67" s="2">
        <v>19.76446706572068</v>
      </c>
      <c r="AX67" s="2">
        <v>14.938467130710366</v>
      </c>
      <c r="AY67" s="2">
        <v>11.894315611194536</v>
      </c>
      <c r="AZ67" s="2">
        <v>6.5714840908483296</v>
      </c>
    </row>
    <row r="68" spans="1:52">
      <c r="A68" s="18">
        <v>1935</v>
      </c>
      <c r="B68" s="3">
        <f t="shared" si="37"/>
        <v>-0.20000000000000018</v>
      </c>
      <c r="C68" s="19">
        <f t="shared" si="43"/>
        <v>-0.30303030303030332</v>
      </c>
      <c r="D68" s="23">
        <v>2.8</v>
      </c>
      <c r="E68" s="23">
        <v>3</v>
      </c>
      <c r="F68" s="3">
        <v>66</v>
      </c>
      <c r="G68" s="30">
        <v>-0.2</v>
      </c>
      <c r="H68" s="30"/>
      <c r="I68" s="30"/>
      <c r="J68" s="31">
        <v>9.5</v>
      </c>
      <c r="K68" s="30">
        <v>8</v>
      </c>
      <c r="L68" s="19">
        <v>0.3</v>
      </c>
      <c r="M68" s="20">
        <f t="shared" si="44"/>
        <v>0.45454545454545453</v>
      </c>
      <c r="N68" s="3">
        <v>-0.2</v>
      </c>
      <c r="O68" s="3">
        <v>0</v>
      </c>
      <c r="P68" s="3">
        <f t="shared" si="45"/>
        <v>9.9999999999999978E-2</v>
      </c>
      <c r="Q68" s="3">
        <f t="shared" si="46"/>
        <v>0.15151515151515146</v>
      </c>
      <c r="R68" s="3">
        <f t="shared" si="36"/>
        <v>1.5</v>
      </c>
      <c r="S68" s="3">
        <f t="shared" si="38"/>
        <v>1.5999999999999999</v>
      </c>
      <c r="T68" s="3">
        <f t="shared" si="39"/>
        <v>9.9999999999999867E-2</v>
      </c>
      <c r="U68" s="3">
        <f t="shared" si="40"/>
        <v>0.15151515151515133</v>
      </c>
      <c r="X68" s="3">
        <f t="shared" si="47"/>
        <v>12.600000000000001</v>
      </c>
      <c r="Y68" s="3">
        <f t="shared" si="48"/>
        <v>11.9</v>
      </c>
      <c r="Z68" s="3">
        <f t="shared" ref="Z68:Z131" si="49">100*(X68/F68)</f>
        <v>19.090909090909093</v>
      </c>
      <c r="AA68" s="3">
        <f t="shared" ref="AA68:AA131" si="50">100*(Y68/$F68)</f>
        <v>18.030303030303031</v>
      </c>
      <c r="AC68" s="3">
        <f t="shared" si="41"/>
        <v>-0.1000000000000002</v>
      </c>
      <c r="AD68" s="3">
        <f t="shared" si="42"/>
        <v>-0.15151515151515182</v>
      </c>
      <c r="AE68" s="3">
        <v>43.39</v>
      </c>
      <c r="AF68" s="3">
        <v>15.63</v>
      </c>
      <c r="AG68" s="3">
        <v>5.8</v>
      </c>
      <c r="AH68" s="3">
        <v>1.95</v>
      </c>
      <c r="AI68" s="3">
        <v>44.49</v>
      </c>
      <c r="AJ68" s="3">
        <v>16.68</v>
      </c>
      <c r="AK68" s="3">
        <v>6.39</v>
      </c>
      <c r="AL68" s="3">
        <v>2.19</v>
      </c>
      <c r="AM68" s="3">
        <v>315.14010053546042</v>
      </c>
      <c r="AN68" s="3">
        <f t="shared" ref="AN68:AN131" si="51">LOG(AM68*1000000000)</f>
        <v>11.49850366922667</v>
      </c>
      <c r="AO68" s="21">
        <v>3888</v>
      </c>
      <c r="AP68" s="22">
        <f t="shared" ref="AP68:AP131" si="52">LOG(AO68)</f>
        <v>3.5897262562542371</v>
      </c>
      <c r="AQ68" s="22">
        <v>4.7748500081130363</v>
      </c>
      <c r="AR68" s="2">
        <v>27.774183395198484</v>
      </c>
      <c r="AS68" s="2">
        <v>27.774183395198484</v>
      </c>
      <c r="AT68" s="2">
        <f t="shared" si="32"/>
        <v>27.774183395198484</v>
      </c>
      <c r="AU68" s="2">
        <f t="shared" si="32"/>
        <v>27.774183395198484</v>
      </c>
      <c r="AV68" s="2">
        <v>23.762508173482608</v>
      </c>
      <c r="AW68" s="2">
        <v>19.685751977447449</v>
      </c>
      <c r="AX68" s="2">
        <v>14.980726930283696</v>
      </c>
      <c r="AY68" s="2">
        <v>11.883131636172173</v>
      </c>
      <c r="AZ68" s="2">
        <v>6.5436173785142513</v>
      </c>
    </row>
    <row r="69" spans="1:52">
      <c r="A69" s="18">
        <v>1936</v>
      </c>
      <c r="B69" s="3">
        <f t="shared" si="37"/>
        <v>-0.20000000000000018</v>
      </c>
      <c r="C69" s="19">
        <f t="shared" si="43"/>
        <v>-0.26773761713520772</v>
      </c>
      <c r="D69" s="23">
        <v>3</v>
      </c>
      <c r="E69" s="23">
        <v>3.2</v>
      </c>
      <c r="F69" s="3">
        <v>74.7</v>
      </c>
      <c r="G69" s="30">
        <v>1.2</v>
      </c>
      <c r="H69" s="30"/>
      <c r="I69" s="30"/>
      <c r="J69" s="31">
        <v>12.8</v>
      </c>
      <c r="K69" s="30">
        <v>8.1</v>
      </c>
      <c r="L69" s="19">
        <v>0.3</v>
      </c>
      <c r="M69" s="20">
        <f t="shared" si="44"/>
        <v>0.40160642570281119</v>
      </c>
      <c r="N69" s="3">
        <v>-0.2</v>
      </c>
      <c r="O69" s="3">
        <v>0</v>
      </c>
      <c r="P69" s="3">
        <f t="shared" si="45"/>
        <v>9.9999999999999978E-2</v>
      </c>
      <c r="Q69" s="3">
        <f t="shared" si="46"/>
        <v>0.13386880856760372</v>
      </c>
      <c r="R69" s="3">
        <f t="shared" si="36"/>
        <v>4.7000000000000011</v>
      </c>
      <c r="S69" s="3">
        <f t="shared" si="38"/>
        <v>3.4000000000000004</v>
      </c>
      <c r="T69" s="3">
        <f t="shared" si="39"/>
        <v>-1.3000000000000007</v>
      </c>
      <c r="U69" s="3">
        <f t="shared" si="40"/>
        <v>-1.7402945113788495</v>
      </c>
      <c r="V69" s="3">
        <v>13.5</v>
      </c>
      <c r="W69" s="3">
        <v>6.4</v>
      </c>
      <c r="X69" s="3">
        <f>V69-W69</f>
        <v>7.1</v>
      </c>
      <c r="Y69" s="3">
        <f t="shared" ref="Y69:Y131" si="53">V69-W69</f>
        <v>7.1</v>
      </c>
      <c r="Z69" s="3">
        <f t="shared" si="49"/>
        <v>9.5046854082998653</v>
      </c>
      <c r="AA69" s="3">
        <f t="shared" si="50"/>
        <v>9.5046854082998653</v>
      </c>
      <c r="AC69" s="3">
        <f t="shared" si="41"/>
        <v>-0.1000000000000002</v>
      </c>
      <c r="AD69" s="3">
        <f t="shared" si="42"/>
        <v>-0.133868808567604</v>
      </c>
      <c r="AE69" s="3">
        <v>44.77</v>
      </c>
      <c r="AF69" s="3">
        <v>17.64</v>
      </c>
      <c r="AG69" s="3">
        <v>6.69</v>
      </c>
      <c r="AH69" s="3">
        <v>2.23</v>
      </c>
      <c r="AI69" s="3">
        <v>46.59</v>
      </c>
      <c r="AJ69" s="3">
        <v>19.29</v>
      </c>
      <c r="AK69" s="3">
        <v>7.57</v>
      </c>
      <c r="AL69" s="3">
        <v>2.54</v>
      </c>
      <c r="AM69" s="3">
        <v>359.18295380948223</v>
      </c>
      <c r="AN69" s="3">
        <f t="shared" si="51"/>
        <v>11.555315717632949</v>
      </c>
      <c r="AO69" s="21">
        <v>4372</v>
      </c>
      <c r="AP69" s="22">
        <f t="shared" si="52"/>
        <v>3.6406801532776654</v>
      </c>
      <c r="AQ69" s="22">
        <v>4.8083394084268036</v>
      </c>
      <c r="AR69" s="2">
        <v>29.701659342295688</v>
      </c>
      <c r="AS69" s="2">
        <v>29.701659342295688</v>
      </c>
      <c r="AT69" s="2">
        <f t="shared" si="32"/>
        <v>29.701659342295688</v>
      </c>
      <c r="AU69" s="2">
        <f t="shared" si="32"/>
        <v>29.701659342295688</v>
      </c>
      <c r="AV69" s="2">
        <v>25.507812565036367</v>
      </c>
      <c r="AW69" s="2">
        <v>21.465901662788237</v>
      </c>
      <c r="AX69" s="2">
        <v>16.633205294283655</v>
      </c>
      <c r="AY69" s="2">
        <v>13.302237559022339</v>
      </c>
      <c r="AZ69" s="2">
        <v>7.2494609290492154</v>
      </c>
    </row>
    <row r="70" spans="1:52">
      <c r="A70" s="18">
        <v>1937</v>
      </c>
      <c r="B70" s="3">
        <f t="shared" si="37"/>
        <v>0</v>
      </c>
      <c r="C70" s="19">
        <f t="shared" si="43"/>
        <v>0</v>
      </c>
      <c r="D70" s="23">
        <v>4</v>
      </c>
      <c r="E70" s="23">
        <v>4</v>
      </c>
      <c r="F70" s="3">
        <v>83.3</v>
      </c>
      <c r="G70" s="30">
        <v>0</v>
      </c>
      <c r="H70" s="30"/>
      <c r="I70" s="30"/>
      <c r="J70" s="31">
        <v>15.9</v>
      </c>
      <c r="K70" s="30">
        <v>9</v>
      </c>
      <c r="L70" s="19">
        <v>0.3</v>
      </c>
      <c r="M70" s="20">
        <f t="shared" si="44"/>
        <v>0.36014405762304924</v>
      </c>
      <c r="N70" s="3">
        <v>-0.2</v>
      </c>
      <c r="O70" s="3">
        <v>0</v>
      </c>
      <c r="P70" s="3">
        <f t="shared" si="45"/>
        <v>9.9999999999999978E-2</v>
      </c>
      <c r="Q70" s="3">
        <f t="shared" si="46"/>
        <v>0.12004801920768304</v>
      </c>
      <c r="R70" s="3">
        <f t="shared" si="36"/>
        <v>6.9</v>
      </c>
      <c r="S70" s="3">
        <f t="shared" si="38"/>
        <v>7</v>
      </c>
      <c r="T70" s="3">
        <f t="shared" si="39"/>
        <v>9.9999999999999645E-2</v>
      </c>
      <c r="U70" s="3">
        <f t="shared" si="40"/>
        <v>0.12004801920768265</v>
      </c>
      <c r="X70" s="3">
        <f>AC70+X69</f>
        <v>7.1999999999999993</v>
      </c>
      <c r="Y70" s="3">
        <f>T70+Y69</f>
        <v>7.1999999999999993</v>
      </c>
      <c r="Z70" s="3">
        <f t="shared" si="49"/>
        <v>8.64345738295318</v>
      </c>
      <c r="AA70" s="3">
        <f t="shared" si="50"/>
        <v>8.64345738295318</v>
      </c>
      <c r="AC70" s="3">
        <f t="shared" si="41"/>
        <v>9.9999999999999978E-2</v>
      </c>
      <c r="AD70" s="3">
        <f t="shared" si="42"/>
        <v>0.12004801920768304</v>
      </c>
      <c r="AE70" s="3">
        <v>43.35</v>
      </c>
      <c r="AF70" s="3">
        <v>16.45</v>
      </c>
      <c r="AG70" s="3">
        <v>6.16</v>
      </c>
      <c r="AH70" s="3">
        <v>2.02</v>
      </c>
      <c r="AI70" s="3">
        <v>44.23</v>
      </c>
      <c r="AJ70" s="3">
        <v>17.149999999999999</v>
      </c>
      <c r="AK70" s="3">
        <v>6.49</v>
      </c>
      <c r="AL70" s="3">
        <v>2.17</v>
      </c>
      <c r="AM70" s="3">
        <v>361.01644976674368</v>
      </c>
      <c r="AN70" s="3">
        <f t="shared" si="51"/>
        <v>11.557526991047384</v>
      </c>
      <c r="AO70" s="21">
        <v>4338</v>
      </c>
      <c r="AP70" s="22">
        <f t="shared" si="52"/>
        <v>3.6372895476781744</v>
      </c>
      <c r="AQ70" s="22">
        <v>4.33393096958876</v>
      </c>
      <c r="AR70" s="2">
        <v>26.967856907767839</v>
      </c>
      <c r="AS70" s="2">
        <v>26.967856907767839</v>
      </c>
      <c r="AT70" s="2">
        <f t="shared" si="32"/>
        <v>26.967856907767839</v>
      </c>
      <c r="AU70" s="2">
        <f t="shared" si="32"/>
        <v>26.967856907767839</v>
      </c>
      <c r="AV70" s="2">
        <v>22.644475949112017</v>
      </c>
      <c r="AW70" s="2">
        <v>18.733858342366247</v>
      </c>
      <c r="AX70" s="2">
        <v>14.218218987945734</v>
      </c>
      <c r="AY70" s="2">
        <v>11.371157982647386</v>
      </c>
      <c r="AZ70" s="2">
        <v>6.1444053021217249</v>
      </c>
    </row>
    <row r="71" spans="1:52">
      <c r="A71" s="18">
        <v>1938</v>
      </c>
      <c r="B71" s="3">
        <f t="shared" si="37"/>
        <v>1</v>
      </c>
      <c r="C71" s="19">
        <f t="shared" si="43"/>
        <v>1.3054830287206267</v>
      </c>
      <c r="D71" s="23">
        <v>3.8</v>
      </c>
      <c r="E71" s="23">
        <v>2.8</v>
      </c>
      <c r="F71" s="3">
        <v>76.599999999999994</v>
      </c>
      <c r="G71" s="30">
        <v>0.7</v>
      </c>
      <c r="H71" s="30"/>
      <c r="I71" s="30"/>
      <c r="J71" s="31">
        <v>11.3</v>
      </c>
      <c r="K71" s="30">
        <v>9.3000000000000007</v>
      </c>
      <c r="L71" s="19">
        <v>0.3</v>
      </c>
      <c r="M71" s="20">
        <f t="shared" si="44"/>
        <v>0.39164490861618806</v>
      </c>
      <c r="N71" s="3">
        <v>-0.2</v>
      </c>
      <c r="O71" s="3">
        <v>0</v>
      </c>
      <c r="P71" s="3">
        <f t="shared" si="45"/>
        <v>9.9999999999999978E-2</v>
      </c>
      <c r="Q71" s="3">
        <f t="shared" si="46"/>
        <v>0.13054830287206265</v>
      </c>
      <c r="R71" s="3">
        <f t="shared" si="36"/>
        <v>2</v>
      </c>
      <c r="S71" s="3">
        <f t="shared" si="38"/>
        <v>2.3999999999999995</v>
      </c>
      <c r="T71" s="3">
        <f t="shared" si="39"/>
        <v>0.39999999999999947</v>
      </c>
      <c r="U71" s="3">
        <f t="shared" si="40"/>
        <v>0.52219321148824993</v>
      </c>
      <c r="X71" s="3">
        <f t="shared" ref="X71:X73" si="54">AC71+X70</f>
        <v>8.2999999999999989</v>
      </c>
      <c r="Y71" s="3">
        <f t="shared" ref="Y71:Y73" si="55">T71+Y70</f>
        <v>7.5999999999999988</v>
      </c>
      <c r="Z71" s="3">
        <f t="shared" si="49"/>
        <v>10.835509138381202</v>
      </c>
      <c r="AA71" s="3">
        <f t="shared" si="50"/>
        <v>9.9216710182767613</v>
      </c>
      <c r="AC71" s="3">
        <f t="shared" si="41"/>
        <v>1.1000000000000001</v>
      </c>
      <c r="AD71" s="3">
        <f t="shared" si="42"/>
        <v>1.4360313315926896</v>
      </c>
      <c r="AE71" s="3">
        <v>43</v>
      </c>
      <c r="AF71" s="3">
        <v>14.73</v>
      </c>
      <c r="AG71" s="3">
        <v>5.16</v>
      </c>
      <c r="AH71" s="3">
        <v>1.67</v>
      </c>
      <c r="AI71" s="3">
        <v>44.07</v>
      </c>
      <c r="AJ71" s="3">
        <v>15.75</v>
      </c>
      <c r="AK71" s="3">
        <v>5.88</v>
      </c>
      <c r="AL71" s="3">
        <v>2.19</v>
      </c>
      <c r="AM71" s="3">
        <v>348.34271235256801</v>
      </c>
      <c r="AN71" s="3">
        <f t="shared" si="51"/>
        <v>11.54200672912874</v>
      </c>
      <c r="AO71" s="21">
        <v>4130</v>
      </c>
      <c r="AP71" s="22">
        <f t="shared" si="52"/>
        <v>3.6159500516564012</v>
      </c>
      <c r="AQ71" s="22">
        <v>4.5475549915478855</v>
      </c>
      <c r="AR71" s="2">
        <v>27.064952278852502</v>
      </c>
      <c r="AS71" s="2">
        <v>27.064952278852502</v>
      </c>
      <c r="AT71" s="2">
        <f t="shared" si="32"/>
        <v>27.064952278852502</v>
      </c>
      <c r="AU71" s="2">
        <f t="shared" si="32"/>
        <v>27.064952278852502</v>
      </c>
      <c r="AV71" s="2">
        <v>22.702139562727766</v>
      </c>
      <c r="AW71" s="2">
        <v>18.701547249520623</v>
      </c>
      <c r="AX71" s="2">
        <v>14.132549295409964</v>
      </c>
      <c r="AY71" s="2">
        <v>11.205034926545533</v>
      </c>
      <c r="AZ71" s="2">
        <v>6.1082131379329594</v>
      </c>
    </row>
    <row r="72" spans="1:52">
      <c r="A72" s="18">
        <v>1939</v>
      </c>
      <c r="B72" s="3">
        <f t="shared" si="37"/>
        <v>0.89999999999999991</v>
      </c>
      <c r="C72" s="19">
        <f t="shared" si="43"/>
        <v>1.097560975609756</v>
      </c>
      <c r="D72" s="23">
        <v>4</v>
      </c>
      <c r="E72" s="23">
        <v>3.1</v>
      </c>
      <c r="F72" s="3">
        <v>82</v>
      </c>
      <c r="G72" s="30">
        <v>1.3</v>
      </c>
      <c r="H72" s="30"/>
      <c r="I72" s="30"/>
      <c r="J72" s="31">
        <v>13.8</v>
      </c>
      <c r="K72" s="30">
        <v>9.1999999999999993</v>
      </c>
      <c r="L72" s="19">
        <v>0.4</v>
      </c>
      <c r="M72" s="20">
        <f t="shared" si="44"/>
        <v>0.48780487804878048</v>
      </c>
      <c r="N72" s="3">
        <v>-0.2</v>
      </c>
      <c r="O72" s="3">
        <v>0</v>
      </c>
      <c r="P72" s="3">
        <f t="shared" si="45"/>
        <v>0.2</v>
      </c>
      <c r="Q72" s="3">
        <f t="shared" si="46"/>
        <v>0.24390243902439024</v>
      </c>
      <c r="R72" s="3">
        <f t="shared" si="36"/>
        <v>4.6000000000000014</v>
      </c>
      <c r="S72" s="3">
        <f t="shared" si="38"/>
        <v>4.4000000000000021</v>
      </c>
      <c r="T72" s="3">
        <f t="shared" si="39"/>
        <v>-0.19999999999999929</v>
      </c>
      <c r="U72" s="3">
        <f t="shared" si="40"/>
        <v>-0.24390243902438938</v>
      </c>
      <c r="X72" s="3">
        <f t="shared" si="54"/>
        <v>9.3999999999999986</v>
      </c>
      <c r="Y72" s="3">
        <f t="shared" si="55"/>
        <v>7.3999999999999995</v>
      </c>
      <c r="Z72" s="3">
        <f t="shared" si="49"/>
        <v>11.463414634146339</v>
      </c>
      <c r="AA72" s="3">
        <f t="shared" si="50"/>
        <v>9.0243902439024382</v>
      </c>
      <c r="AC72" s="3">
        <f t="shared" si="41"/>
        <v>1.0999999999999999</v>
      </c>
      <c r="AD72" s="3">
        <f t="shared" si="42"/>
        <v>1.3414634146341462</v>
      </c>
      <c r="AE72" s="3">
        <v>44.57</v>
      </c>
      <c r="AF72" s="3">
        <v>15.39</v>
      </c>
      <c r="AG72" s="3">
        <v>5.45</v>
      </c>
      <c r="AH72" s="3">
        <v>1.74</v>
      </c>
      <c r="AI72" s="3">
        <v>45.52</v>
      </c>
      <c r="AJ72" s="3">
        <v>16.18</v>
      </c>
      <c r="AK72" s="3">
        <v>5.87</v>
      </c>
      <c r="AL72" s="3">
        <v>1.96</v>
      </c>
      <c r="AM72" s="3">
        <v>360.33256409815931</v>
      </c>
      <c r="AN72" s="3">
        <f t="shared" si="51"/>
        <v>11.556703512106132</v>
      </c>
      <c r="AO72" s="21">
        <v>4215</v>
      </c>
      <c r="AP72" s="22">
        <f t="shared" si="52"/>
        <v>3.6247975789607612</v>
      </c>
      <c r="AQ72" s="22">
        <v>4.3942995621726748</v>
      </c>
      <c r="AR72" s="2">
        <v>25.950806942538058</v>
      </c>
      <c r="AS72" s="2">
        <v>25.950806942538058</v>
      </c>
      <c r="AT72" s="2">
        <f t="shared" si="32"/>
        <v>25.950806942538058</v>
      </c>
      <c r="AU72" s="2">
        <f t="shared" si="32"/>
        <v>25.950806942538058</v>
      </c>
      <c r="AV72" s="2">
        <v>21.587178129647494</v>
      </c>
      <c r="AW72" s="2">
        <v>17.648921692399323</v>
      </c>
      <c r="AX72" s="2">
        <v>13.183532155900108</v>
      </c>
      <c r="AY72" s="2">
        <v>10.404305294897934</v>
      </c>
      <c r="AZ72" s="2">
        <v>5.5636592252281503</v>
      </c>
    </row>
    <row r="73" spans="1:52">
      <c r="A73" s="18">
        <v>1940</v>
      </c>
      <c r="B73" s="3">
        <f t="shared" si="37"/>
        <v>1.5000000000000004</v>
      </c>
      <c r="C73" s="19">
        <f t="shared" si="43"/>
        <v>1.6501650165016506</v>
      </c>
      <c r="D73" s="23">
        <v>4.9000000000000004</v>
      </c>
      <c r="E73" s="23">
        <v>3.4</v>
      </c>
      <c r="F73" s="3">
        <v>90.9</v>
      </c>
      <c r="G73" s="30">
        <v>1.1000000000000001</v>
      </c>
      <c r="H73" s="30"/>
      <c r="I73" s="30"/>
      <c r="J73" s="31">
        <v>18</v>
      </c>
      <c r="K73" s="30">
        <v>9.6</v>
      </c>
      <c r="L73" s="19">
        <v>0.3</v>
      </c>
      <c r="M73" s="20">
        <f t="shared" si="44"/>
        <v>0.33003300330032997</v>
      </c>
      <c r="N73" s="3">
        <v>-0.2</v>
      </c>
      <c r="O73" s="3">
        <v>0</v>
      </c>
      <c r="P73" s="3">
        <f t="shared" si="45"/>
        <v>9.9999999999999978E-2</v>
      </c>
      <c r="Q73" s="3">
        <f>100*(P73/F73)</f>
        <v>0.11001100110010999</v>
      </c>
      <c r="R73" s="3">
        <f t="shared" si="36"/>
        <v>8.4</v>
      </c>
      <c r="S73" s="3">
        <f t="shared" si="38"/>
        <v>8.9000000000000021</v>
      </c>
      <c r="T73" s="3">
        <f t="shared" si="39"/>
        <v>0.50000000000000178</v>
      </c>
      <c r="U73" s="3">
        <f t="shared" si="40"/>
        <v>0.55005500550055197</v>
      </c>
      <c r="X73" s="3">
        <f t="shared" si="54"/>
        <v>11</v>
      </c>
      <c r="Y73" s="3">
        <f t="shared" si="55"/>
        <v>7.9000000000000012</v>
      </c>
      <c r="Z73" s="3">
        <f t="shared" si="49"/>
        <v>12.1012101210121</v>
      </c>
      <c r="AA73" s="3">
        <f t="shared" si="50"/>
        <v>8.6908690869086911</v>
      </c>
      <c r="AC73" s="3">
        <f t="shared" si="41"/>
        <v>1.6000000000000005</v>
      </c>
      <c r="AD73" s="3">
        <f t="shared" si="42"/>
        <v>1.7601760176017607</v>
      </c>
      <c r="AE73" s="3">
        <v>44.43</v>
      </c>
      <c r="AF73" s="3">
        <v>15.73</v>
      </c>
      <c r="AG73" s="3">
        <v>5.57</v>
      </c>
      <c r="AH73" s="3">
        <v>1.77</v>
      </c>
      <c r="AI73" s="3">
        <v>45.29</v>
      </c>
      <c r="AJ73" s="3">
        <v>16.48</v>
      </c>
      <c r="AK73" s="3">
        <v>6.01</v>
      </c>
      <c r="AL73" s="3">
        <v>2.04</v>
      </c>
      <c r="AM73" s="3">
        <v>367.11374331851488</v>
      </c>
      <c r="AN73" s="3">
        <f t="shared" si="51"/>
        <v>11.564800643113823</v>
      </c>
      <c r="AO73" s="21">
        <v>4228</v>
      </c>
      <c r="AP73" s="22">
        <f t="shared" si="52"/>
        <v>3.6261349786353887</v>
      </c>
      <c r="AQ73" s="22">
        <v>4.0386550420078642</v>
      </c>
      <c r="AR73" s="2">
        <v>25.269242935318346</v>
      </c>
      <c r="AS73" s="2">
        <v>25.269242935318346</v>
      </c>
      <c r="AT73" s="2">
        <f t="shared" si="32"/>
        <v>25.269242935318346</v>
      </c>
      <c r="AU73" s="2">
        <f t="shared" si="32"/>
        <v>25.269242935318346</v>
      </c>
      <c r="AV73" s="2">
        <v>20.83344775195188</v>
      </c>
      <c r="AW73" s="2">
        <v>16.869204782234974</v>
      </c>
      <c r="AX73" s="2">
        <v>12.423090185938721</v>
      </c>
      <c r="AY73" s="2">
        <v>9.6692046056015339</v>
      </c>
      <c r="AZ73" s="2">
        <v>4.9603685360324414</v>
      </c>
    </row>
    <row r="74" spans="1:52">
      <c r="A74" s="18">
        <v>1941</v>
      </c>
      <c r="B74" s="3">
        <f t="shared" si="37"/>
        <v>1.0999999999999996</v>
      </c>
      <c r="C74" s="19">
        <f t="shared" si="43"/>
        <v>0.94991364421416202</v>
      </c>
      <c r="D74" s="23">
        <v>5.5</v>
      </c>
      <c r="E74" s="23">
        <v>4.4000000000000004</v>
      </c>
      <c r="F74" s="3">
        <v>115.8</v>
      </c>
      <c r="G74" s="30">
        <v>0.3</v>
      </c>
      <c r="H74" s="30"/>
      <c r="I74" s="30"/>
      <c r="J74" s="31">
        <v>28.9</v>
      </c>
      <c r="K74" s="30">
        <v>11</v>
      </c>
      <c r="L74" s="19">
        <v>0.4</v>
      </c>
      <c r="M74" s="20">
        <f t="shared" si="44"/>
        <v>0.34542314335060453</v>
      </c>
      <c r="N74" s="3">
        <v>-0.2</v>
      </c>
      <c r="O74" s="3">
        <v>0</v>
      </c>
      <c r="P74" s="3">
        <f t="shared" si="45"/>
        <v>0.2</v>
      </c>
      <c r="Q74" s="3">
        <f t="shared" si="46"/>
        <v>0.17271157167530227</v>
      </c>
      <c r="R74" s="3">
        <f t="shared" si="36"/>
        <v>17.899999999999999</v>
      </c>
      <c r="S74" s="3">
        <f t="shared" si="38"/>
        <v>18.899999999999999</v>
      </c>
      <c r="T74" s="3">
        <f t="shared" si="39"/>
        <v>1</v>
      </c>
      <c r="U74" s="3">
        <f t="shared" si="40"/>
        <v>0.86355785837651122</v>
      </c>
      <c r="V74" s="3">
        <v>12.2</v>
      </c>
      <c r="W74" s="3">
        <v>13.5</v>
      </c>
      <c r="X74" s="3">
        <f>V74-W74</f>
        <v>-1.3000000000000007</v>
      </c>
      <c r="Y74" s="3">
        <f t="shared" si="53"/>
        <v>-1.3000000000000007</v>
      </c>
      <c r="Z74" s="3">
        <f t="shared" si="49"/>
        <v>-1.1226252158894652</v>
      </c>
      <c r="AA74" s="3">
        <f t="shared" si="50"/>
        <v>-1.1226252158894652</v>
      </c>
      <c r="AC74" s="3">
        <f t="shared" si="41"/>
        <v>1.2999999999999996</v>
      </c>
      <c r="AD74" s="3">
        <f t="shared" si="42"/>
        <v>1.1226252158894643</v>
      </c>
      <c r="AE74" s="3">
        <v>41.02</v>
      </c>
      <c r="AF74" s="3">
        <v>15.01</v>
      </c>
      <c r="AG74" s="3">
        <v>5.29</v>
      </c>
      <c r="AH74" s="3">
        <v>1.63</v>
      </c>
      <c r="AI74" s="3">
        <v>41.93</v>
      </c>
      <c r="AJ74" s="3">
        <v>15.79</v>
      </c>
      <c r="AK74" s="3">
        <v>5.81</v>
      </c>
      <c r="AL74" s="3">
        <v>1.98</v>
      </c>
      <c r="AM74" s="3">
        <v>381.20986656373049</v>
      </c>
      <c r="AN74" s="3">
        <f t="shared" si="51"/>
        <v>11.581164132624028</v>
      </c>
      <c r="AO74" s="21">
        <v>4323</v>
      </c>
      <c r="AP74" s="22">
        <f t="shared" si="52"/>
        <v>3.635785235533652</v>
      </c>
      <c r="AQ74" s="22">
        <v>3.291967759617707</v>
      </c>
      <c r="AR74" s="2">
        <v>25.304868054492289</v>
      </c>
      <c r="AS74" s="2">
        <v>25.304868054492289</v>
      </c>
      <c r="AT74" s="2">
        <f t="shared" si="32"/>
        <v>25.304868054492289</v>
      </c>
      <c r="AU74" s="2">
        <f t="shared" si="32"/>
        <v>25.304868054492289</v>
      </c>
      <c r="AV74" s="2">
        <v>20.741917237461699</v>
      </c>
      <c r="AW74" s="2">
        <v>16.713051167176179</v>
      </c>
      <c r="AX74" s="2">
        <v>12.347145713548077</v>
      </c>
      <c r="AY74" s="2">
        <v>9.6744571433432647</v>
      </c>
      <c r="AZ74" s="2">
        <v>5.0237262381890995</v>
      </c>
    </row>
    <row r="75" spans="1:52">
      <c r="A75" s="18">
        <v>1942</v>
      </c>
      <c r="B75" s="3">
        <f t="shared" si="37"/>
        <v>-0.19999999999999929</v>
      </c>
      <c r="C75" s="19">
        <f t="shared" si="43"/>
        <v>-0.13377926421404635</v>
      </c>
      <c r="D75" s="23">
        <v>4.4000000000000004</v>
      </c>
      <c r="E75" s="23">
        <v>4.5999999999999996</v>
      </c>
      <c r="F75" s="3">
        <v>149.5</v>
      </c>
      <c r="G75" s="30">
        <v>-0.9</v>
      </c>
      <c r="H75" s="30"/>
      <c r="I75" s="30"/>
      <c r="J75" s="31">
        <v>39</v>
      </c>
      <c r="K75" s="30">
        <v>13.6</v>
      </c>
      <c r="L75" s="19">
        <v>0.4</v>
      </c>
      <c r="M75" s="20">
        <f t="shared" si="44"/>
        <v>0.26755852842809369</v>
      </c>
      <c r="N75" s="3">
        <v>-0.2</v>
      </c>
      <c r="O75" s="3">
        <v>0</v>
      </c>
      <c r="P75" s="3">
        <f t="shared" si="45"/>
        <v>0.2</v>
      </c>
      <c r="Q75" s="3">
        <f t="shared" si="46"/>
        <v>0.13377926421404684</v>
      </c>
      <c r="R75" s="3">
        <f t="shared" si="36"/>
        <v>25.4</v>
      </c>
      <c r="S75" s="3">
        <f t="shared" si="38"/>
        <v>26.299999999999997</v>
      </c>
      <c r="T75" s="3">
        <f t="shared" si="39"/>
        <v>0.89999999999999858</v>
      </c>
      <c r="U75" s="3">
        <f t="shared" si="40"/>
        <v>0.60200668896320975</v>
      </c>
      <c r="X75" s="3">
        <f>AC75+X74</f>
        <v>-1.3</v>
      </c>
      <c r="Y75" s="3">
        <f>T75+Y74</f>
        <v>-0.40000000000000213</v>
      </c>
      <c r="Z75" s="3">
        <f t="shared" si="49"/>
        <v>-0.86956521739130432</v>
      </c>
      <c r="AA75" s="3">
        <f t="shared" si="50"/>
        <v>-0.26755852842809508</v>
      </c>
      <c r="AC75" s="3">
        <f t="shared" si="41"/>
        <v>7.2164496600635175E-16</v>
      </c>
      <c r="AD75" s="3">
        <f t="shared" si="42"/>
        <v>4.8270566288050282E-16</v>
      </c>
      <c r="AE75" s="3">
        <v>35.49</v>
      </c>
      <c r="AF75" s="3">
        <v>12.91</v>
      </c>
      <c r="AG75" s="3">
        <v>4.4800000000000004</v>
      </c>
      <c r="AH75" s="3">
        <v>1.32</v>
      </c>
      <c r="AI75" s="3">
        <v>36.130000000000003</v>
      </c>
      <c r="AJ75" s="3">
        <v>13.43</v>
      </c>
      <c r="AK75" s="3">
        <v>4.8099999999999996</v>
      </c>
      <c r="AL75" s="3">
        <v>1.55</v>
      </c>
      <c r="AM75" s="3">
        <v>414.53718199698483</v>
      </c>
      <c r="AN75" s="3">
        <f t="shared" si="51"/>
        <v>11.617563490765422</v>
      </c>
      <c r="AO75" s="21">
        <v>4629</v>
      </c>
      <c r="AP75" s="22">
        <f t="shared" si="52"/>
        <v>3.6654871807828107</v>
      </c>
      <c r="AQ75" s="22">
        <v>2.7728239598460522</v>
      </c>
      <c r="AR75" s="2">
        <v>23.739337861608611</v>
      </c>
      <c r="AS75" s="2">
        <v>23.739337861608611</v>
      </c>
      <c r="AT75" s="2">
        <f t="shared" si="32"/>
        <v>23.739337861608611</v>
      </c>
      <c r="AU75" s="2">
        <f t="shared" si="32"/>
        <v>23.739337861608611</v>
      </c>
      <c r="AV75" s="2">
        <v>19.338032790619639</v>
      </c>
      <c r="AW75" s="2">
        <v>15.48418403744151</v>
      </c>
      <c r="AX75" s="2">
        <v>11.312962745480268</v>
      </c>
      <c r="AY75" s="2">
        <v>8.6866678539817848</v>
      </c>
      <c r="AZ75" s="2">
        <v>4.1307550344788417</v>
      </c>
    </row>
    <row r="76" spans="1:52">
      <c r="A76" s="18">
        <v>1943</v>
      </c>
      <c r="B76" s="3">
        <f t="shared" si="37"/>
        <v>-2.2999999999999998</v>
      </c>
      <c r="C76" s="19">
        <f t="shared" si="43"/>
        <v>-1.2486427795874051</v>
      </c>
      <c r="D76" s="23">
        <v>4</v>
      </c>
      <c r="E76" s="23">
        <v>6.3</v>
      </c>
      <c r="F76" s="3">
        <v>184.2</v>
      </c>
      <c r="G76" s="30">
        <v>-1.8</v>
      </c>
      <c r="H76" s="30"/>
      <c r="I76" s="30"/>
      <c r="J76" s="31">
        <v>45.2</v>
      </c>
      <c r="K76" s="30">
        <v>16.399999999999999</v>
      </c>
      <c r="L76" s="19">
        <v>0.3</v>
      </c>
      <c r="M76" s="20">
        <f t="shared" si="44"/>
        <v>0.16286644951140067</v>
      </c>
      <c r="N76" s="3">
        <v>-0.2</v>
      </c>
      <c r="O76" s="3">
        <v>0</v>
      </c>
      <c r="P76" s="3">
        <f t="shared" si="45"/>
        <v>9.9999999999999978E-2</v>
      </c>
      <c r="Q76" s="3">
        <f t="shared" si="46"/>
        <v>5.4288816503800207E-2</v>
      </c>
      <c r="R76" s="3">
        <f t="shared" si="36"/>
        <v>28.800000000000004</v>
      </c>
      <c r="S76" s="3">
        <f t="shared" si="38"/>
        <v>28.400000000000006</v>
      </c>
      <c r="T76" s="3">
        <f t="shared" si="39"/>
        <v>-0.39999999999999858</v>
      </c>
      <c r="U76" s="3">
        <f t="shared" si="40"/>
        <v>-0.2171552660152001</v>
      </c>
      <c r="X76" s="3">
        <f t="shared" ref="X76:X78" si="56">AC76+X75</f>
        <v>-3.5</v>
      </c>
      <c r="Y76" s="3">
        <f t="shared" ref="Y76:Y78" si="57">T76+Y75</f>
        <v>-0.80000000000000071</v>
      </c>
      <c r="Z76" s="3">
        <f t="shared" si="49"/>
        <v>-1.9001085776330078</v>
      </c>
      <c r="AA76" s="3">
        <f t="shared" si="50"/>
        <v>-0.43431053203040221</v>
      </c>
      <c r="AC76" s="3">
        <f t="shared" si="41"/>
        <v>-2.1999999999999997</v>
      </c>
      <c r="AD76" s="3">
        <f t="shared" si="42"/>
        <v>-1.1943539630836049</v>
      </c>
      <c r="AE76" s="3">
        <v>32.67</v>
      </c>
      <c r="AF76" s="3">
        <v>11.48</v>
      </c>
      <c r="AG76" s="3">
        <v>3.78</v>
      </c>
      <c r="AH76" s="3">
        <v>0.97</v>
      </c>
      <c r="AI76" s="3">
        <v>33.69</v>
      </c>
      <c r="AJ76" s="3">
        <v>12.31</v>
      </c>
      <c r="AK76" s="3">
        <v>4.26</v>
      </c>
      <c r="AL76" s="3">
        <v>1.24</v>
      </c>
      <c r="AM76" s="3">
        <v>471.42082189584067</v>
      </c>
      <c r="AN76" s="3">
        <f t="shared" si="51"/>
        <v>11.673408760697342</v>
      </c>
      <c r="AO76" s="21">
        <v>5181</v>
      </c>
      <c r="AP76" s="22">
        <f t="shared" si="52"/>
        <v>3.7144135922871211</v>
      </c>
      <c r="AQ76" s="22">
        <v>2.5592878495973981</v>
      </c>
      <c r="AR76" s="2">
        <v>24.261150662292206</v>
      </c>
      <c r="AS76" s="2">
        <v>24.261150662292206</v>
      </c>
      <c r="AT76" s="2">
        <f t="shared" si="32"/>
        <v>24.261150662292206</v>
      </c>
      <c r="AU76" s="2">
        <f t="shared" si="32"/>
        <v>24.261150662292206</v>
      </c>
      <c r="AV76" s="2">
        <v>19.459280822617764</v>
      </c>
      <c r="AW76" s="2">
        <v>15.353585180717417</v>
      </c>
      <c r="AX76" s="2">
        <v>10.962283491939397</v>
      </c>
      <c r="AY76" s="2">
        <v>8.3450224328989329</v>
      </c>
      <c r="AZ76" s="2">
        <v>4.2311239471830984</v>
      </c>
    </row>
    <row r="77" spans="1:52">
      <c r="A77" s="18">
        <v>1944</v>
      </c>
      <c r="B77" s="3">
        <f t="shared" si="37"/>
        <v>-2</v>
      </c>
      <c r="C77" s="19">
        <f t="shared" si="43"/>
        <v>-1.0101010101010102</v>
      </c>
      <c r="D77" s="23">
        <v>4.9000000000000004</v>
      </c>
      <c r="E77" s="23">
        <v>6.9</v>
      </c>
      <c r="F77" s="3">
        <v>198</v>
      </c>
      <c r="G77" s="30">
        <v>2.6</v>
      </c>
      <c r="H77" s="30"/>
      <c r="I77" s="30"/>
      <c r="J77" s="31">
        <v>44.4</v>
      </c>
      <c r="K77" s="30">
        <v>19.5</v>
      </c>
      <c r="L77" s="19">
        <v>0.4</v>
      </c>
      <c r="M77" s="20">
        <f t="shared" si="44"/>
        <v>0.20202020202020202</v>
      </c>
      <c r="N77" s="3">
        <v>-0.3</v>
      </c>
      <c r="O77" s="3">
        <v>0</v>
      </c>
      <c r="P77" s="3">
        <f t="shared" si="45"/>
        <v>0.10000000000000003</v>
      </c>
      <c r="Q77" s="3">
        <f t="shared" si="46"/>
        <v>5.0505050505050525E-2</v>
      </c>
      <c r="R77" s="3">
        <f t="shared" si="36"/>
        <v>24.9</v>
      </c>
      <c r="S77" s="3">
        <f t="shared" si="38"/>
        <v>20.399999999999995</v>
      </c>
      <c r="T77" s="3">
        <f t="shared" si="39"/>
        <v>-4.5000000000000036</v>
      </c>
      <c r="U77" s="3">
        <f t="shared" si="40"/>
        <v>-2.2727272727272747</v>
      </c>
      <c r="X77" s="3">
        <f t="shared" si="56"/>
        <v>-5.4</v>
      </c>
      <c r="Y77" s="3">
        <f t="shared" si="57"/>
        <v>-5.3000000000000043</v>
      </c>
      <c r="Z77" s="3">
        <f t="shared" si="49"/>
        <v>-2.7272727272727275</v>
      </c>
      <c r="AA77" s="3">
        <f t="shared" si="50"/>
        <v>-2.6767676767676791</v>
      </c>
      <c r="AC77" s="3">
        <f t="shared" si="41"/>
        <v>-1.9</v>
      </c>
      <c r="AD77" s="3">
        <f t="shared" si="42"/>
        <v>-0.95959595959595956</v>
      </c>
      <c r="AE77" s="3">
        <v>31.55</v>
      </c>
      <c r="AF77" s="3">
        <v>10.54</v>
      </c>
      <c r="AG77" s="3">
        <v>3.33</v>
      </c>
      <c r="AH77" s="3">
        <v>0.92</v>
      </c>
      <c r="AI77" s="3">
        <v>32.51</v>
      </c>
      <c r="AJ77" s="3">
        <v>11.28</v>
      </c>
      <c r="AK77" s="3">
        <v>3.76</v>
      </c>
      <c r="AL77" s="3">
        <v>1.1599999999999999</v>
      </c>
      <c r="AM77" s="3">
        <v>535.17898536789221</v>
      </c>
      <c r="AN77" s="3">
        <f t="shared" si="51"/>
        <v>11.728499051848807</v>
      </c>
      <c r="AO77" s="21">
        <v>5793</v>
      </c>
      <c r="AP77" s="22">
        <f t="shared" si="52"/>
        <v>3.7629035284990571</v>
      </c>
      <c r="AQ77" s="22">
        <v>2.7029241685247078</v>
      </c>
      <c r="AR77" s="2">
        <v>25.490494026835602</v>
      </c>
      <c r="AS77" s="2">
        <v>25.490494026835602</v>
      </c>
      <c r="AT77" s="2">
        <f t="shared" si="32"/>
        <v>25.490494026835602</v>
      </c>
      <c r="AU77" s="2">
        <f t="shared" si="32"/>
        <v>25.490494026835602</v>
      </c>
      <c r="AV77" s="2">
        <v>20.351346672750282</v>
      </c>
      <c r="AW77" s="2">
        <v>15.999253301233519</v>
      </c>
      <c r="AX77" s="2">
        <v>11.397754172372794</v>
      </c>
      <c r="AY77" s="2">
        <v>8.6413601065669052</v>
      </c>
      <c r="AZ77" s="2">
        <v>4.3079177640548654</v>
      </c>
    </row>
    <row r="78" spans="1:52">
      <c r="A78" s="18">
        <v>1945</v>
      </c>
      <c r="B78" s="3">
        <f t="shared" si="37"/>
        <v>-0.70000000000000018</v>
      </c>
      <c r="C78" s="19">
        <f t="shared" si="43"/>
        <v>-0.35300050428643476</v>
      </c>
      <c r="D78" s="23">
        <v>6.8</v>
      </c>
      <c r="E78" s="23">
        <v>7.5</v>
      </c>
      <c r="F78" s="3">
        <v>198.3</v>
      </c>
      <c r="G78" s="30">
        <v>3.8</v>
      </c>
      <c r="H78" s="30"/>
      <c r="I78" s="30"/>
      <c r="J78" s="31">
        <v>35</v>
      </c>
      <c r="K78" s="30">
        <v>21.1</v>
      </c>
      <c r="L78" s="19">
        <v>0.3</v>
      </c>
      <c r="M78" s="20">
        <f t="shared" si="44"/>
        <v>0.15128593040847199</v>
      </c>
      <c r="N78" s="3">
        <v>-0.8</v>
      </c>
      <c r="O78" s="3">
        <v>0</v>
      </c>
      <c r="P78" s="3">
        <f t="shared" si="45"/>
        <v>-0.5</v>
      </c>
      <c r="Q78" s="3">
        <f t="shared" si="46"/>
        <v>-0.25214321734745332</v>
      </c>
      <c r="R78" s="3">
        <f t="shared" si="36"/>
        <v>13.899999999999999</v>
      </c>
      <c r="S78" s="3">
        <f t="shared" si="38"/>
        <v>8.8999999999999986</v>
      </c>
      <c r="T78" s="3">
        <f t="shared" si="39"/>
        <v>-5</v>
      </c>
      <c r="U78" s="3">
        <f t="shared" si="40"/>
        <v>-2.5214321734745337</v>
      </c>
      <c r="X78" s="3">
        <f t="shared" si="56"/>
        <v>-6.6000000000000005</v>
      </c>
      <c r="Y78" s="3">
        <f t="shared" si="57"/>
        <v>-10.300000000000004</v>
      </c>
      <c r="Z78" s="3">
        <f t="shared" si="49"/>
        <v>-3.3282904689863844</v>
      </c>
      <c r="AA78" s="3">
        <f t="shared" si="50"/>
        <v>-5.194150277357541</v>
      </c>
      <c r="AC78" s="3">
        <f t="shared" si="41"/>
        <v>-1.2000000000000002</v>
      </c>
      <c r="AD78" s="3">
        <f t="shared" si="42"/>
        <v>-0.60514372163388808</v>
      </c>
      <c r="AE78" s="3">
        <v>32.64</v>
      </c>
      <c r="AF78" s="3">
        <v>11.07</v>
      </c>
      <c r="AG78" s="3">
        <v>3.32</v>
      </c>
      <c r="AH78" s="3">
        <v>0.84</v>
      </c>
      <c r="AI78" s="3">
        <v>34.42</v>
      </c>
      <c r="AJ78" s="3">
        <v>12.52</v>
      </c>
      <c r="AK78" s="3">
        <v>4.16</v>
      </c>
      <c r="AL78" s="3">
        <v>1.26</v>
      </c>
      <c r="AM78" s="3">
        <v>615.26578678318481</v>
      </c>
      <c r="AN78" s="3">
        <f t="shared" si="51"/>
        <v>11.789062765852881</v>
      </c>
      <c r="AO78" s="21">
        <v>6567</v>
      </c>
      <c r="AP78" s="22">
        <f t="shared" si="52"/>
        <v>3.8173670162875943</v>
      </c>
      <c r="AQ78" s="22">
        <v>3.102701900066489</v>
      </c>
      <c r="AR78" s="2">
        <v>24.651631972953012</v>
      </c>
      <c r="AS78" s="2">
        <v>24.651631972953012</v>
      </c>
      <c r="AT78" s="2">
        <f t="shared" si="32"/>
        <v>24.651631972953012</v>
      </c>
      <c r="AU78" s="2">
        <f t="shared" si="32"/>
        <v>24.651631972953012</v>
      </c>
      <c r="AV78" s="2">
        <v>19.381184831689058</v>
      </c>
      <c r="AW78" s="2">
        <v>15.049901739792329</v>
      </c>
      <c r="AX78" s="2">
        <v>10.54041021601055</v>
      </c>
      <c r="AY78" s="2">
        <v>7.9163094672381558</v>
      </c>
      <c r="AZ78" s="2">
        <v>3.6893638694614088</v>
      </c>
    </row>
    <row r="79" spans="1:52">
      <c r="A79" s="18">
        <v>1946</v>
      </c>
      <c r="B79" s="3">
        <f t="shared" si="37"/>
        <v>7.1820000000000004</v>
      </c>
      <c r="C79" s="19">
        <f t="shared" si="43"/>
        <v>3.6163141993957701</v>
      </c>
      <c r="D79" s="23">
        <v>14.156000000000001</v>
      </c>
      <c r="E79" s="23">
        <v>6.9740000000000002</v>
      </c>
      <c r="F79" s="3">
        <v>198.6</v>
      </c>
      <c r="G79" s="30">
        <v>1.1000000000000001</v>
      </c>
      <c r="H79" s="30"/>
      <c r="I79" s="30"/>
      <c r="J79" s="31">
        <f t="shared" ref="J79:J91" si="58">F79-H79-I79-L79+N79</f>
        <v>195</v>
      </c>
      <c r="K79" s="30">
        <v>23</v>
      </c>
      <c r="L79" s="19">
        <v>0.7</v>
      </c>
      <c r="M79" s="20">
        <f t="shared" si="44"/>
        <v>0.35246727089627394</v>
      </c>
      <c r="N79" s="3">
        <v>-2.9</v>
      </c>
      <c r="O79" s="3">
        <v>0</v>
      </c>
      <c r="P79" s="3">
        <f t="shared" si="45"/>
        <v>-2.2000000000000002</v>
      </c>
      <c r="Q79" s="3">
        <f t="shared" si="46"/>
        <v>-1.1077542799597182</v>
      </c>
      <c r="R79" s="3">
        <f t="shared" si="36"/>
        <v>172</v>
      </c>
      <c r="S79" s="3">
        <f t="shared" si="38"/>
        <v>175.88199999999998</v>
      </c>
      <c r="T79" s="3">
        <f t="shared" si="39"/>
        <v>3.8819999999999766</v>
      </c>
      <c r="U79" s="3">
        <f t="shared" si="40"/>
        <v>1.9546827794561814</v>
      </c>
      <c r="V79" s="3">
        <v>15.843999999999999</v>
      </c>
      <c r="W79" s="3">
        <v>16.321000000000002</v>
      </c>
      <c r="X79" s="3">
        <f t="shared" ref="X79:X110" si="59">V79-W79</f>
        <v>-0.47700000000000209</v>
      </c>
      <c r="Y79" s="3">
        <f t="shared" si="53"/>
        <v>-0.47700000000000209</v>
      </c>
      <c r="Z79" s="3">
        <f t="shared" si="49"/>
        <v>-0.24018126888217628</v>
      </c>
      <c r="AA79" s="3">
        <f t="shared" si="50"/>
        <v>-0.24018126888217628</v>
      </c>
      <c r="AC79" s="3">
        <f t="shared" si="41"/>
        <v>4.9820000000000002</v>
      </c>
      <c r="AD79" s="3">
        <f t="shared" si="42"/>
        <v>2.5085599194360526</v>
      </c>
      <c r="AE79" s="3">
        <v>34.619999999999997</v>
      </c>
      <c r="AF79" s="3">
        <v>11.76</v>
      </c>
      <c r="AG79" s="3">
        <v>3.43</v>
      </c>
      <c r="AH79" s="3">
        <v>0.92</v>
      </c>
      <c r="AI79" s="3">
        <v>36.700000000000003</v>
      </c>
      <c r="AJ79" s="3">
        <v>13.28</v>
      </c>
      <c r="AK79" s="3">
        <v>4.3899999999999997</v>
      </c>
      <c r="AL79" s="3">
        <v>1.47</v>
      </c>
      <c r="AM79" s="3">
        <v>691.28619999999978</v>
      </c>
      <c r="AN79" s="3">
        <f t="shared" si="51"/>
        <v>11.839657887240207</v>
      </c>
      <c r="AO79" s="21">
        <v>7282</v>
      </c>
      <c r="AP79" s="22">
        <f t="shared" si="52"/>
        <v>3.862250674597925</v>
      </c>
      <c r="AQ79" s="22">
        <v>3.4807965760322248</v>
      </c>
      <c r="AR79" s="2">
        <v>24.491324779217621</v>
      </c>
      <c r="AS79" s="2">
        <v>24.491324779217621</v>
      </c>
      <c r="AT79" s="2">
        <f t="shared" si="32"/>
        <v>24.491324779217621</v>
      </c>
      <c r="AU79" s="2">
        <f t="shared" si="32"/>
        <v>24.491324779217621</v>
      </c>
      <c r="AV79" s="2">
        <v>19.058082394499792</v>
      </c>
      <c r="AW79" s="2">
        <v>14.697988733698427</v>
      </c>
      <c r="AX79" s="2">
        <v>10.280996648076927</v>
      </c>
      <c r="AY79" s="2">
        <v>7.6134372220693081</v>
      </c>
      <c r="AZ79" s="2">
        <v>3.8369261776515313</v>
      </c>
    </row>
    <row r="80" spans="1:52">
      <c r="A80" s="18">
        <v>1947</v>
      </c>
      <c r="B80" s="3">
        <f t="shared" si="37"/>
        <v>10.806999999999999</v>
      </c>
      <c r="C80" s="19">
        <f t="shared" si="43"/>
        <v>4.9963014331946356</v>
      </c>
      <c r="D80" s="23">
        <v>18.739999999999998</v>
      </c>
      <c r="E80" s="23">
        <v>7.9329999999999998</v>
      </c>
      <c r="F80" s="3">
        <v>216.3</v>
      </c>
      <c r="G80" s="30">
        <v>2.2999999999999998</v>
      </c>
      <c r="H80" s="30"/>
      <c r="I80" s="30"/>
      <c r="J80" s="31">
        <f t="shared" si="58"/>
        <v>212.60000000000002</v>
      </c>
      <c r="K80" s="30">
        <v>26.6</v>
      </c>
      <c r="L80" s="19">
        <v>1.1000000000000001</v>
      </c>
      <c r="M80" s="20">
        <f t="shared" si="44"/>
        <v>0.50855293573740179</v>
      </c>
      <c r="N80" s="3">
        <v>-2.6</v>
      </c>
      <c r="O80" s="3">
        <v>0</v>
      </c>
      <c r="P80" s="3">
        <f t="shared" si="45"/>
        <v>-1.5</v>
      </c>
      <c r="Q80" s="3">
        <f t="shared" si="46"/>
        <v>-0.69348127600554776</v>
      </c>
      <c r="R80" s="3">
        <f t="shared" si="36"/>
        <v>186.00000000000003</v>
      </c>
      <c r="S80" s="3">
        <f t="shared" si="38"/>
        <v>193.00700000000001</v>
      </c>
      <c r="T80" s="3">
        <f t="shared" si="39"/>
        <v>7.0069999999999766</v>
      </c>
      <c r="U80" s="3">
        <f t="shared" si="40"/>
        <v>3.2394822006472381</v>
      </c>
      <c r="V80" s="3">
        <v>18.341000000000001</v>
      </c>
      <c r="W80" s="3">
        <v>15.111000000000001</v>
      </c>
      <c r="X80" s="3">
        <f t="shared" si="59"/>
        <v>3.2300000000000004</v>
      </c>
      <c r="Y80" s="3">
        <f t="shared" si="53"/>
        <v>3.2300000000000004</v>
      </c>
      <c r="Z80" s="3">
        <f t="shared" si="49"/>
        <v>1.4932963476652799</v>
      </c>
      <c r="AA80" s="3">
        <f t="shared" si="50"/>
        <v>1.4932963476652799</v>
      </c>
      <c r="AB80" s="3">
        <f>X80-X79</f>
        <v>3.7070000000000025</v>
      </c>
      <c r="AC80" s="3">
        <f t="shared" si="41"/>
        <v>9.3069999999999986</v>
      </c>
      <c r="AD80" s="3">
        <f t="shared" si="42"/>
        <v>4.3028201571890881</v>
      </c>
      <c r="AE80" s="3">
        <v>33.020000000000003</v>
      </c>
      <c r="AF80" s="3">
        <v>10.95</v>
      </c>
      <c r="AG80" s="3">
        <v>3.24</v>
      </c>
      <c r="AH80" s="3">
        <v>0.9</v>
      </c>
      <c r="AI80" s="3">
        <v>34.35</v>
      </c>
      <c r="AJ80" s="3">
        <v>11.96</v>
      </c>
      <c r="AK80" s="3">
        <v>3.92</v>
      </c>
      <c r="AL80" s="3">
        <v>1.3</v>
      </c>
      <c r="AM80" s="3">
        <v>756.50249999999994</v>
      </c>
      <c r="AN80" s="3">
        <f t="shared" si="51"/>
        <v>11.878810367566622</v>
      </c>
      <c r="AO80" s="21">
        <v>7865</v>
      </c>
      <c r="AP80" s="22">
        <f t="shared" si="52"/>
        <v>3.8956987269593055</v>
      </c>
      <c r="AQ80" s="22">
        <v>3.4974687933425792</v>
      </c>
      <c r="AR80" s="2">
        <v>24.276518331738128</v>
      </c>
      <c r="AS80" s="2">
        <v>24.276518331738128</v>
      </c>
      <c r="AT80" s="2">
        <f t="shared" si="32"/>
        <v>24.276518331738128</v>
      </c>
      <c r="AU80" s="2">
        <f t="shared" si="32"/>
        <v>24.276518331738128</v>
      </c>
      <c r="AV80" s="2">
        <v>18.812553458354419</v>
      </c>
      <c r="AW80" s="2">
        <v>14.565478614652976</v>
      </c>
      <c r="AX80" s="2">
        <v>10.260959282959071</v>
      </c>
      <c r="AY80" s="2">
        <v>7.7560763324221309</v>
      </c>
      <c r="AZ80" s="2">
        <v>4.066051862686626</v>
      </c>
    </row>
    <row r="81" spans="1:53">
      <c r="A81" s="18">
        <v>1948</v>
      </c>
      <c r="B81" s="3">
        <f t="shared" si="37"/>
        <v>5.4870000000000001</v>
      </c>
      <c r="C81" s="19">
        <f t="shared" si="43"/>
        <v>2.2617477328936522</v>
      </c>
      <c r="D81" s="23">
        <v>15.547000000000001</v>
      </c>
      <c r="E81" s="23">
        <v>10.06</v>
      </c>
      <c r="F81" s="3">
        <v>242.6</v>
      </c>
      <c r="G81" s="30">
        <v>-0.5</v>
      </c>
      <c r="H81" s="30"/>
      <c r="I81" s="30"/>
      <c r="J81" s="31">
        <f t="shared" si="58"/>
        <v>236.7</v>
      </c>
      <c r="K81" s="30">
        <v>28.5</v>
      </c>
      <c r="L81" s="19">
        <v>1.4</v>
      </c>
      <c r="M81" s="20">
        <f t="shared" si="44"/>
        <v>0.57708161582852435</v>
      </c>
      <c r="N81" s="3">
        <v>-4.5</v>
      </c>
      <c r="O81" s="3">
        <v>0</v>
      </c>
      <c r="P81" s="3">
        <f t="shared" si="45"/>
        <v>-3.1</v>
      </c>
      <c r="Q81" s="3">
        <f t="shared" si="46"/>
        <v>-1.2778235779060181</v>
      </c>
      <c r="R81" s="3">
        <f t="shared" si="36"/>
        <v>208.2</v>
      </c>
      <c r="S81" s="3">
        <f t="shared" si="38"/>
        <v>211.08699999999999</v>
      </c>
      <c r="T81" s="3">
        <f t="shared" si="39"/>
        <v>2.8870000000000005</v>
      </c>
      <c r="U81" s="3">
        <f t="shared" si="40"/>
        <v>1.1900247320692499</v>
      </c>
      <c r="V81" s="3">
        <v>24.937000000000001</v>
      </c>
      <c r="W81" s="3">
        <v>13.577999999999999</v>
      </c>
      <c r="X81" s="3">
        <f t="shared" si="59"/>
        <v>11.359000000000002</v>
      </c>
      <c r="Y81" s="3">
        <f t="shared" si="53"/>
        <v>11.359000000000002</v>
      </c>
      <c r="Z81" s="3">
        <f t="shared" si="49"/>
        <v>4.6821929101401487</v>
      </c>
      <c r="AA81" s="3">
        <f t="shared" si="50"/>
        <v>4.6821929101401487</v>
      </c>
      <c r="AB81" s="3">
        <f>X81-X80</f>
        <v>8.1290000000000013</v>
      </c>
      <c r="AC81" s="3">
        <f t="shared" si="41"/>
        <v>2.387</v>
      </c>
      <c r="AD81" s="3">
        <f t="shared" si="42"/>
        <v>0.98392415498763397</v>
      </c>
      <c r="AE81" s="3">
        <v>33.72</v>
      </c>
      <c r="AF81" s="3">
        <v>11.27</v>
      </c>
      <c r="AG81" s="3">
        <v>3.44</v>
      </c>
      <c r="AH81" s="3">
        <v>0.95</v>
      </c>
      <c r="AI81" s="3">
        <v>35.01</v>
      </c>
      <c r="AJ81" s="3">
        <v>12.24</v>
      </c>
      <c r="AK81" s="3">
        <v>4.0599999999999996</v>
      </c>
      <c r="AL81" s="3">
        <v>1.31</v>
      </c>
      <c r="AM81" s="3">
        <v>846.45664999999997</v>
      </c>
      <c r="AN81" s="3">
        <f t="shared" si="51"/>
        <v>11.927604721277946</v>
      </c>
      <c r="AO81" s="21">
        <v>8677</v>
      </c>
      <c r="AP81" s="22">
        <f t="shared" si="52"/>
        <v>3.9383695974518065</v>
      </c>
      <c r="AQ81" s="22">
        <v>3.4891040807914262</v>
      </c>
      <c r="AR81" s="2">
        <v>23.042023368195114</v>
      </c>
      <c r="AS81" s="2">
        <v>23.042023368195114</v>
      </c>
      <c r="AT81" s="2">
        <f t="shared" si="32"/>
        <v>23.042023368195114</v>
      </c>
      <c r="AU81" s="2">
        <f t="shared" si="32"/>
        <v>23.042023368195114</v>
      </c>
      <c r="AV81" s="2">
        <v>17.692061258442706</v>
      </c>
      <c r="AW81" s="2">
        <v>13.541352031844422</v>
      </c>
      <c r="AX81" s="2">
        <v>9.452655187147025</v>
      </c>
      <c r="AY81" s="2">
        <v>7.0397981080825129</v>
      </c>
      <c r="AZ81" s="2">
        <v>3.6476615235623187</v>
      </c>
    </row>
    <row r="82" spans="1:53">
      <c r="A82" s="18">
        <v>1949</v>
      </c>
      <c r="B82" s="3">
        <f t="shared" si="37"/>
        <v>5.2349999999999994</v>
      </c>
      <c r="C82" s="19">
        <f t="shared" si="43"/>
        <v>2.204210526315789</v>
      </c>
      <c r="D82" s="23">
        <v>14.484</v>
      </c>
      <c r="E82" s="23">
        <v>9.2490000000000006</v>
      </c>
      <c r="F82" s="3">
        <v>237.5</v>
      </c>
      <c r="G82" s="30">
        <v>1.8</v>
      </c>
      <c r="H82" s="30"/>
      <c r="I82" s="30"/>
      <c r="J82" s="31">
        <f t="shared" si="58"/>
        <v>230.70000000000002</v>
      </c>
      <c r="K82" s="30">
        <v>29.2</v>
      </c>
      <c r="L82" s="19">
        <v>1.2</v>
      </c>
      <c r="M82" s="20">
        <f t="shared" si="44"/>
        <v>0.50526315789473686</v>
      </c>
      <c r="N82" s="3">
        <v>-5.6</v>
      </c>
      <c r="O82" s="3">
        <v>0</v>
      </c>
      <c r="P82" s="3">
        <f t="shared" si="45"/>
        <v>-4.3999999999999995</v>
      </c>
      <c r="Q82" s="3">
        <f t="shared" si="46"/>
        <v>-1.8526315789473682</v>
      </c>
      <c r="R82" s="3">
        <f t="shared" si="36"/>
        <v>201.50000000000003</v>
      </c>
      <c r="S82" s="3">
        <f t="shared" si="38"/>
        <v>200.535</v>
      </c>
      <c r="T82" s="3">
        <f t="shared" si="39"/>
        <v>-0.96500000000003183</v>
      </c>
      <c r="U82" s="3">
        <f t="shared" si="40"/>
        <v>-0.40631578947369756</v>
      </c>
      <c r="V82" s="3">
        <v>27.683</v>
      </c>
      <c r="W82" s="3">
        <v>14.173999999999999</v>
      </c>
      <c r="X82" s="3">
        <f t="shared" si="59"/>
        <v>13.509</v>
      </c>
      <c r="Y82" s="3">
        <f t="shared" si="53"/>
        <v>13.509</v>
      </c>
      <c r="Z82" s="3">
        <f t="shared" si="49"/>
        <v>5.6879999999999997</v>
      </c>
      <c r="AA82" s="3">
        <f t="shared" si="50"/>
        <v>5.6879999999999997</v>
      </c>
      <c r="AB82" s="3">
        <f>X82-X81</f>
        <v>2.1499999999999986</v>
      </c>
      <c r="AC82" s="3">
        <f t="shared" si="41"/>
        <v>0.83499999999999996</v>
      </c>
      <c r="AD82" s="3">
        <f t="shared" si="42"/>
        <v>0.35157894736842105</v>
      </c>
      <c r="AE82" s="3">
        <v>33.76</v>
      </c>
      <c r="AF82" s="3">
        <v>10.95</v>
      </c>
      <c r="AG82" s="3">
        <v>3.34</v>
      </c>
      <c r="AH82" s="3">
        <v>0.95</v>
      </c>
      <c r="AI82" s="3">
        <v>34.75</v>
      </c>
      <c r="AJ82" s="3">
        <v>11.73</v>
      </c>
      <c r="AK82" s="3">
        <v>3.83</v>
      </c>
      <c r="AL82" s="3">
        <v>1.24</v>
      </c>
      <c r="AM82" s="3">
        <v>914.77390000000003</v>
      </c>
      <c r="AN82" s="3">
        <f t="shared" si="51"/>
        <v>11.961313764977474</v>
      </c>
      <c r="AO82" s="21">
        <v>9246</v>
      </c>
      <c r="AP82" s="22">
        <f t="shared" si="52"/>
        <v>3.9659538891020629</v>
      </c>
      <c r="AQ82" s="22">
        <v>3.8516795789473686</v>
      </c>
      <c r="AR82" s="2">
        <v>22.589299557005049</v>
      </c>
      <c r="AS82" s="2">
        <v>22.589299557004999</v>
      </c>
      <c r="AT82" s="2">
        <f t="shared" si="32"/>
        <v>22.589299557005049</v>
      </c>
      <c r="AU82" s="2">
        <f t="shared" si="32"/>
        <v>22.589299557005049</v>
      </c>
      <c r="AV82" s="2">
        <v>17.246232892521732</v>
      </c>
      <c r="AW82" s="2">
        <v>13.079400457747639</v>
      </c>
      <c r="AX82" s="2">
        <v>9.0345218768889648</v>
      </c>
      <c r="AY82" s="2">
        <v>6.6883833899515865</v>
      </c>
      <c r="AZ82" s="2">
        <v>3.3288344805939869</v>
      </c>
    </row>
    <row r="83" spans="1:53">
      <c r="A83" s="18">
        <v>1950</v>
      </c>
      <c r="B83" s="3">
        <f t="shared" si="37"/>
        <v>0.73799999999999955</v>
      </c>
      <c r="C83" s="19">
        <f t="shared" si="43"/>
        <v>0.27965138309965881</v>
      </c>
      <c r="D83" s="23">
        <v>12.35</v>
      </c>
      <c r="E83" s="23">
        <v>11.612</v>
      </c>
      <c r="F83" s="3">
        <v>263.89999999999998</v>
      </c>
      <c r="G83" s="30">
        <v>1.3</v>
      </c>
      <c r="H83" s="30"/>
      <c r="I83" s="30"/>
      <c r="J83" s="31">
        <f t="shared" si="58"/>
        <v>258.39999999999998</v>
      </c>
      <c r="K83" s="30">
        <v>29.9</v>
      </c>
      <c r="L83" s="19">
        <v>1.5</v>
      </c>
      <c r="M83" s="20">
        <f t="shared" si="44"/>
        <v>0.56839712012125809</v>
      </c>
      <c r="N83" s="3">
        <v>-4</v>
      </c>
      <c r="O83" s="3">
        <v>0</v>
      </c>
      <c r="P83" s="3">
        <f t="shared" si="45"/>
        <v>-2.5</v>
      </c>
      <c r="Q83" s="3">
        <f t="shared" si="46"/>
        <v>-0.94732853353543012</v>
      </c>
      <c r="R83" s="3">
        <f t="shared" si="36"/>
        <v>228.49999999999997</v>
      </c>
      <c r="S83" s="3">
        <f t="shared" si="38"/>
        <v>225.43799999999996</v>
      </c>
      <c r="T83" s="3">
        <f t="shared" si="39"/>
        <v>-3.0620000000000118</v>
      </c>
      <c r="U83" s="3">
        <f t="shared" si="40"/>
        <v>-1.1602879878741994</v>
      </c>
      <c r="V83" s="3">
        <v>28.98</v>
      </c>
      <c r="W83" s="3">
        <v>14.505000000000001</v>
      </c>
      <c r="X83" s="3">
        <f t="shared" si="59"/>
        <v>14.475</v>
      </c>
      <c r="Y83" s="3">
        <f t="shared" si="53"/>
        <v>14.475</v>
      </c>
      <c r="Z83" s="3">
        <f t="shared" si="49"/>
        <v>5.4850322091701402</v>
      </c>
      <c r="AA83" s="3">
        <f t="shared" si="50"/>
        <v>5.4850322091701402</v>
      </c>
      <c r="AB83" s="3">
        <f t="shared" ref="AB83:AB144" si="60">X83-X82</f>
        <v>0.9659999999999993</v>
      </c>
      <c r="AC83" s="3">
        <f t="shared" si="41"/>
        <v>-1.7620000000000005</v>
      </c>
      <c r="AD83" s="3">
        <f t="shared" si="42"/>
        <v>-0.66767715043577136</v>
      </c>
      <c r="AE83" s="3">
        <v>33.869999999999997</v>
      </c>
      <c r="AF83" s="3">
        <v>11.36</v>
      </c>
      <c r="AG83" s="3">
        <v>3.53</v>
      </c>
      <c r="AH83" s="3">
        <v>0.83</v>
      </c>
      <c r="AI83" s="3">
        <v>35.56</v>
      </c>
      <c r="AJ83" s="3">
        <v>12.82</v>
      </c>
      <c r="AK83" s="3">
        <v>4.3899999999999997</v>
      </c>
      <c r="AL83" s="3">
        <v>1.22</v>
      </c>
      <c r="AM83" s="3">
        <v>964.40975000000003</v>
      </c>
      <c r="AN83" s="3">
        <f t="shared" si="51"/>
        <v>11.984261592362607</v>
      </c>
      <c r="AO83" s="21">
        <v>9623</v>
      </c>
      <c r="AP83" s="22">
        <f t="shared" si="52"/>
        <v>3.9833104857941155</v>
      </c>
      <c r="AQ83" s="22">
        <v>3.6544514967790835</v>
      </c>
      <c r="AR83" s="2">
        <v>22.775564638356109</v>
      </c>
      <c r="AS83" s="2">
        <v>22.775564638356109</v>
      </c>
      <c r="AT83" s="2">
        <f t="shared" si="32"/>
        <v>22.775564638356109</v>
      </c>
      <c r="AU83" s="2">
        <f t="shared" si="32"/>
        <v>22.775564638356109</v>
      </c>
      <c r="AV83" s="2">
        <v>17.492634185944986</v>
      </c>
      <c r="AW83" s="2">
        <v>13.338399410444163</v>
      </c>
      <c r="AX83" s="2">
        <v>9.2396966368082794</v>
      </c>
      <c r="AY83" s="2">
        <v>6.9649622739069432</v>
      </c>
      <c r="AZ83" s="2">
        <v>3.4872598971645563</v>
      </c>
    </row>
    <row r="84" spans="1:53">
      <c r="A84" s="18">
        <v>1951</v>
      </c>
      <c r="B84" s="3">
        <f t="shared" si="37"/>
        <v>2.5129999999999999</v>
      </c>
      <c r="C84" s="19">
        <f t="shared" si="43"/>
        <v>0.82718894009216581</v>
      </c>
      <c r="D84" s="23">
        <v>17.099</v>
      </c>
      <c r="E84" s="23">
        <v>14.586</v>
      </c>
      <c r="F84" s="3">
        <v>303.8</v>
      </c>
      <c r="G84" s="30">
        <v>3.6</v>
      </c>
      <c r="H84" s="30"/>
      <c r="I84" s="30"/>
      <c r="J84" s="31">
        <f t="shared" si="58"/>
        <v>298.40000000000003</v>
      </c>
      <c r="K84" s="30">
        <v>33.6</v>
      </c>
      <c r="L84" s="19">
        <v>1.9</v>
      </c>
      <c r="M84" s="20">
        <f t="shared" si="44"/>
        <v>0.62541145490454242</v>
      </c>
      <c r="N84" s="3">
        <v>-3.5</v>
      </c>
      <c r="O84" s="3">
        <v>0</v>
      </c>
      <c r="P84" s="3">
        <f t="shared" si="45"/>
        <v>-1.6</v>
      </c>
      <c r="Q84" s="3">
        <f t="shared" si="46"/>
        <v>-0.52666227781435149</v>
      </c>
      <c r="R84" s="3">
        <f t="shared" si="36"/>
        <v>264.8</v>
      </c>
      <c r="S84" s="3">
        <f t="shared" si="38"/>
        <v>262.11299999999994</v>
      </c>
      <c r="T84" s="3">
        <f t="shared" si="39"/>
        <v>-2.6870000000000687</v>
      </c>
      <c r="U84" s="3">
        <f t="shared" si="40"/>
        <v>-0.88446346280449917</v>
      </c>
      <c r="V84" s="3">
        <v>31.042000000000002</v>
      </c>
      <c r="W84" s="3">
        <v>17.241</v>
      </c>
      <c r="X84" s="3">
        <f t="shared" si="59"/>
        <v>13.801000000000002</v>
      </c>
      <c r="Y84" s="3">
        <f t="shared" si="53"/>
        <v>13.801000000000002</v>
      </c>
      <c r="Z84" s="3">
        <f t="shared" si="49"/>
        <v>4.5427913100724169</v>
      </c>
      <c r="AA84" s="3">
        <f t="shared" si="50"/>
        <v>4.5427913100724169</v>
      </c>
      <c r="AB84" s="3">
        <f t="shared" si="60"/>
        <v>-0.67399999999999771</v>
      </c>
      <c r="AC84" s="3">
        <f t="shared" si="41"/>
        <v>0.91299999999999981</v>
      </c>
      <c r="AD84" s="3">
        <f t="shared" si="42"/>
        <v>0.30052666227781427</v>
      </c>
      <c r="AE84" s="3">
        <v>32.82</v>
      </c>
      <c r="AF84" s="3">
        <v>10.52</v>
      </c>
      <c r="AG84" s="3">
        <v>3.12</v>
      </c>
      <c r="AH84" s="3">
        <v>0.87</v>
      </c>
      <c r="AI84" s="3">
        <v>34.22</v>
      </c>
      <c r="AJ84" s="3">
        <v>11.79</v>
      </c>
      <c r="AK84" s="3">
        <v>3.89</v>
      </c>
      <c r="AL84" s="3">
        <v>1.28</v>
      </c>
      <c r="AM84" s="3">
        <v>1045.77235</v>
      </c>
      <c r="AN84" s="3">
        <f t="shared" si="51"/>
        <v>12.019437154991083</v>
      </c>
      <c r="AO84" s="21">
        <v>10308</v>
      </c>
      <c r="AP84" s="22">
        <f t="shared" si="52"/>
        <v>4.0131744098788671</v>
      </c>
      <c r="AQ84" s="22">
        <v>3.4423052995391705</v>
      </c>
      <c r="AR84" s="22"/>
      <c r="AS84" s="2">
        <f>AS83+$BA$84</f>
        <v>23.108434738355232</v>
      </c>
      <c r="AT84" s="2">
        <v>23.247769999999999</v>
      </c>
      <c r="AU84" s="2">
        <v>22.894439999999999</v>
      </c>
      <c r="AV84" s="2"/>
      <c r="AW84" s="2"/>
      <c r="AX84" s="2"/>
      <c r="AY84" s="2"/>
      <c r="AZ84" s="2"/>
      <c r="BA84" s="3">
        <f xml:space="preserve"> ((AS86-AS83)/3)</f>
        <v>0.33287009999912459</v>
      </c>
    </row>
    <row r="85" spans="1:53">
      <c r="A85" s="18">
        <v>1952</v>
      </c>
      <c r="B85" s="3">
        <f t="shared" si="37"/>
        <v>1.1638000000000002</v>
      </c>
      <c r="C85" s="19">
        <f t="shared" si="43"/>
        <v>0.36221599751011518</v>
      </c>
      <c r="D85" s="23">
        <v>16.4588</v>
      </c>
      <c r="E85" s="23">
        <v>15.295</v>
      </c>
      <c r="F85" s="3">
        <v>321.3</v>
      </c>
      <c r="G85" s="30">
        <v>2.7</v>
      </c>
      <c r="H85" s="30"/>
      <c r="I85" s="30"/>
      <c r="J85" s="31">
        <f t="shared" si="58"/>
        <v>316.7</v>
      </c>
      <c r="K85" s="30">
        <v>36.299999999999997</v>
      </c>
      <c r="L85" s="19">
        <v>2</v>
      </c>
      <c r="M85" s="20">
        <f t="shared" si="44"/>
        <v>0.6224712107065048</v>
      </c>
      <c r="N85" s="3">
        <v>-2.6</v>
      </c>
      <c r="O85" s="3">
        <v>0</v>
      </c>
      <c r="P85" s="3">
        <f t="shared" si="45"/>
        <v>-0.60000000000000009</v>
      </c>
      <c r="Q85" s="3">
        <f t="shared" si="46"/>
        <v>-0.18674136321195148</v>
      </c>
      <c r="R85" s="3">
        <f t="shared" si="36"/>
        <v>280.39999999999998</v>
      </c>
      <c r="S85" s="3">
        <f t="shared" si="38"/>
        <v>278.26379999999995</v>
      </c>
      <c r="T85" s="3">
        <f t="shared" si="39"/>
        <v>-2.1362000000000307</v>
      </c>
      <c r="U85" s="3">
        <f t="shared" si="40"/>
        <v>-0.66486150015562739</v>
      </c>
      <c r="V85" s="3">
        <v>33.156999999999996</v>
      </c>
      <c r="W85" s="3">
        <v>18.471</v>
      </c>
      <c r="X85" s="3">
        <f t="shared" si="59"/>
        <v>14.685999999999996</v>
      </c>
      <c r="Y85" s="3">
        <f t="shared" si="53"/>
        <v>14.685999999999996</v>
      </c>
      <c r="Z85" s="3">
        <f t="shared" si="49"/>
        <v>4.5708061002178635</v>
      </c>
      <c r="AA85" s="3">
        <f t="shared" si="50"/>
        <v>4.5708061002178635</v>
      </c>
      <c r="AB85" s="3">
        <f t="shared" si="60"/>
        <v>0.88499999999999446</v>
      </c>
      <c r="AC85" s="3">
        <f t="shared" si="41"/>
        <v>0.56380000000000008</v>
      </c>
      <c r="AD85" s="3">
        <f t="shared" si="42"/>
        <v>0.17547463429816371</v>
      </c>
      <c r="AE85" s="3">
        <v>32.07</v>
      </c>
      <c r="AF85" s="3">
        <v>9.76</v>
      </c>
      <c r="AG85" s="3">
        <v>2.76</v>
      </c>
      <c r="AH85" s="3">
        <v>0.75</v>
      </c>
      <c r="AI85" s="3">
        <v>33.21</v>
      </c>
      <c r="AJ85" s="3">
        <v>10.79</v>
      </c>
      <c r="AK85" s="3">
        <v>3.43</v>
      </c>
      <c r="AL85" s="3">
        <v>1.0900000000000001</v>
      </c>
      <c r="AM85" s="3">
        <v>1114.7127</v>
      </c>
      <c r="AN85" s="3">
        <f t="shared" si="51"/>
        <v>12.047162949103997</v>
      </c>
      <c r="AO85" s="21">
        <v>10862</v>
      </c>
      <c r="AP85" s="22">
        <f t="shared" si="52"/>
        <v>4.0359097984566086</v>
      </c>
      <c r="AQ85" s="22">
        <v>3.4693828197945846</v>
      </c>
      <c r="AR85" s="22"/>
      <c r="AS85" s="2">
        <f>AS84+$BA$84</f>
        <v>23.441304838354355</v>
      </c>
      <c r="AT85" s="2">
        <v>23.69172</v>
      </c>
      <c r="AU85" s="2">
        <v>22.965720000000001</v>
      </c>
      <c r="AV85" s="2"/>
      <c r="AW85" s="2"/>
      <c r="AX85" s="2"/>
      <c r="AY85" s="2"/>
      <c r="AZ85" s="2"/>
    </row>
    <row r="86" spans="1:53">
      <c r="A86" s="18">
        <v>1953</v>
      </c>
      <c r="B86" s="3">
        <f t="shared" si="37"/>
        <v>-0.70120000000000005</v>
      </c>
      <c r="C86" s="19">
        <f t="shared" si="43"/>
        <v>-0.20708800945067929</v>
      </c>
      <c r="D86" s="23">
        <v>15.312799999999999</v>
      </c>
      <c r="E86" s="23">
        <v>16.013999999999999</v>
      </c>
      <c r="F86" s="3">
        <v>338.6</v>
      </c>
      <c r="G86" s="30">
        <v>3.9</v>
      </c>
      <c r="H86" s="30"/>
      <c r="I86" s="30"/>
      <c r="J86" s="31">
        <f t="shared" si="58"/>
        <v>334.20000000000005</v>
      </c>
      <c r="K86" s="30">
        <v>38.6</v>
      </c>
      <c r="L86" s="19">
        <v>1.9</v>
      </c>
      <c r="M86" s="20">
        <f t="shared" si="44"/>
        <v>0.56113408151210864</v>
      </c>
      <c r="N86" s="3">
        <v>-2.5</v>
      </c>
      <c r="O86" s="3">
        <v>0</v>
      </c>
      <c r="P86" s="3">
        <f t="shared" si="45"/>
        <v>-0.60000000000000009</v>
      </c>
      <c r="Q86" s="3">
        <f t="shared" si="46"/>
        <v>-0.1772002362669817</v>
      </c>
      <c r="R86" s="3">
        <f t="shared" si="36"/>
        <v>295.60000000000002</v>
      </c>
      <c r="S86" s="3">
        <f t="shared" si="38"/>
        <v>290.39880000000005</v>
      </c>
      <c r="T86" s="3">
        <f t="shared" si="39"/>
        <v>-5.2011999999999716</v>
      </c>
      <c r="U86" s="3">
        <f t="shared" si="40"/>
        <v>-1.5360897814530334</v>
      </c>
      <c r="V86" s="3">
        <v>36.283999999999999</v>
      </c>
      <c r="W86" s="3">
        <v>20.49</v>
      </c>
      <c r="X86" s="3">
        <f t="shared" si="59"/>
        <v>15.794</v>
      </c>
      <c r="Y86" s="3">
        <f t="shared" si="53"/>
        <v>15.794</v>
      </c>
      <c r="Z86" s="3">
        <f t="shared" si="49"/>
        <v>4.6645008860011812</v>
      </c>
      <c r="AA86" s="3">
        <f t="shared" si="50"/>
        <v>4.6645008860011812</v>
      </c>
      <c r="AB86" s="3">
        <f t="shared" si="60"/>
        <v>1.1080000000000041</v>
      </c>
      <c r="AC86" s="3">
        <f t="shared" si="41"/>
        <v>-1.3012000000000001</v>
      </c>
      <c r="AD86" s="3">
        <f t="shared" si="42"/>
        <v>-0.38428824571766096</v>
      </c>
      <c r="AE86" s="3">
        <v>31.38</v>
      </c>
      <c r="AF86" s="3">
        <v>9.08</v>
      </c>
      <c r="AG86" s="3">
        <v>2.5099999999999998</v>
      </c>
      <c r="AH86" s="3">
        <v>0.67</v>
      </c>
      <c r="AI86" s="3">
        <v>32.31</v>
      </c>
      <c r="AJ86" s="3">
        <v>9.9</v>
      </c>
      <c r="AK86" s="3">
        <v>3.06</v>
      </c>
      <c r="AL86" s="3">
        <v>0.97</v>
      </c>
      <c r="AM86" s="3">
        <v>1149.17335</v>
      </c>
      <c r="AN86" s="3">
        <f t="shared" si="51"/>
        <v>12.060385545894444</v>
      </c>
      <c r="AO86" s="21">
        <v>11091</v>
      </c>
      <c r="AP86" s="22">
        <f t="shared" si="52"/>
        <v>4.0449707052927693</v>
      </c>
      <c r="AQ86" s="22">
        <v>3.3938964855286473</v>
      </c>
      <c r="AR86" s="2">
        <v>23.774174938353482</v>
      </c>
      <c r="AS86" s="2">
        <v>23.774174938353482</v>
      </c>
      <c r="AT86" s="2">
        <f t="shared" ref="AT86:AU87" si="61">$AR86</f>
        <v>23.774174938353482</v>
      </c>
      <c r="AU86" s="2">
        <f t="shared" si="61"/>
        <v>23.774174938353482</v>
      </c>
      <c r="AV86" s="2">
        <v>18.257989435543873</v>
      </c>
      <c r="AW86" s="2">
        <v>13.946193455739351</v>
      </c>
      <c r="AX86" s="2">
        <v>9.7295408755261619</v>
      </c>
      <c r="AY86" s="2">
        <v>7.312252628442848</v>
      </c>
      <c r="AZ86" s="2">
        <v>3.5968493019641379</v>
      </c>
    </row>
    <row r="87" spans="1:53">
      <c r="A87" s="18">
        <v>1954</v>
      </c>
      <c r="B87" s="3">
        <f t="shared" si="37"/>
        <v>0.40429999999999922</v>
      </c>
      <c r="C87" s="19">
        <f t="shared" si="43"/>
        <v>0.1193681724239738</v>
      </c>
      <c r="D87" s="23">
        <v>15.8363</v>
      </c>
      <c r="E87" s="23">
        <v>15.432</v>
      </c>
      <c r="F87" s="3">
        <v>338.7</v>
      </c>
      <c r="G87" s="30">
        <v>3.2</v>
      </c>
      <c r="H87" s="30"/>
      <c r="I87" s="30"/>
      <c r="J87" s="31">
        <f t="shared" si="58"/>
        <v>334.29999999999995</v>
      </c>
      <c r="K87" s="30">
        <v>40.6</v>
      </c>
      <c r="L87" s="19">
        <v>2.1</v>
      </c>
      <c r="M87" s="20">
        <f t="shared" si="44"/>
        <v>0.6200177147918513</v>
      </c>
      <c r="N87" s="3">
        <v>-2.2999999999999998</v>
      </c>
      <c r="O87" s="3">
        <v>0</v>
      </c>
      <c r="P87" s="3">
        <f t="shared" si="45"/>
        <v>-0.19999999999999973</v>
      </c>
      <c r="Q87" s="3">
        <f t="shared" si="46"/>
        <v>-5.9049306170652419E-2</v>
      </c>
      <c r="R87" s="3">
        <f t="shared" si="36"/>
        <v>293.69999999999993</v>
      </c>
      <c r="S87" s="3">
        <f t="shared" si="38"/>
        <v>290.70429999999993</v>
      </c>
      <c r="T87" s="3">
        <f t="shared" si="39"/>
        <v>-2.9956999999999994</v>
      </c>
      <c r="U87" s="3">
        <f t="shared" si="40"/>
        <v>-0.88447003247711831</v>
      </c>
      <c r="V87" s="3">
        <v>38.543999999999997</v>
      </c>
      <c r="W87" s="3">
        <v>21.545999999999999</v>
      </c>
      <c r="X87" s="3">
        <f t="shared" si="59"/>
        <v>16.997999999999998</v>
      </c>
      <c r="Y87" s="3">
        <f t="shared" si="53"/>
        <v>16.997999999999998</v>
      </c>
      <c r="Z87" s="3">
        <f t="shared" si="49"/>
        <v>5.018600531443755</v>
      </c>
      <c r="AA87" s="3">
        <f t="shared" si="50"/>
        <v>5.018600531443755</v>
      </c>
      <c r="AB87" s="3">
        <f t="shared" si="60"/>
        <v>1.2039999999999971</v>
      </c>
      <c r="AC87" s="3">
        <f t="shared" si="41"/>
        <v>0.20429999999999948</v>
      </c>
      <c r="AD87" s="3">
        <f t="shared" si="42"/>
        <v>6.031886625332137E-2</v>
      </c>
      <c r="AE87" s="3">
        <v>32.119999999999997</v>
      </c>
      <c r="AF87" s="3">
        <v>9.39</v>
      </c>
      <c r="AG87" s="3">
        <v>2.57</v>
      </c>
      <c r="AH87" s="3">
        <v>0.71</v>
      </c>
      <c r="AI87" s="3">
        <v>33.64</v>
      </c>
      <c r="AJ87" s="3">
        <v>10.77</v>
      </c>
      <c r="AK87" s="3">
        <v>3.49</v>
      </c>
      <c r="AL87" s="3">
        <v>1.17</v>
      </c>
      <c r="AM87" s="3">
        <v>1208.7193500000001</v>
      </c>
      <c r="AN87" s="3">
        <f t="shared" si="51"/>
        <v>12.082325474644616</v>
      </c>
      <c r="AO87" s="21">
        <v>11553</v>
      </c>
      <c r="AP87" s="22">
        <f t="shared" si="52"/>
        <v>4.0626947733423933</v>
      </c>
      <c r="AQ87" s="22">
        <v>3.5687019486271039</v>
      </c>
      <c r="AR87" s="2">
        <v>23.184982971337263</v>
      </c>
      <c r="AS87" s="2">
        <v>23.184982971337263</v>
      </c>
      <c r="AT87" s="2">
        <f t="shared" si="61"/>
        <v>23.184982971337263</v>
      </c>
      <c r="AU87" s="2">
        <f t="shared" si="61"/>
        <v>23.184982971337263</v>
      </c>
      <c r="AV87" s="2">
        <v>17.88694019392948</v>
      </c>
      <c r="AW87" s="2">
        <v>13.705419556319811</v>
      </c>
      <c r="AX87" s="2">
        <v>9.5974404565718032</v>
      </c>
      <c r="AY87" s="2">
        <v>7.3060883424670449</v>
      </c>
      <c r="AZ87" s="2">
        <v>3.7440911567816042</v>
      </c>
    </row>
    <row r="88" spans="1:53">
      <c r="A88" s="18">
        <v>1955</v>
      </c>
      <c r="B88" s="3">
        <f t="shared" si="37"/>
        <v>0.47829999999999728</v>
      </c>
      <c r="C88" s="19">
        <f t="shared" si="43"/>
        <v>0.12857526881720358</v>
      </c>
      <c r="D88" s="23">
        <v>17.677299999999999</v>
      </c>
      <c r="E88" s="23">
        <v>17.199000000000002</v>
      </c>
      <c r="F88" s="3">
        <v>372</v>
      </c>
      <c r="G88" s="30">
        <v>2.4</v>
      </c>
      <c r="H88" s="30"/>
      <c r="I88" s="30"/>
      <c r="J88" s="31">
        <f t="shared" si="58"/>
        <v>367</v>
      </c>
      <c r="K88" s="30">
        <v>42.8</v>
      </c>
      <c r="L88" s="19">
        <v>2.4</v>
      </c>
      <c r="M88" s="20">
        <f t="shared" si="44"/>
        <v>0.64516129032258063</v>
      </c>
      <c r="N88" s="3">
        <v>-2.6</v>
      </c>
      <c r="O88" s="3">
        <v>0</v>
      </c>
      <c r="P88" s="3">
        <f t="shared" si="45"/>
        <v>-0.20000000000000018</v>
      </c>
      <c r="Q88" s="3">
        <f t="shared" si="46"/>
        <v>-5.3763440860215096E-2</v>
      </c>
      <c r="R88" s="3">
        <f t="shared" si="36"/>
        <v>324.2</v>
      </c>
      <c r="S88" s="3">
        <f t="shared" si="38"/>
        <v>322.07829999999996</v>
      </c>
      <c r="T88" s="3">
        <f t="shared" si="39"/>
        <v>-2.1217000000000326</v>
      </c>
      <c r="U88" s="3">
        <f t="shared" si="40"/>
        <v>-0.57034946236560013</v>
      </c>
      <c r="V88" s="3">
        <v>40.948999999999998</v>
      </c>
      <c r="W88" s="3">
        <v>24.600999999999999</v>
      </c>
      <c r="X88" s="3">
        <f t="shared" si="59"/>
        <v>16.347999999999999</v>
      </c>
      <c r="Y88" s="3">
        <f t="shared" si="53"/>
        <v>16.347999999999999</v>
      </c>
      <c r="Z88" s="3">
        <f t="shared" si="49"/>
        <v>4.3946236559139784</v>
      </c>
      <c r="AA88" s="3">
        <f t="shared" si="50"/>
        <v>4.3946236559139784</v>
      </c>
      <c r="AB88" s="3">
        <f t="shared" si="60"/>
        <v>-0.64999999999999858</v>
      </c>
      <c r="AC88" s="3">
        <f t="shared" si="41"/>
        <v>0.27829999999999711</v>
      </c>
      <c r="AD88" s="3">
        <f t="shared" si="42"/>
        <v>7.4811827956988472E-2</v>
      </c>
      <c r="AE88" s="3">
        <v>31.77</v>
      </c>
      <c r="AF88" s="3">
        <v>9.18</v>
      </c>
      <c r="AG88" s="3">
        <v>2.4900000000000002</v>
      </c>
      <c r="AH88" s="3">
        <v>0.72</v>
      </c>
      <c r="AI88" s="3">
        <v>33.94</v>
      </c>
      <c r="AJ88" s="3">
        <v>11.06</v>
      </c>
      <c r="AK88" s="3">
        <v>3.71</v>
      </c>
      <c r="AL88" s="3">
        <v>1.32</v>
      </c>
      <c r="AM88" s="3">
        <v>1308.9188499999998</v>
      </c>
      <c r="AN88" s="3">
        <f t="shared" si="51"/>
        <v>12.116912722112501</v>
      </c>
      <c r="AO88" s="21">
        <v>12395</v>
      </c>
      <c r="AP88" s="22">
        <f t="shared" si="52"/>
        <v>4.0932465311038406</v>
      </c>
      <c r="AQ88" s="22">
        <v>3.5185990591397842</v>
      </c>
      <c r="AR88" s="22"/>
      <c r="AS88" s="2">
        <f>AS87+BA88</f>
        <v>23.965765874761939</v>
      </c>
      <c r="AT88" s="2">
        <v>23.632680000000001</v>
      </c>
      <c r="AU88" s="2">
        <v>23.40232</v>
      </c>
      <c r="AV88" s="2"/>
      <c r="AW88" s="2"/>
      <c r="AX88" s="2"/>
      <c r="AY88" s="2"/>
      <c r="AZ88" s="2"/>
      <c r="BA88" s="3">
        <f>(AS89-AS87)/2</f>
        <v>0.78078290342467582</v>
      </c>
    </row>
    <row r="89" spans="1:53">
      <c r="A89" s="18">
        <v>1956</v>
      </c>
      <c r="B89" s="3">
        <f t="shared" si="37"/>
        <v>2.3613</v>
      </c>
      <c r="C89" s="19">
        <f t="shared" si="43"/>
        <v>0.59794884780957203</v>
      </c>
      <c r="D89" s="23">
        <v>21.284299999999998</v>
      </c>
      <c r="E89" s="23">
        <v>18.922999999999998</v>
      </c>
      <c r="F89" s="3">
        <v>394.9</v>
      </c>
      <c r="G89" s="30">
        <v>-1.8</v>
      </c>
      <c r="H89" s="30"/>
      <c r="I89" s="30"/>
      <c r="J89" s="31">
        <f t="shared" si="58"/>
        <v>389.59999999999997</v>
      </c>
      <c r="K89" s="30">
        <v>47.1</v>
      </c>
      <c r="L89" s="19">
        <v>2.8</v>
      </c>
      <c r="M89" s="20">
        <f t="shared" si="44"/>
        <v>0.70904026335781212</v>
      </c>
      <c r="N89" s="3">
        <v>-2.5</v>
      </c>
      <c r="O89" s="3">
        <v>0</v>
      </c>
      <c r="P89" s="3">
        <f t="shared" si="45"/>
        <v>0.29999999999999982</v>
      </c>
      <c r="Q89" s="3">
        <f t="shared" si="46"/>
        <v>7.5968599645479834E-2</v>
      </c>
      <c r="R89" s="3">
        <f t="shared" si="36"/>
        <v>342.49999999999994</v>
      </c>
      <c r="S89" s="3">
        <f t="shared" si="38"/>
        <v>346.96129999999994</v>
      </c>
      <c r="T89" s="3">
        <f t="shared" si="39"/>
        <v>4.4612999999999943</v>
      </c>
      <c r="U89" s="3">
        <f t="shared" si="40"/>
        <v>1.1297290453279298</v>
      </c>
      <c r="V89" s="3">
        <v>44.524999999999999</v>
      </c>
      <c r="W89" s="3">
        <v>27.411999999999999</v>
      </c>
      <c r="X89" s="3">
        <f t="shared" si="59"/>
        <v>17.113</v>
      </c>
      <c r="Y89" s="3">
        <f t="shared" si="53"/>
        <v>17.113</v>
      </c>
      <c r="Z89" s="3">
        <f t="shared" si="49"/>
        <v>4.3335021524436561</v>
      </c>
      <c r="AA89" s="3">
        <f t="shared" si="50"/>
        <v>4.3335021524436561</v>
      </c>
      <c r="AB89" s="3">
        <f t="shared" si="60"/>
        <v>0.76500000000000057</v>
      </c>
      <c r="AC89" s="3">
        <f t="shared" si="41"/>
        <v>2.6612999999999998</v>
      </c>
      <c r="AD89" s="3">
        <f t="shared" si="42"/>
        <v>0.67391744745505189</v>
      </c>
      <c r="AE89" s="3">
        <v>31.81</v>
      </c>
      <c r="AF89" s="3">
        <v>9.09</v>
      </c>
      <c r="AG89" s="3">
        <v>2.38</v>
      </c>
      <c r="AH89" s="3">
        <v>0.68</v>
      </c>
      <c r="AI89" s="3">
        <v>33.46</v>
      </c>
      <c r="AJ89" s="3">
        <v>10.67</v>
      </c>
      <c r="AK89" s="3">
        <v>3.49</v>
      </c>
      <c r="AL89" s="3">
        <v>1.2</v>
      </c>
      <c r="AM89" s="3">
        <v>1407.9032</v>
      </c>
      <c r="AN89" s="3">
        <f t="shared" si="51"/>
        <v>12.148572796034056</v>
      </c>
      <c r="AO89" s="21">
        <v>13197</v>
      </c>
      <c r="AP89" s="22">
        <f t="shared" si="52"/>
        <v>4.1204752166965255</v>
      </c>
      <c r="AQ89" s="22">
        <v>3.5652144846796658</v>
      </c>
      <c r="AR89" s="2">
        <v>24.746548778186614</v>
      </c>
      <c r="AS89" s="2">
        <v>24.746548778186614</v>
      </c>
      <c r="AT89" s="2">
        <f t="shared" ref="AT89:AU89" si="62">$AR89</f>
        <v>24.746548778186614</v>
      </c>
      <c r="AU89" s="2">
        <f t="shared" si="62"/>
        <v>24.746548778186614</v>
      </c>
      <c r="AV89" s="2">
        <v>19.248861014917033</v>
      </c>
      <c r="AW89" s="2">
        <v>14.894764596271688</v>
      </c>
      <c r="AX89" s="2">
        <v>10.481505985971811</v>
      </c>
      <c r="AY89" s="2">
        <v>7.9297360140763224</v>
      </c>
      <c r="AZ89" s="2">
        <v>3.9926727844216625</v>
      </c>
    </row>
    <row r="90" spans="1:53">
      <c r="A90" s="18">
        <v>1957</v>
      </c>
      <c r="B90" s="3">
        <f t="shared" si="37"/>
        <v>4.0757999999999974</v>
      </c>
      <c r="C90" s="19">
        <f t="shared" si="43"/>
        <v>0.98616017420759672</v>
      </c>
      <c r="D90" s="23">
        <v>24.017299999999999</v>
      </c>
      <c r="E90" s="23">
        <v>19.941500000000001</v>
      </c>
      <c r="F90" s="3">
        <v>413.3</v>
      </c>
      <c r="G90" s="30">
        <v>0</v>
      </c>
      <c r="H90" s="30"/>
      <c r="I90" s="30"/>
      <c r="J90" s="31">
        <f t="shared" si="58"/>
        <v>407.8</v>
      </c>
      <c r="K90" s="30">
        <v>50.8</v>
      </c>
      <c r="L90" s="19">
        <v>3.1</v>
      </c>
      <c r="M90" s="20">
        <f t="shared" si="44"/>
        <v>0.75006048874909259</v>
      </c>
      <c r="N90" s="3">
        <v>-2.4</v>
      </c>
      <c r="O90" s="3">
        <v>0</v>
      </c>
      <c r="P90" s="3">
        <f t="shared" si="45"/>
        <v>0.70000000000000018</v>
      </c>
      <c r="Q90" s="3">
        <f t="shared" si="46"/>
        <v>0.16936849745947258</v>
      </c>
      <c r="R90" s="3">
        <f t="shared" si="36"/>
        <v>357</v>
      </c>
      <c r="S90" s="3">
        <f t="shared" si="38"/>
        <v>361.77580000000006</v>
      </c>
      <c r="T90" s="3">
        <f t="shared" si="39"/>
        <v>4.7758000000000607</v>
      </c>
      <c r="U90" s="3">
        <f t="shared" si="40"/>
        <v>1.1555286716670845</v>
      </c>
      <c r="V90" s="3">
        <v>50.372</v>
      </c>
      <c r="W90" s="3">
        <v>30.096</v>
      </c>
      <c r="X90" s="3">
        <f t="shared" si="59"/>
        <v>20.276</v>
      </c>
      <c r="Y90" s="3">
        <f t="shared" si="53"/>
        <v>20.276</v>
      </c>
      <c r="Z90" s="3">
        <f t="shared" si="49"/>
        <v>4.9058795064118073</v>
      </c>
      <c r="AA90" s="3">
        <f t="shared" si="50"/>
        <v>4.9058795064118073</v>
      </c>
      <c r="AB90" s="3">
        <f t="shared" si="60"/>
        <v>3.1630000000000003</v>
      </c>
      <c r="AC90" s="3">
        <f t="shared" si="41"/>
        <v>4.7757999999999976</v>
      </c>
      <c r="AD90" s="3">
        <f t="shared" si="42"/>
        <v>1.1555286716670694</v>
      </c>
      <c r="AE90" s="3">
        <v>31.69</v>
      </c>
      <c r="AF90" s="3">
        <v>8.98</v>
      </c>
      <c r="AG90" s="3">
        <v>2.36</v>
      </c>
      <c r="AH90" s="3">
        <v>0.66</v>
      </c>
      <c r="AI90" s="3">
        <v>32.99</v>
      </c>
      <c r="AJ90" s="3">
        <v>10.16</v>
      </c>
      <c r="AK90" s="3">
        <v>3.18</v>
      </c>
      <c r="AL90" s="3">
        <v>1.05</v>
      </c>
      <c r="AM90" s="3">
        <v>1469.3724000000002</v>
      </c>
      <c r="AN90" s="3">
        <f t="shared" si="51"/>
        <v>12.167131878001706</v>
      </c>
      <c r="AO90" s="21">
        <v>13637</v>
      </c>
      <c r="AP90" s="22">
        <f t="shared" si="52"/>
        <v>4.134718840500395</v>
      </c>
      <c r="AQ90" s="22">
        <v>3.5552199370917013</v>
      </c>
      <c r="AR90" s="22"/>
      <c r="AS90" s="2">
        <f>AS89+BA90</f>
        <v>24.463709200549893</v>
      </c>
      <c r="AT90" s="2">
        <v>25.10079</v>
      </c>
      <c r="AU90" s="2">
        <v>24.541979999999999</v>
      </c>
      <c r="AV90" s="2"/>
      <c r="AW90" s="2"/>
      <c r="AX90" s="2"/>
      <c r="AY90" s="2"/>
      <c r="AZ90" s="2"/>
      <c r="BA90" s="3">
        <f>(AS91-AS89)/2</f>
        <v>-0.28283957763672163</v>
      </c>
    </row>
    <row r="91" spans="1:53">
      <c r="A91" s="18">
        <v>1958</v>
      </c>
      <c r="B91" s="3">
        <f t="shared" si="37"/>
        <v>0.5365000000000002</v>
      </c>
      <c r="C91" s="19">
        <f t="shared" si="43"/>
        <v>0.12909047160731477</v>
      </c>
      <c r="D91" s="23">
        <v>20.5595</v>
      </c>
      <c r="E91" s="23">
        <v>20.023</v>
      </c>
      <c r="F91" s="3">
        <v>415.6</v>
      </c>
      <c r="G91" s="30">
        <v>1</v>
      </c>
      <c r="H91" s="30"/>
      <c r="I91" s="30"/>
      <c r="J91" s="31">
        <f t="shared" si="58"/>
        <v>410.50000000000006</v>
      </c>
      <c r="K91" s="30">
        <v>53.3</v>
      </c>
      <c r="L91" s="19">
        <v>2.7</v>
      </c>
      <c r="M91" s="20">
        <f t="shared" si="44"/>
        <v>0.64966313763233885</v>
      </c>
      <c r="N91" s="3">
        <v>-2.4</v>
      </c>
      <c r="O91" s="3">
        <v>0</v>
      </c>
      <c r="P91" s="3">
        <f t="shared" si="45"/>
        <v>0.30000000000000027</v>
      </c>
      <c r="Q91" s="3">
        <f t="shared" si="46"/>
        <v>7.218479307025992E-2</v>
      </c>
      <c r="R91" s="3">
        <f t="shared" si="36"/>
        <v>357.20000000000005</v>
      </c>
      <c r="S91" s="3">
        <f t="shared" si="38"/>
        <v>357.03650000000005</v>
      </c>
      <c r="T91" s="3">
        <f t="shared" si="39"/>
        <v>-0.16349999999999909</v>
      </c>
      <c r="U91" s="3">
        <f t="shared" si="40"/>
        <v>-3.9340712223291406E-2</v>
      </c>
      <c r="V91" s="3">
        <v>55.012999999999998</v>
      </c>
      <c r="W91" s="3">
        <v>30.24</v>
      </c>
      <c r="X91" s="3">
        <f t="shared" si="59"/>
        <v>24.773</v>
      </c>
      <c r="Y91" s="3">
        <f t="shared" si="53"/>
        <v>24.773</v>
      </c>
      <c r="Z91" s="3">
        <f t="shared" si="49"/>
        <v>5.9607795957651577</v>
      </c>
      <c r="AA91" s="3">
        <f t="shared" si="50"/>
        <v>5.9607795957651577</v>
      </c>
      <c r="AB91" s="3">
        <f t="shared" si="60"/>
        <v>4.4969999999999999</v>
      </c>
      <c r="AC91" s="3">
        <f t="shared" si="41"/>
        <v>0.83650000000000047</v>
      </c>
      <c r="AD91" s="3">
        <f t="shared" si="42"/>
        <v>0.20127526467757467</v>
      </c>
      <c r="AE91" s="3">
        <v>32.11</v>
      </c>
      <c r="AF91" s="3">
        <v>8.83</v>
      </c>
      <c r="AG91" s="3">
        <v>2.29</v>
      </c>
      <c r="AH91" s="3">
        <v>0.64</v>
      </c>
      <c r="AI91" s="3">
        <v>33.56</v>
      </c>
      <c r="AJ91" s="3">
        <v>10.210000000000001</v>
      </c>
      <c r="AK91" s="3">
        <v>3.22</v>
      </c>
      <c r="AL91" s="3">
        <v>1.08</v>
      </c>
      <c r="AM91" s="3">
        <v>1559.0938500000004</v>
      </c>
      <c r="AN91" s="3">
        <f t="shared" si="51"/>
        <v>12.192872258428334</v>
      </c>
      <c r="AO91" s="21">
        <v>14342</v>
      </c>
      <c r="AP91" s="22">
        <f t="shared" si="52"/>
        <v>4.1566097181656989</v>
      </c>
      <c r="AQ91" s="22">
        <v>3.7514288979788266</v>
      </c>
      <c r="AR91" s="2">
        <v>24.180869622913171</v>
      </c>
      <c r="AS91" s="2">
        <v>24.180869622913171</v>
      </c>
      <c r="AT91" s="2">
        <f t="shared" ref="AT91:AU91" si="63">$AR91</f>
        <v>24.180869622913171</v>
      </c>
      <c r="AU91" s="2">
        <f t="shared" si="63"/>
        <v>24.180869622913171</v>
      </c>
      <c r="AV91" s="2">
        <v>18.635824222823643</v>
      </c>
      <c r="AW91" s="2">
        <v>14.345676554306552</v>
      </c>
      <c r="AX91" s="2">
        <v>10.061383206122056</v>
      </c>
      <c r="AY91" s="2">
        <v>7.6856109895147355</v>
      </c>
      <c r="AZ91" s="2">
        <v>4.1477576270658023</v>
      </c>
    </row>
    <row r="92" spans="1:53">
      <c r="A92" s="18">
        <v>1959</v>
      </c>
      <c r="B92" s="3">
        <f t="shared" si="37"/>
        <v>0.39730000000000132</v>
      </c>
      <c r="C92" s="19">
        <f t="shared" si="43"/>
        <v>8.7607497243660709E-2</v>
      </c>
      <c r="D92" s="23">
        <v>22.725300000000001</v>
      </c>
      <c r="E92" s="23">
        <v>22.327999999999999</v>
      </c>
      <c r="F92" s="3">
        <v>453.5</v>
      </c>
      <c r="G92" s="30">
        <v>0.5</v>
      </c>
      <c r="H92" s="30"/>
      <c r="I92" s="30"/>
      <c r="J92" s="31">
        <f>F92-H92-I92-L92+N92</f>
        <v>446.3</v>
      </c>
      <c r="K92" s="30">
        <v>55.3</v>
      </c>
      <c r="L92" s="19">
        <v>2.8</v>
      </c>
      <c r="M92" s="20">
        <f t="shared" si="44"/>
        <v>0.61742006615214995</v>
      </c>
      <c r="N92" s="3">
        <v>-4.4000000000000004</v>
      </c>
      <c r="O92" s="3">
        <v>0</v>
      </c>
      <c r="P92" s="3">
        <f t="shared" si="45"/>
        <v>-1.6000000000000005</v>
      </c>
      <c r="Q92" s="3">
        <f t="shared" si="46"/>
        <v>-0.3528114663726572</v>
      </c>
      <c r="R92" s="3">
        <f t="shared" si="36"/>
        <v>391</v>
      </c>
      <c r="S92" s="3">
        <f t="shared" si="38"/>
        <v>389.29730000000001</v>
      </c>
      <c r="T92" s="3">
        <f t="shared" si="39"/>
        <v>-1.702699999999993</v>
      </c>
      <c r="U92" s="3">
        <f t="shared" si="40"/>
        <v>-0.37545755237045053</v>
      </c>
      <c r="V92" s="3">
        <v>59.664999999999999</v>
      </c>
      <c r="W92" s="3">
        <v>33.881999999999998</v>
      </c>
      <c r="X92" s="3">
        <f t="shared" si="59"/>
        <v>25.783000000000001</v>
      </c>
      <c r="Y92" s="3">
        <f t="shared" si="53"/>
        <v>25.783000000000001</v>
      </c>
      <c r="Z92" s="3">
        <f t="shared" si="49"/>
        <v>5.685336273428887</v>
      </c>
      <c r="AA92" s="3">
        <f t="shared" si="50"/>
        <v>5.685336273428887</v>
      </c>
      <c r="AB92" s="3">
        <f t="shared" si="60"/>
        <v>1.0100000000000016</v>
      </c>
      <c r="AC92" s="3">
        <f t="shared" si="41"/>
        <v>-1.2026999999999992</v>
      </c>
      <c r="AD92" s="3">
        <f t="shared" si="42"/>
        <v>-0.26520396912899652</v>
      </c>
      <c r="AE92" s="3">
        <v>32.03</v>
      </c>
      <c r="AF92" s="3">
        <v>8.75</v>
      </c>
      <c r="AG92" s="3">
        <v>2.19</v>
      </c>
      <c r="AH92" s="3">
        <v>0.62</v>
      </c>
      <c r="AI92" s="3">
        <v>34</v>
      </c>
      <c r="AJ92" s="3">
        <v>10.65</v>
      </c>
      <c r="AK92" s="3">
        <v>3.45</v>
      </c>
      <c r="AL92" s="3">
        <v>1.19</v>
      </c>
      <c r="AM92" s="3">
        <v>1676.3928000000001</v>
      </c>
      <c r="AN92" s="3">
        <f t="shared" si="51"/>
        <v>12.224375786898753</v>
      </c>
      <c r="AO92" s="21">
        <v>15209</v>
      </c>
      <c r="AP92" s="22">
        <f t="shared" si="52"/>
        <v>4.1821006598939494</v>
      </c>
      <c r="AQ92" s="22">
        <v>3.6965662624035285</v>
      </c>
      <c r="AR92" s="22"/>
      <c r="AS92" s="2">
        <f>AS91+BA92</f>
        <v>24.714655326134654</v>
      </c>
      <c r="AT92" s="2">
        <v>24.56897</v>
      </c>
      <c r="AU92" s="2">
        <v>24.312750000000001</v>
      </c>
      <c r="AV92" s="2"/>
      <c r="AW92" s="2"/>
      <c r="AX92" s="2"/>
      <c r="AY92" s="2"/>
      <c r="AZ92" s="2"/>
      <c r="BA92" s="3">
        <f>(AS93-AS91)/2</f>
        <v>0.53378570322148278</v>
      </c>
    </row>
    <row r="93" spans="1:53">
      <c r="A93" s="18">
        <v>1960</v>
      </c>
      <c r="B93" s="3">
        <f t="shared" si="37"/>
        <v>4.2037999999999975</v>
      </c>
      <c r="C93" s="19">
        <f t="shared" si="43"/>
        <v>0.8870264105477601</v>
      </c>
      <c r="D93" s="23">
        <v>27.044799999999999</v>
      </c>
      <c r="E93" s="23">
        <v>22.841000000000001</v>
      </c>
      <c r="F93" s="3">
        <v>473.9205</v>
      </c>
      <c r="G93" s="30">
        <v>-1</v>
      </c>
      <c r="H93" s="30"/>
      <c r="I93" s="30"/>
      <c r="J93" s="31">
        <v>107.1588</v>
      </c>
      <c r="K93" s="30">
        <v>56.6</v>
      </c>
      <c r="L93" s="19">
        <v>3.1</v>
      </c>
      <c r="M93" s="20">
        <f t="shared" si="44"/>
        <v>0.65411814850803029</v>
      </c>
      <c r="N93" s="3">
        <v>-4.1449999999999996</v>
      </c>
      <c r="O93" s="3">
        <v>0</v>
      </c>
      <c r="P93" s="3">
        <f t="shared" si="45"/>
        <v>-1.0449999999999995</v>
      </c>
      <c r="Q93" s="3">
        <f t="shared" si="46"/>
        <v>-0.22050111780351334</v>
      </c>
      <c r="R93" s="3">
        <f t="shared" si="36"/>
        <v>50.558799999999998</v>
      </c>
      <c r="S93" s="3">
        <f t="shared" si="38"/>
        <v>54.71759999999999</v>
      </c>
      <c r="T93" s="3">
        <f t="shared" si="39"/>
        <v>4.1587999999999923</v>
      </c>
      <c r="U93" s="3">
        <f t="shared" si="40"/>
        <v>0.87753114710167468</v>
      </c>
      <c r="V93" s="3">
        <v>63.878</v>
      </c>
      <c r="W93" s="3">
        <v>38.555</v>
      </c>
      <c r="X93" s="3">
        <f t="shared" si="59"/>
        <v>25.323</v>
      </c>
      <c r="Y93" s="3">
        <f t="shared" si="53"/>
        <v>25.323</v>
      </c>
      <c r="Z93" s="3">
        <f t="shared" si="49"/>
        <v>5.3433012498931776</v>
      </c>
      <c r="AA93" s="3">
        <f t="shared" si="50"/>
        <v>5.3433012498931776</v>
      </c>
      <c r="AB93" s="3">
        <f t="shared" si="60"/>
        <v>-0.46000000000000085</v>
      </c>
      <c r="AC93" s="3">
        <f t="shared" si="41"/>
        <v>3.1587999999999981</v>
      </c>
      <c r="AD93" s="3">
        <f t="shared" si="42"/>
        <v>0.66652529274424677</v>
      </c>
      <c r="AE93" s="3">
        <v>31.66</v>
      </c>
      <c r="AF93" s="3">
        <v>8.36</v>
      </c>
      <c r="AG93" s="3">
        <v>2.1</v>
      </c>
      <c r="AH93" s="3">
        <v>0.6</v>
      </c>
      <c r="AI93" s="3">
        <v>33.479999999999997</v>
      </c>
      <c r="AJ93" s="3">
        <v>10.029999999999999</v>
      </c>
      <c r="AK93" s="3">
        <v>3.25</v>
      </c>
      <c r="AL93" s="3">
        <v>1.17</v>
      </c>
      <c r="AM93" s="3">
        <v>1749.4041999999999</v>
      </c>
      <c r="AN93" s="3">
        <f t="shared" si="51"/>
        <v>12.242890164852344</v>
      </c>
      <c r="AO93" s="21">
        <v>15716</v>
      </c>
      <c r="AP93" s="22">
        <f t="shared" si="52"/>
        <v>4.1963420201397685</v>
      </c>
      <c r="AQ93" s="22">
        <v>3.6913452783747482</v>
      </c>
      <c r="AR93" s="2">
        <v>25.248441029356137</v>
      </c>
      <c r="AS93" s="2">
        <v>25.248441029356137</v>
      </c>
      <c r="AT93" s="2">
        <f t="shared" ref="AT93:AU93" si="64">$AR93</f>
        <v>25.248441029356137</v>
      </c>
      <c r="AU93" s="2">
        <f t="shared" si="64"/>
        <v>25.248441029356137</v>
      </c>
      <c r="AV93" s="2">
        <v>19.496119825879109</v>
      </c>
      <c r="AW93" s="2">
        <v>15.018823993725231</v>
      </c>
      <c r="AX93" s="2">
        <v>10.528605503623409</v>
      </c>
      <c r="AY93" s="2">
        <v>7.9900759250282594</v>
      </c>
      <c r="AZ93" s="2">
        <v>4.1364422509311654</v>
      </c>
    </row>
    <row r="94" spans="1:53">
      <c r="A94" s="18">
        <v>1961</v>
      </c>
      <c r="B94" s="3">
        <f t="shared" si="37"/>
        <v>4.9137000000000022</v>
      </c>
      <c r="C94" s="19">
        <f t="shared" si="43"/>
        <v>1.0013990688498804</v>
      </c>
      <c r="D94" s="23">
        <v>27.602</v>
      </c>
      <c r="E94" s="23">
        <v>22.688299999999998</v>
      </c>
      <c r="F94" s="3">
        <v>490.68349999999998</v>
      </c>
      <c r="G94" s="30">
        <v>-0.6</v>
      </c>
      <c r="H94" s="30"/>
      <c r="I94" s="30"/>
      <c r="J94" s="31">
        <v>109.489</v>
      </c>
      <c r="K94" s="30">
        <v>58.2</v>
      </c>
      <c r="L94" s="19">
        <v>3.5</v>
      </c>
      <c r="M94" s="20">
        <f t="shared" si="44"/>
        <v>0.71329074647914592</v>
      </c>
      <c r="N94" s="3">
        <v>-4.2190000000000003</v>
      </c>
      <c r="O94" s="3">
        <v>0</v>
      </c>
      <c r="P94" s="3">
        <f t="shared" si="45"/>
        <v>-0.71900000000000031</v>
      </c>
      <c r="Q94" s="3">
        <f t="shared" si="46"/>
        <v>-0.14653029906243031</v>
      </c>
      <c r="R94" s="3">
        <f t="shared" si="36"/>
        <v>51.289000000000001</v>
      </c>
      <c r="S94" s="3">
        <f t="shared" si="38"/>
        <v>56.083700000000007</v>
      </c>
      <c r="T94" s="3">
        <f t="shared" si="39"/>
        <v>4.794700000000006</v>
      </c>
      <c r="U94" s="3">
        <f t="shared" si="40"/>
        <v>0.97714718346959017</v>
      </c>
      <c r="V94" s="3">
        <v>69.013999999999996</v>
      </c>
      <c r="W94" s="3">
        <v>40.515000000000001</v>
      </c>
      <c r="X94" s="3">
        <f t="shared" si="59"/>
        <v>28.498999999999995</v>
      </c>
      <c r="Y94" s="3">
        <f t="shared" si="53"/>
        <v>28.498999999999995</v>
      </c>
      <c r="Z94" s="3">
        <f t="shared" si="49"/>
        <v>5.8080208525454795</v>
      </c>
      <c r="AA94" s="3">
        <f t="shared" si="50"/>
        <v>5.8080208525454795</v>
      </c>
      <c r="AB94" s="3">
        <f t="shared" si="60"/>
        <v>3.1759999999999948</v>
      </c>
      <c r="AC94" s="3">
        <f t="shared" si="41"/>
        <v>4.1947000000000019</v>
      </c>
      <c r="AD94" s="3">
        <f t="shared" si="42"/>
        <v>0.85486876978744986</v>
      </c>
      <c r="AE94" s="3">
        <v>31.9</v>
      </c>
      <c r="AF94" s="3">
        <v>8.34</v>
      </c>
      <c r="AG94" s="3">
        <v>2.0499999999999998</v>
      </c>
      <c r="AH94" s="3">
        <v>0.59</v>
      </c>
      <c r="AI94" s="3">
        <v>34.25</v>
      </c>
      <c r="AJ94" s="3">
        <v>10.64</v>
      </c>
      <c r="AK94" s="3">
        <v>3.65</v>
      </c>
      <c r="AL94" s="3">
        <v>1.38</v>
      </c>
      <c r="AM94" s="3">
        <v>1859.0281</v>
      </c>
      <c r="AN94" s="3">
        <f t="shared" si="51"/>
        <v>12.269285954367223</v>
      </c>
      <c r="AO94" s="21">
        <v>16532</v>
      </c>
      <c r="AP94" s="22">
        <f t="shared" si="52"/>
        <v>4.2183253966096705</v>
      </c>
      <c r="AQ94" s="22">
        <v>3.7886501176420238</v>
      </c>
      <c r="AR94" s="22"/>
      <c r="AS94" s="2">
        <f>AS93+BA94</f>
        <v>24.820398294383629</v>
      </c>
      <c r="AT94" s="2">
        <v>25.57264</v>
      </c>
      <c r="AU94" s="2">
        <v>25.116879999999998</v>
      </c>
      <c r="AV94" s="2"/>
      <c r="AW94" s="2"/>
      <c r="AX94" s="2"/>
      <c r="AY94" s="2"/>
      <c r="AZ94" s="2"/>
      <c r="BA94" s="3">
        <f>(AS95-AS93)/2</f>
        <v>-0.42804273497250733</v>
      </c>
    </row>
    <row r="95" spans="1:53">
      <c r="A95" s="18">
        <v>1962</v>
      </c>
      <c r="B95" s="3">
        <f t="shared" si="37"/>
        <v>4.1005000000000003</v>
      </c>
      <c r="C95" s="19">
        <f t="shared" si="43"/>
        <v>0.77532571526893435</v>
      </c>
      <c r="D95" s="23">
        <v>29.065300000000001</v>
      </c>
      <c r="E95" s="23">
        <v>24.9648</v>
      </c>
      <c r="F95" s="3">
        <v>528.87450000000001</v>
      </c>
      <c r="G95" s="30">
        <v>0.3</v>
      </c>
      <c r="H95" s="30"/>
      <c r="I95" s="30"/>
      <c r="J95" s="31">
        <v>121.423</v>
      </c>
      <c r="K95" s="30">
        <v>60.6</v>
      </c>
      <c r="L95" s="19">
        <v>4.0999999999999996</v>
      </c>
      <c r="M95" s="20">
        <f t="shared" si="44"/>
        <v>0.77523117488175353</v>
      </c>
      <c r="N95" s="3">
        <v>-4.3949999999999996</v>
      </c>
      <c r="O95" s="3">
        <v>0</v>
      </c>
      <c r="P95" s="3">
        <f t="shared" si="45"/>
        <v>-0.29499999999999993</v>
      </c>
      <c r="Q95" s="3">
        <f t="shared" si="46"/>
        <v>-5.5778828436613963E-2</v>
      </c>
      <c r="R95" s="3">
        <f t="shared" si="36"/>
        <v>60.823</v>
      </c>
      <c r="S95" s="3">
        <f t="shared" si="38"/>
        <v>64.328500000000005</v>
      </c>
      <c r="T95" s="3">
        <f t="shared" si="39"/>
        <v>3.5055000000000049</v>
      </c>
      <c r="U95" s="3">
        <f t="shared" si="40"/>
        <v>0.66282265452390021</v>
      </c>
      <c r="V95" s="3">
        <v>76.099999999999994</v>
      </c>
      <c r="W95" s="3">
        <v>45.125</v>
      </c>
      <c r="X95" s="3">
        <f t="shared" si="59"/>
        <v>30.974999999999994</v>
      </c>
      <c r="Y95" s="3">
        <f t="shared" si="53"/>
        <v>30.974999999999994</v>
      </c>
      <c r="Z95" s="3">
        <f t="shared" si="49"/>
        <v>5.8567769858444665</v>
      </c>
      <c r="AA95" s="3">
        <f t="shared" si="50"/>
        <v>5.8567769858444665</v>
      </c>
      <c r="AB95" s="3">
        <f t="shared" si="60"/>
        <v>2.4759999999999991</v>
      </c>
      <c r="AC95" s="3">
        <f t="shared" si="41"/>
        <v>3.8055000000000003</v>
      </c>
      <c r="AD95" s="3">
        <f t="shared" si="42"/>
        <v>0.71954688683232038</v>
      </c>
      <c r="AE95" s="3">
        <v>32.04</v>
      </c>
      <c r="AF95" s="3">
        <v>8.27</v>
      </c>
      <c r="AG95" s="3">
        <v>1.98</v>
      </c>
      <c r="AH95" s="3">
        <v>0.56000000000000005</v>
      </c>
      <c r="AI95" s="3">
        <v>33.700000000000003</v>
      </c>
      <c r="AJ95" s="3">
        <v>9.9499999999999993</v>
      </c>
      <c r="AK95" s="3">
        <v>3.19</v>
      </c>
      <c r="AL95" s="3">
        <v>1.1599999999999999</v>
      </c>
      <c r="AM95" s="3">
        <v>1965.1849999999999</v>
      </c>
      <c r="AN95" s="3">
        <f t="shared" si="51"/>
        <v>12.293403440562473</v>
      </c>
      <c r="AO95" s="21">
        <v>17276</v>
      </c>
      <c r="AP95" s="22">
        <f t="shared" si="52"/>
        <v>4.2374431953754605</v>
      </c>
      <c r="AQ95" s="22">
        <v>3.7157870156341435</v>
      </c>
      <c r="AR95" s="2">
        <v>24.392355559411122</v>
      </c>
      <c r="AS95" s="2">
        <v>24.392355559411122</v>
      </c>
      <c r="AT95" s="2">
        <f t="shared" ref="AT95:AU95" si="65">$AR95</f>
        <v>24.392355559411122</v>
      </c>
      <c r="AU95" s="2">
        <f t="shared" si="65"/>
        <v>24.392355559411122</v>
      </c>
      <c r="AV95" s="2">
        <v>19.059105008633626</v>
      </c>
      <c r="AW95" s="2">
        <v>14.735570001517246</v>
      </c>
      <c r="AX95" s="2">
        <v>10.357642744109672</v>
      </c>
      <c r="AY95" s="2">
        <v>7.8839846205452293</v>
      </c>
      <c r="AZ95" s="2">
        <v>4.0273988002891876</v>
      </c>
    </row>
    <row r="96" spans="1:53">
      <c r="A96" s="18">
        <v>1963</v>
      </c>
      <c r="B96" s="3">
        <f t="shared" si="37"/>
        <v>4.9387000000000008</v>
      </c>
      <c r="C96" s="19">
        <f t="shared" si="43"/>
        <v>0.8823411707282911</v>
      </c>
      <c r="D96" s="23">
        <v>31.0745</v>
      </c>
      <c r="E96" s="23">
        <v>26.1358</v>
      </c>
      <c r="F96" s="3">
        <v>559.72680000000003</v>
      </c>
      <c r="G96" s="30">
        <v>-0.8</v>
      </c>
      <c r="H96" s="30"/>
      <c r="I96" s="30"/>
      <c r="J96" s="31">
        <v>127.3965</v>
      </c>
      <c r="K96" s="30">
        <v>63.3</v>
      </c>
      <c r="L96" s="19">
        <v>4.5</v>
      </c>
      <c r="M96" s="20">
        <f t="shared" si="44"/>
        <v>0.80396364797969289</v>
      </c>
      <c r="N96" s="3">
        <v>-4.4690000000000003</v>
      </c>
      <c r="O96" s="3">
        <v>0</v>
      </c>
      <c r="P96" s="3">
        <f t="shared" si="45"/>
        <v>3.0999999999999694E-2</v>
      </c>
      <c r="Q96" s="3">
        <f t="shared" si="46"/>
        <v>5.5384162416378295E-3</v>
      </c>
      <c r="R96" s="3">
        <f t="shared" si="36"/>
        <v>64.096500000000006</v>
      </c>
      <c r="S96" s="3">
        <f t="shared" si="38"/>
        <v>69.866200000000006</v>
      </c>
      <c r="T96" s="3">
        <f t="shared" si="39"/>
        <v>5.7697000000000003</v>
      </c>
      <c r="U96" s="3">
        <f t="shared" si="40"/>
        <v>1.0308064577218743</v>
      </c>
      <c r="V96" s="3">
        <v>79.744</v>
      </c>
      <c r="W96" s="3">
        <v>45.35</v>
      </c>
      <c r="X96" s="3">
        <f t="shared" si="59"/>
        <v>34.393999999999998</v>
      </c>
      <c r="Y96" s="3">
        <f t="shared" si="53"/>
        <v>34.393999999999998</v>
      </c>
      <c r="Z96" s="3">
        <f t="shared" si="49"/>
        <v>6.1447834908030119</v>
      </c>
      <c r="AA96" s="3">
        <f t="shared" si="50"/>
        <v>6.1447834908030119</v>
      </c>
      <c r="AB96" s="3">
        <f t="shared" si="60"/>
        <v>3.419000000000004</v>
      </c>
      <c r="AC96" s="3">
        <f t="shared" si="41"/>
        <v>4.9697000000000005</v>
      </c>
      <c r="AD96" s="3">
        <f t="shared" si="42"/>
        <v>0.88787958696992897</v>
      </c>
      <c r="AE96" s="3">
        <v>32.01</v>
      </c>
      <c r="AF96" s="3">
        <v>8.16</v>
      </c>
      <c r="AG96" s="3">
        <v>1.96</v>
      </c>
      <c r="AH96" s="3">
        <v>0.56999999999999995</v>
      </c>
      <c r="AI96" s="3">
        <v>33.78</v>
      </c>
      <c r="AJ96" s="3">
        <v>9.92</v>
      </c>
      <c r="AK96" s="3">
        <v>3.15</v>
      </c>
      <c r="AL96" s="3">
        <v>1.1499999999999999</v>
      </c>
      <c r="AM96" s="3">
        <v>2042.0635000000002</v>
      </c>
      <c r="AN96" s="3">
        <f t="shared" si="51"/>
        <v>12.310069242780676</v>
      </c>
      <c r="AO96" s="21">
        <v>17742</v>
      </c>
      <c r="AP96" s="22">
        <f t="shared" si="52"/>
        <v>4.2490025749097615</v>
      </c>
      <c r="AQ96" s="22">
        <v>3.6483218241470663</v>
      </c>
      <c r="AR96" s="22"/>
      <c r="AS96" s="2">
        <f>AS95+$BA$96</f>
        <v>24.494128087622009</v>
      </c>
      <c r="AT96" s="2">
        <v>24.767790000000002</v>
      </c>
      <c r="AU96" s="2">
        <v>24.589459999999999</v>
      </c>
      <c r="AV96" s="2"/>
      <c r="AW96" s="2"/>
      <c r="AX96" s="2"/>
      <c r="AY96" s="2"/>
      <c r="AZ96" s="2"/>
      <c r="BA96" s="3">
        <f>(AS98-AS95)/3</f>
        <v>0.101772528210887</v>
      </c>
    </row>
    <row r="97" spans="1:53">
      <c r="A97" s="18">
        <v>1964</v>
      </c>
      <c r="B97" s="3">
        <f t="shared" si="37"/>
        <v>6.9147999999999996</v>
      </c>
      <c r="C97" s="19">
        <f t="shared" si="43"/>
        <v>1.1497488520053345</v>
      </c>
      <c r="D97" s="23">
        <v>35.019300000000001</v>
      </c>
      <c r="E97" s="23">
        <v>28.104500000000002</v>
      </c>
      <c r="F97" s="3">
        <v>601.41830000000004</v>
      </c>
      <c r="G97" s="30">
        <v>0.8</v>
      </c>
      <c r="H97" s="30"/>
      <c r="I97" s="30"/>
      <c r="J97" s="31">
        <v>136.685</v>
      </c>
      <c r="K97" s="30">
        <v>66.400000000000006</v>
      </c>
      <c r="L97" s="19">
        <v>4.9000000000000004</v>
      </c>
      <c r="M97" s="20">
        <f t="shared" si="44"/>
        <v>0.81474075531123669</v>
      </c>
      <c r="N97" s="3">
        <v>-4.367</v>
      </c>
      <c r="O97" s="3">
        <v>0</v>
      </c>
      <c r="P97" s="3">
        <f t="shared" si="45"/>
        <v>0.53300000000000036</v>
      </c>
      <c r="Q97" s="3">
        <f t="shared" si="46"/>
        <v>8.8623841343038662E-2</v>
      </c>
      <c r="R97" s="3">
        <f t="shared" si="36"/>
        <v>70.284999999999997</v>
      </c>
      <c r="S97" s="3">
        <f t="shared" si="38"/>
        <v>76.9328</v>
      </c>
      <c r="T97" s="3">
        <f t="shared" si="39"/>
        <v>6.6478000000000037</v>
      </c>
      <c r="U97" s="3">
        <f t="shared" si="40"/>
        <v>1.1053537945220495</v>
      </c>
      <c r="V97" s="3">
        <v>85.801000000000002</v>
      </c>
      <c r="W97" s="3">
        <v>50.584000000000003</v>
      </c>
      <c r="X97" s="3">
        <f t="shared" si="59"/>
        <v>35.216999999999999</v>
      </c>
      <c r="Y97" s="3">
        <f t="shared" si="53"/>
        <v>35.216999999999999</v>
      </c>
      <c r="Z97" s="3">
        <f t="shared" si="49"/>
        <v>5.8556581999583308</v>
      </c>
      <c r="AA97" s="3">
        <f t="shared" si="50"/>
        <v>5.8556581999583308</v>
      </c>
      <c r="AB97" s="3">
        <f t="shared" si="60"/>
        <v>0.8230000000000004</v>
      </c>
      <c r="AC97" s="3">
        <f t="shared" si="41"/>
        <v>7.4478</v>
      </c>
      <c r="AD97" s="3">
        <f t="shared" si="42"/>
        <v>1.2383726933483732</v>
      </c>
      <c r="AE97" s="3">
        <v>31.64</v>
      </c>
      <c r="AF97" s="3">
        <v>8.02</v>
      </c>
      <c r="AG97" s="3">
        <v>1.97</v>
      </c>
      <c r="AH97" s="3">
        <v>0.53</v>
      </c>
      <c r="AI97" s="3">
        <v>34.42</v>
      </c>
      <c r="AJ97" s="3">
        <v>10.48</v>
      </c>
      <c r="AK97" s="3">
        <v>3.37</v>
      </c>
      <c r="AL97" s="3">
        <v>1.3</v>
      </c>
      <c r="AM97" s="3">
        <v>2176.0648500000002</v>
      </c>
      <c r="AN97" s="3">
        <f t="shared" si="51"/>
        <v>12.337671833846677</v>
      </c>
      <c r="AO97" s="21">
        <v>18631</v>
      </c>
      <c r="AP97" s="22">
        <f t="shared" si="52"/>
        <v>4.2702361658370123</v>
      </c>
      <c r="AQ97" s="22">
        <v>3.6182218765208845</v>
      </c>
      <c r="AR97" s="22"/>
      <c r="AS97" s="2">
        <f>AS96+$BA$96</f>
        <v>24.595900615832896</v>
      </c>
      <c r="AT97" s="2">
        <v>25.120760000000001</v>
      </c>
      <c r="AU97" s="2">
        <v>24.636959999999998</v>
      </c>
      <c r="AV97" s="2"/>
      <c r="AW97" s="2"/>
      <c r="AX97" s="2"/>
      <c r="AY97" s="2"/>
      <c r="AZ97" s="2"/>
    </row>
    <row r="98" spans="1:53">
      <c r="A98" s="18">
        <v>1965</v>
      </c>
      <c r="B98" s="3">
        <f t="shared" si="37"/>
        <v>5.6174999999999997</v>
      </c>
      <c r="C98" s="19">
        <f t="shared" si="43"/>
        <v>0.86134750783454384</v>
      </c>
      <c r="D98" s="23">
        <v>37.146000000000001</v>
      </c>
      <c r="E98" s="23">
        <v>31.528500000000001</v>
      </c>
      <c r="F98" s="3">
        <v>652.17580000000009</v>
      </c>
      <c r="G98" s="30">
        <v>1.5</v>
      </c>
      <c r="H98" s="30"/>
      <c r="I98" s="30"/>
      <c r="J98" s="31">
        <v>153.7978</v>
      </c>
      <c r="K98" s="30">
        <v>70.7</v>
      </c>
      <c r="L98" s="19">
        <v>5.3</v>
      </c>
      <c r="M98" s="20">
        <f t="shared" si="44"/>
        <v>0.81266431535791406</v>
      </c>
      <c r="N98" s="3">
        <v>-4.7389999999999999</v>
      </c>
      <c r="O98" s="3">
        <v>0</v>
      </c>
      <c r="P98" s="3">
        <f t="shared" si="45"/>
        <v>0.56099999999999994</v>
      </c>
      <c r="Q98" s="3">
        <f t="shared" si="46"/>
        <v>8.601975111618676E-2</v>
      </c>
      <c r="R98" s="3">
        <f t="shared" si="36"/>
        <v>83.097799999999992</v>
      </c>
      <c r="S98" s="3">
        <f t="shared" ref="S98:S129" si="66">R98+B98+L98+N98+O98-G98</f>
        <v>87.776299999999978</v>
      </c>
      <c r="T98" s="3">
        <f t="shared" ref="T98:T129" si="67">S98-R98</f>
        <v>4.6784999999999854</v>
      </c>
      <c r="U98" s="3">
        <f t="shared" ref="U98:U129" si="68" xml:space="preserve"> 100 * (T98/F98)</f>
        <v>0.7173679244154697</v>
      </c>
      <c r="V98" s="3">
        <v>96.95</v>
      </c>
      <c r="W98" s="3">
        <v>59.555</v>
      </c>
      <c r="X98" s="3">
        <f t="shared" si="59"/>
        <v>37.395000000000003</v>
      </c>
      <c r="Y98" s="3">
        <f t="shared" si="53"/>
        <v>37.395000000000003</v>
      </c>
      <c r="Z98" s="3">
        <f t="shared" si="49"/>
        <v>5.7338834099640001</v>
      </c>
      <c r="AA98" s="3">
        <f t="shared" si="50"/>
        <v>5.7338834099640001</v>
      </c>
      <c r="AB98" s="3">
        <f t="shared" si="60"/>
        <v>2.1780000000000044</v>
      </c>
      <c r="AC98" s="3">
        <f t="shared" ref="AC98:AC129" si="69">B98+P98</f>
        <v>6.1784999999999997</v>
      </c>
      <c r="AD98" s="3">
        <f t="shared" ref="AD98:AD129" si="70">100*(AC98/F98)</f>
        <v>0.94736725895073071</v>
      </c>
      <c r="AE98" s="3">
        <v>31.52</v>
      </c>
      <c r="AF98" s="3">
        <v>8.07</v>
      </c>
      <c r="AG98" s="3">
        <v>2.04</v>
      </c>
      <c r="AH98" s="3">
        <v>0.54</v>
      </c>
      <c r="AI98" s="3">
        <v>34.78</v>
      </c>
      <c r="AJ98" s="3">
        <v>10.89</v>
      </c>
      <c r="AK98" s="3">
        <v>3.66</v>
      </c>
      <c r="AL98" s="3">
        <v>1.49</v>
      </c>
      <c r="AM98" s="3">
        <v>2349.5584499999995</v>
      </c>
      <c r="AN98" s="3">
        <f t="shared" si="51"/>
        <v>12.370986253443549</v>
      </c>
      <c r="AO98" s="21">
        <v>19865</v>
      </c>
      <c r="AP98" s="22">
        <f t="shared" si="52"/>
        <v>4.298088569391382</v>
      </c>
      <c r="AQ98" s="22">
        <v>3.6026458663446257</v>
      </c>
      <c r="AR98" s="2">
        <v>24.697673144043783</v>
      </c>
      <c r="AS98" s="2">
        <v>24.697673144043783</v>
      </c>
      <c r="AT98" s="2">
        <f t="shared" ref="AT98:AU98" si="71">$AR98</f>
        <v>24.697673144043783</v>
      </c>
      <c r="AU98" s="2">
        <f t="shared" si="71"/>
        <v>24.697673144043783</v>
      </c>
      <c r="AV98" s="2">
        <v>19.593380496991635</v>
      </c>
      <c r="AW98" s="2">
        <v>15.34679066665468</v>
      </c>
      <c r="AX98" s="2">
        <v>10.849859176595977</v>
      </c>
      <c r="AY98" s="2">
        <v>8.2702066985015286</v>
      </c>
      <c r="AZ98" s="2">
        <v>4.4058792017689044</v>
      </c>
    </row>
    <row r="99" spans="1:53">
      <c r="A99" s="18">
        <v>1966</v>
      </c>
      <c r="B99" s="3">
        <f t="shared" si="37"/>
        <v>3.8625000000000043</v>
      </c>
      <c r="C99" s="19">
        <f t="shared" si="43"/>
        <v>0.54391066487358097</v>
      </c>
      <c r="D99" s="23">
        <v>40.92</v>
      </c>
      <c r="E99" s="23">
        <v>37.057499999999997</v>
      </c>
      <c r="F99" s="3">
        <v>710.13499999999999</v>
      </c>
      <c r="G99" s="30">
        <v>6.2</v>
      </c>
      <c r="H99" s="30"/>
      <c r="I99" s="30"/>
      <c r="J99" s="31">
        <v>171.09200000000001</v>
      </c>
      <c r="K99" s="30">
        <v>76.5</v>
      </c>
      <c r="L99" s="19">
        <v>5.0999999999999996</v>
      </c>
      <c r="M99" s="20">
        <f t="shared" si="44"/>
        <v>0.71817330507579547</v>
      </c>
      <c r="N99" s="3">
        <v>-5.1239999999999997</v>
      </c>
      <c r="O99" s="3">
        <v>0</v>
      </c>
      <c r="P99" s="3">
        <f t="shared" si="45"/>
        <v>-2.4000000000000021E-2</v>
      </c>
      <c r="Q99" s="3">
        <f t="shared" si="46"/>
        <v>-3.3796390827096285E-3</v>
      </c>
      <c r="R99" s="3">
        <f t="shared" si="36"/>
        <v>94.592000000000013</v>
      </c>
      <c r="S99" s="3">
        <f t="shared" si="66"/>
        <v>92.230500000000021</v>
      </c>
      <c r="T99" s="3">
        <f t="shared" si="67"/>
        <v>-2.3614999999999924</v>
      </c>
      <c r="U99" s="3">
        <f t="shared" si="68"/>
        <v>-0.33254240390911477</v>
      </c>
      <c r="V99" s="3">
        <v>103.971</v>
      </c>
      <c r="W99" s="3">
        <v>61.506</v>
      </c>
      <c r="X99" s="3">
        <f t="shared" si="59"/>
        <v>42.465000000000003</v>
      </c>
      <c r="Y99" s="3">
        <f t="shared" si="53"/>
        <v>42.465000000000003</v>
      </c>
      <c r="Z99" s="3">
        <f t="shared" si="49"/>
        <v>5.9798489019693442</v>
      </c>
      <c r="AA99" s="3">
        <f t="shared" si="50"/>
        <v>5.9798489019693442</v>
      </c>
      <c r="AB99" s="3">
        <f t="shared" si="60"/>
        <v>5.07</v>
      </c>
      <c r="AC99" s="3">
        <f t="shared" si="69"/>
        <v>3.8385000000000042</v>
      </c>
      <c r="AD99" s="3">
        <f t="shared" si="70"/>
        <v>0.54053102579087131</v>
      </c>
      <c r="AE99" s="3">
        <v>31.98</v>
      </c>
      <c r="AF99" s="3">
        <v>8.3699999999999992</v>
      </c>
      <c r="AG99" s="3">
        <v>2.15</v>
      </c>
      <c r="AH99" s="3">
        <v>0.6</v>
      </c>
      <c r="AI99" s="3">
        <v>33.67</v>
      </c>
      <c r="AJ99" s="3">
        <v>10.18</v>
      </c>
      <c r="AK99" s="3">
        <v>3.39</v>
      </c>
      <c r="AL99" s="3">
        <v>1.29</v>
      </c>
      <c r="AM99" s="3">
        <v>2470.3721500000001</v>
      </c>
      <c r="AN99" s="3">
        <f t="shared" si="51"/>
        <v>12.392762382618766</v>
      </c>
      <c r="AO99" s="21">
        <v>20634</v>
      </c>
      <c r="AP99" s="22">
        <f t="shared" si="52"/>
        <v>4.3145834262056573</v>
      </c>
      <c r="AQ99" s="22">
        <v>3.4787359445739194</v>
      </c>
      <c r="AR99" s="22"/>
      <c r="AS99" s="2">
        <f>AS98+$BA$99</f>
        <v>24.238729112619787</v>
      </c>
      <c r="AT99" s="2">
        <v>25.054839999999999</v>
      </c>
      <c r="AU99" s="2">
        <v>24.741630000000001</v>
      </c>
      <c r="AV99" s="2"/>
      <c r="AW99" s="2"/>
      <c r="AX99" s="2"/>
      <c r="AY99" s="2"/>
      <c r="AZ99" s="2"/>
      <c r="BA99" s="3">
        <f>(AS102-AS98)/4</f>
        <v>-0.45894403142399831</v>
      </c>
    </row>
    <row r="100" spans="1:53">
      <c r="A100" s="18">
        <v>1967</v>
      </c>
      <c r="B100" s="3">
        <f t="shared" si="37"/>
        <v>3.5545000000000044</v>
      </c>
      <c r="C100" s="19">
        <f t="shared" si="43"/>
        <v>0.47368354421101999</v>
      </c>
      <c r="D100" s="23">
        <v>43.466500000000003</v>
      </c>
      <c r="E100" s="23">
        <v>39.911999999999999</v>
      </c>
      <c r="F100" s="3">
        <v>750.39549999999997</v>
      </c>
      <c r="G100" s="30">
        <v>4.5</v>
      </c>
      <c r="H100" s="30"/>
      <c r="I100" s="30"/>
      <c r="J100" s="31">
        <v>171.57429999999999</v>
      </c>
      <c r="K100" s="30">
        <v>82.9</v>
      </c>
      <c r="L100" s="19">
        <v>5.4</v>
      </c>
      <c r="M100" s="20">
        <f t="shared" si="44"/>
        <v>0.71962052011239408</v>
      </c>
      <c r="N100" s="3">
        <v>-5.4649999999999999</v>
      </c>
      <c r="O100" s="3">
        <v>0</v>
      </c>
      <c r="P100" s="3">
        <f t="shared" si="45"/>
        <v>-6.4999999999999503E-2</v>
      </c>
      <c r="Q100" s="3">
        <f t="shared" si="46"/>
        <v>-8.6620988532046771E-3</v>
      </c>
      <c r="R100" s="3">
        <f t="shared" si="36"/>
        <v>88.674299999999988</v>
      </c>
      <c r="S100" s="3">
        <f t="shared" si="66"/>
        <v>87.663799999999995</v>
      </c>
      <c r="T100" s="3">
        <f t="shared" si="67"/>
        <v>-1.0104999999999933</v>
      </c>
      <c r="U100" s="3">
        <f t="shared" si="68"/>
        <v>-0.13466232140251286</v>
      </c>
      <c r="V100" s="3">
        <v>109.949</v>
      </c>
      <c r="W100" s="3">
        <v>63.094000000000001</v>
      </c>
      <c r="X100" s="3">
        <f t="shared" si="59"/>
        <v>46.854999999999997</v>
      </c>
      <c r="Y100" s="3">
        <f t="shared" si="53"/>
        <v>46.854999999999997</v>
      </c>
      <c r="Z100" s="3">
        <f t="shared" si="49"/>
        <v>6.2440406425678194</v>
      </c>
      <c r="AA100" s="3">
        <f t="shared" si="50"/>
        <v>6.2440406425678194</v>
      </c>
      <c r="AB100" s="3">
        <f t="shared" si="60"/>
        <v>4.3899999999999935</v>
      </c>
      <c r="AC100" s="3">
        <f t="shared" si="69"/>
        <v>3.4895000000000049</v>
      </c>
      <c r="AD100" s="3">
        <f t="shared" si="70"/>
        <v>0.46502144535781531</v>
      </c>
      <c r="AE100" s="3">
        <v>32.049999999999997</v>
      </c>
      <c r="AF100" s="3">
        <v>8.43</v>
      </c>
      <c r="AG100" s="3">
        <v>2.16</v>
      </c>
      <c r="AH100" s="3">
        <v>0.6</v>
      </c>
      <c r="AI100" s="3">
        <v>34.44</v>
      </c>
      <c r="AJ100" s="3">
        <v>10.74</v>
      </c>
      <c r="AK100" s="3">
        <v>3.68</v>
      </c>
      <c r="AL100" s="3">
        <v>1.42</v>
      </c>
      <c r="AM100" s="3">
        <v>2639.4138499999999</v>
      </c>
      <c r="AN100" s="3">
        <f t="shared" si="51"/>
        <v>12.421507491273438</v>
      </c>
      <c r="AO100" s="21">
        <v>21788</v>
      </c>
      <c r="AP100" s="22">
        <f t="shared" si="52"/>
        <v>4.3382173666010946</v>
      </c>
      <c r="AQ100" s="22">
        <v>3.5173636435719566</v>
      </c>
      <c r="AR100" s="22"/>
      <c r="AS100" s="2">
        <f>AS99+$BA$99</f>
        <v>23.77978508119579</v>
      </c>
      <c r="AT100" s="2">
        <v>25.390630000000002</v>
      </c>
      <c r="AU100" s="2">
        <v>24.786999999999999</v>
      </c>
      <c r="AV100" s="2"/>
      <c r="AW100" s="2"/>
      <c r="AX100" s="2"/>
      <c r="AY100" s="2"/>
      <c r="AZ100" s="2"/>
    </row>
    <row r="101" spans="1:53">
      <c r="A101" s="18">
        <v>1968</v>
      </c>
      <c r="B101" s="3">
        <f t="shared" si="37"/>
        <v>1.3490000000000038</v>
      </c>
      <c r="C101" s="19">
        <f t="shared" si="43"/>
        <v>0.16427403783393096</v>
      </c>
      <c r="D101" s="23">
        <v>47.905800000000006</v>
      </c>
      <c r="E101" s="23">
        <v>46.556800000000003</v>
      </c>
      <c r="F101" s="3">
        <v>821.18880000000001</v>
      </c>
      <c r="G101" s="30">
        <v>4.3</v>
      </c>
      <c r="H101" s="30"/>
      <c r="I101" s="30"/>
      <c r="J101" s="31">
        <v>184.81279999999998</v>
      </c>
      <c r="K101" s="30">
        <v>90.4</v>
      </c>
      <c r="L101" s="19">
        <v>6.1</v>
      </c>
      <c r="M101" s="20">
        <f t="shared" si="44"/>
        <v>0.74282552319271766</v>
      </c>
      <c r="N101" s="3">
        <v>-5.9020000000000001</v>
      </c>
      <c r="O101" s="3">
        <v>0</v>
      </c>
      <c r="P101" s="3">
        <f t="shared" si="45"/>
        <v>0.19799999999999951</v>
      </c>
      <c r="Q101" s="3">
        <f t="shared" si="46"/>
        <v>2.4111385834779956E-2</v>
      </c>
      <c r="R101" s="3">
        <f t="shared" si="36"/>
        <v>94.412799999999976</v>
      </c>
      <c r="S101" s="3">
        <f t="shared" si="66"/>
        <v>91.659799999999976</v>
      </c>
      <c r="T101" s="3">
        <f t="shared" si="67"/>
        <v>-2.7530000000000001</v>
      </c>
      <c r="U101" s="3">
        <f t="shared" si="68"/>
        <v>-0.33524568284418882</v>
      </c>
      <c r="V101" s="3">
        <v>119.857</v>
      </c>
      <c r="W101" s="3">
        <v>82.51</v>
      </c>
      <c r="X101" s="3">
        <f t="shared" si="59"/>
        <v>37.346999999999994</v>
      </c>
      <c r="Y101" s="3">
        <f t="shared" si="53"/>
        <v>37.346999999999994</v>
      </c>
      <c r="Z101" s="3">
        <f t="shared" si="49"/>
        <v>4.5479188220784295</v>
      </c>
      <c r="AA101" s="3">
        <f t="shared" si="50"/>
        <v>4.5479188220784295</v>
      </c>
      <c r="AB101" s="3">
        <f t="shared" si="60"/>
        <v>-9.5080000000000027</v>
      </c>
      <c r="AC101" s="3">
        <f t="shared" si="69"/>
        <v>1.5470000000000033</v>
      </c>
      <c r="AD101" s="3">
        <f t="shared" si="70"/>
        <v>0.18838542366871092</v>
      </c>
      <c r="AE101" s="3">
        <v>31.98</v>
      </c>
      <c r="AF101" s="3">
        <v>8.35</v>
      </c>
      <c r="AG101" s="3">
        <v>2.15</v>
      </c>
      <c r="AH101" s="3">
        <v>0.57999999999999996</v>
      </c>
      <c r="AI101" s="3">
        <v>34.85</v>
      </c>
      <c r="AJ101" s="3">
        <v>11.21</v>
      </c>
      <c r="AK101" s="3">
        <v>4.0199999999999996</v>
      </c>
      <c r="AL101" s="3">
        <v>1.61</v>
      </c>
      <c r="AM101" s="3">
        <v>2944.8869999999993</v>
      </c>
      <c r="AN101" s="3">
        <f t="shared" si="51"/>
        <v>12.46906863487253</v>
      </c>
      <c r="AO101" s="21">
        <v>23844</v>
      </c>
      <c r="AP101" s="22">
        <f t="shared" si="52"/>
        <v>4.3773791131574402</v>
      </c>
      <c r="AQ101" s="22">
        <v>3.5861266008498891</v>
      </c>
      <c r="AR101" s="22"/>
      <c r="AS101" s="2">
        <f>AS100+$BA$99</f>
        <v>23.320841049771794</v>
      </c>
      <c r="AT101" s="2">
        <v>25.706309999999998</v>
      </c>
      <c r="AU101" s="2">
        <v>24.83173</v>
      </c>
      <c r="AV101" s="2"/>
      <c r="AW101" s="2"/>
      <c r="AX101" s="2"/>
      <c r="AY101" s="2"/>
      <c r="AZ101" s="2"/>
    </row>
    <row r="102" spans="1:53">
      <c r="A102" s="18">
        <v>1969</v>
      </c>
      <c r="B102" s="3">
        <f t="shared" si="37"/>
        <v>1.4309999999999974</v>
      </c>
      <c r="C102" s="19">
        <f t="shared" si="43"/>
        <v>0.16106077258522769</v>
      </c>
      <c r="D102" s="23">
        <v>51.921999999999997</v>
      </c>
      <c r="E102" s="23">
        <v>50.491</v>
      </c>
      <c r="F102" s="3">
        <v>888.48450000000003</v>
      </c>
      <c r="G102" s="30">
        <v>2.9</v>
      </c>
      <c r="H102" s="30"/>
      <c r="I102" s="30"/>
      <c r="J102" s="31">
        <v>199.71250000000001</v>
      </c>
      <c r="K102" s="30">
        <v>99.2</v>
      </c>
      <c r="L102" s="19">
        <v>6.1</v>
      </c>
      <c r="M102" s="20">
        <f t="shared" si="44"/>
        <v>0.68656234295589846</v>
      </c>
      <c r="N102" s="3">
        <v>-5.9420000000000002</v>
      </c>
      <c r="O102" s="3">
        <v>-2E-3</v>
      </c>
      <c r="P102" s="3">
        <f t="shared" si="45"/>
        <v>0.15599999999999947</v>
      </c>
      <c r="Q102" s="3">
        <f t="shared" si="46"/>
        <v>1.755798778706882E-2</v>
      </c>
      <c r="R102" s="3">
        <f t="shared" si="36"/>
        <v>100.5125</v>
      </c>
      <c r="S102" s="3">
        <f t="shared" si="66"/>
        <v>99.199499999999986</v>
      </c>
      <c r="T102" s="3">
        <f t="shared" si="67"/>
        <v>-1.3130000000000166</v>
      </c>
      <c r="U102" s="3">
        <f t="shared" si="68"/>
        <v>-0.14777973054116494</v>
      </c>
      <c r="V102" s="3">
        <v>132.619</v>
      </c>
      <c r="W102" s="3">
        <v>94.456999999999994</v>
      </c>
      <c r="X102" s="3">
        <f t="shared" si="59"/>
        <v>38.162000000000006</v>
      </c>
      <c r="Y102" s="3">
        <f t="shared" si="53"/>
        <v>38.162000000000006</v>
      </c>
      <c r="Z102" s="3">
        <f t="shared" si="49"/>
        <v>4.2951790380136075</v>
      </c>
      <c r="AA102" s="3">
        <f t="shared" si="50"/>
        <v>4.2951790380136075</v>
      </c>
      <c r="AB102" s="3">
        <f t="shared" si="60"/>
        <v>0.81500000000001194</v>
      </c>
      <c r="AC102" s="3">
        <f t="shared" si="69"/>
        <v>1.5869999999999969</v>
      </c>
      <c r="AD102" s="3">
        <f t="shared" si="70"/>
        <v>0.17861876037229651</v>
      </c>
      <c r="AE102" s="3">
        <v>31.82</v>
      </c>
      <c r="AF102" s="3">
        <v>8.02</v>
      </c>
      <c r="AG102" s="3">
        <v>2</v>
      </c>
      <c r="AH102" s="3">
        <v>0.55000000000000004</v>
      </c>
      <c r="AI102" s="3">
        <v>33.93</v>
      </c>
      <c r="AJ102" s="3">
        <v>10.35</v>
      </c>
      <c r="AK102" s="3">
        <v>3.69</v>
      </c>
      <c r="AL102" s="3">
        <v>1.56</v>
      </c>
      <c r="AM102" s="3">
        <v>3111.981400000001</v>
      </c>
      <c r="AN102" s="3">
        <f t="shared" si="51"/>
        <v>12.493036992590946</v>
      </c>
      <c r="AO102" s="21">
        <v>24788</v>
      </c>
      <c r="AP102" s="22">
        <f t="shared" si="52"/>
        <v>4.3942414874776414</v>
      </c>
      <c r="AQ102" s="22">
        <v>3.5025725265888159</v>
      </c>
      <c r="AR102" s="2">
        <v>22.86189701834779</v>
      </c>
      <c r="AS102" s="2">
        <v>22.86189701834779</v>
      </c>
      <c r="AT102" s="2">
        <f t="shared" ref="AT102:AU102" si="72">$AR102</f>
        <v>22.86189701834779</v>
      </c>
      <c r="AU102" s="2">
        <f t="shared" si="72"/>
        <v>22.86189701834779</v>
      </c>
      <c r="AV102" s="2">
        <v>17.843102377291554</v>
      </c>
      <c r="AW102" s="2">
        <v>13.842148083072631</v>
      </c>
      <c r="AX102" s="2">
        <v>9.866832047116274</v>
      </c>
      <c r="AY102" s="2">
        <v>7.6446937527670142</v>
      </c>
      <c r="AZ102" s="2">
        <v>4.3439317788130909</v>
      </c>
    </row>
    <row r="103" spans="1:53">
      <c r="A103" s="18">
        <v>1970</v>
      </c>
      <c r="B103" s="3">
        <f t="shared" si="37"/>
        <v>3.9481999999999999</v>
      </c>
      <c r="C103" s="19">
        <f t="shared" si="43"/>
        <v>0.42475252264721025</v>
      </c>
      <c r="D103" s="23">
        <v>59.708500000000001</v>
      </c>
      <c r="E103" s="23">
        <v>55.760300000000001</v>
      </c>
      <c r="F103" s="3">
        <v>929.52949999999998</v>
      </c>
      <c r="G103" s="30">
        <v>6.9</v>
      </c>
      <c r="H103" s="30"/>
      <c r="I103" s="30"/>
      <c r="J103" s="31">
        <v>195.96279999999999</v>
      </c>
      <c r="K103" s="30">
        <v>108.3</v>
      </c>
      <c r="L103" s="19">
        <v>6.4</v>
      </c>
      <c r="M103" s="20">
        <f t="shared" si="44"/>
        <v>0.68852037509299058</v>
      </c>
      <c r="N103" s="3">
        <v>-6.6180000000000003</v>
      </c>
      <c r="O103" s="3">
        <v>-5.0000000000000001E-3</v>
      </c>
      <c r="P103" s="3">
        <f t="shared" si="45"/>
        <v>-0.22299999999999998</v>
      </c>
      <c r="Q103" s="3">
        <f t="shared" si="46"/>
        <v>-2.3990631819646387E-2</v>
      </c>
      <c r="R103" s="3">
        <f t="shared" si="36"/>
        <v>87.66279999999999</v>
      </c>
      <c r="S103" s="3">
        <f t="shared" si="66"/>
        <v>84.488</v>
      </c>
      <c r="T103" s="3">
        <f t="shared" si="67"/>
        <v>-3.1747999999999905</v>
      </c>
      <c r="U103" s="3">
        <f t="shared" si="68"/>
        <v>-0.34154913856956565</v>
      </c>
      <c r="V103" s="3">
        <v>140.69999999999999</v>
      </c>
      <c r="W103" s="3">
        <v>101.25</v>
      </c>
      <c r="X103" s="3">
        <f t="shared" si="59"/>
        <v>39.449999999999989</v>
      </c>
      <c r="Y103" s="3">
        <f t="shared" si="53"/>
        <v>39.449999999999989</v>
      </c>
      <c r="Z103" s="3">
        <f t="shared" si="49"/>
        <v>4.2440826245966363</v>
      </c>
      <c r="AA103" s="3">
        <f t="shared" si="50"/>
        <v>4.2440826245966363</v>
      </c>
      <c r="AB103" s="3">
        <f t="shared" si="60"/>
        <v>1.2879999999999825</v>
      </c>
      <c r="AC103" s="3">
        <f t="shared" si="69"/>
        <v>3.7252000000000001</v>
      </c>
      <c r="AD103" s="3">
        <f t="shared" si="70"/>
        <v>0.40076189082756386</v>
      </c>
      <c r="AE103" s="3">
        <v>31.51</v>
      </c>
      <c r="AF103" s="3">
        <v>7.8</v>
      </c>
      <c r="AG103" s="3">
        <v>1.94</v>
      </c>
      <c r="AH103" s="3">
        <v>0.53</v>
      </c>
      <c r="AI103" s="3">
        <v>32.630000000000003</v>
      </c>
      <c r="AJ103" s="3">
        <v>9.0299999999999994</v>
      </c>
      <c r="AK103" s="3">
        <v>2.78</v>
      </c>
      <c r="AL103" s="3">
        <v>1</v>
      </c>
      <c r="AM103" s="3">
        <v>3181.4575999999997</v>
      </c>
      <c r="AN103" s="3">
        <f t="shared" si="51"/>
        <v>12.502626139670706</v>
      </c>
      <c r="AO103" s="21">
        <v>24919</v>
      </c>
      <c r="AP103" s="22">
        <f t="shared" si="52"/>
        <v>4.396530610090025</v>
      </c>
      <c r="AQ103" s="22">
        <v>3.4226537188975712</v>
      </c>
      <c r="AR103" s="22"/>
      <c r="AS103" s="2">
        <f>AS102+$BA$103</f>
        <v>22.951752114100621</v>
      </c>
      <c r="AT103" s="2">
        <v>23.328939999999999</v>
      </c>
      <c r="AU103" s="2">
        <v>23.172239999999999</v>
      </c>
      <c r="AV103" s="2"/>
      <c r="AW103" s="2"/>
      <c r="AX103" s="2"/>
      <c r="AY103" s="2"/>
      <c r="AZ103" s="2"/>
      <c r="BA103" s="3">
        <f>(AS105-AS102)/3</f>
        <v>8.985509575283028E-2</v>
      </c>
    </row>
    <row r="104" spans="1:53">
      <c r="A104" s="18">
        <v>1971</v>
      </c>
      <c r="B104" s="3">
        <f t="shared" si="37"/>
        <v>0.62100000000000222</v>
      </c>
      <c r="C104" s="19">
        <f t="shared" si="43"/>
        <v>6.1752868599740503E-2</v>
      </c>
      <c r="D104" s="23">
        <v>62.963000000000001</v>
      </c>
      <c r="E104" s="23">
        <v>62.341999999999999</v>
      </c>
      <c r="F104" s="3">
        <v>1005.6213</v>
      </c>
      <c r="G104" s="30">
        <v>11</v>
      </c>
      <c r="H104" s="30"/>
      <c r="I104" s="30"/>
      <c r="J104" s="31">
        <v>219.9265</v>
      </c>
      <c r="K104" s="30">
        <v>117.8</v>
      </c>
      <c r="L104" s="19">
        <v>7.6</v>
      </c>
      <c r="M104" s="20">
        <f t="shared" si="44"/>
        <v>0.75575169300809353</v>
      </c>
      <c r="N104" s="3">
        <v>-7.9039999999999999</v>
      </c>
      <c r="O104" s="3">
        <v>-1.6E-2</v>
      </c>
      <c r="P104" s="3">
        <f t="shared" si="45"/>
        <v>-0.32000000000000028</v>
      </c>
      <c r="Q104" s="3">
        <f t="shared" si="46"/>
        <v>-3.1821123916130283E-2</v>
      </c>
      <c r="R104" s="3">
        <f t="shared" si="36"/>
        <v>102.12650000000001</v>
      </c>
      <c r="S104" s="3">
        <f t="shared" si="66"/>
        <v>91.427499999999995</v>
      </c>
      <c r="T104" s="3">
        <f t="shared" si="67"/>
        <v>-10.699000000000012</v>
      </c>
      <c r="U104" s="3">
        <f t="shared" si="68"/>
        <v>-1.0639193899333688</v>
      </c>
      <c r="V104" s="3">
        <v>150.977</v>
      </c>
      <c r="W104" s="3">
        <v>108.485</v>
      </c>
      <c r="X104" s="3">
        <f t="shared" si="59"/>
        <v>42.492000000000004</v>
      </c>
      <c r="Y104" s="3">
        <f t="shared" si="53"/>
        <v>42.492000000000004</v>
      </c>
      <c r="Z104" s="3">
        <f t="shared" si="49"/>
        <v>4.2254474920131475</v>
      </c>
      <c r="AA104" s="3">
        <f t="shared" si="50"/>
        <v>4.2254474920131475</v>
      </c>
      <c r="AB104" s="3">
        <f t="shared" si="60"/>
        <v>3.0420000000000158</v>
      </c>
      <c r="AC104" s="3">
        <f t="shared" si="69"/>
        <v>0.30100000000000193</v>
      </c>
      <c r="AD104" s="3">
        <f t="shared" si="70"/>
        <v>2.9931744683610213E-2</v>
      </c>
      <c r="AE104" s="3">
        <v>31.75</v>
      </c>
      <c r="AF104" s="3">
        <v>7.79</v>
      </c>
      <c r="AG104" s="3">
        <v>1.91</v>
      </c>
      <c r="AH104" s="3">
        <v>0.52</v>
      </c>
      <c r="AI104" s="3">
        <v>33.340000000000003</v>
      </c>
      <c r="AJ104" s="3">
        <v>9.4</v>
      </c>
      <c r="AK104" s="3">
        <v>2.99</v>
      </c>
      <c r="AL104" s="3">
        <v>1.1100000000000001</v>
      </c>
      <c r="AM104" s="3">
        <v>3427.9998499999997</v>
      </c>
      <c r="AN104" s="3">
        <f t="shared" si="51"/>
        <v>12.535040794247609</v>
      </c>
      <c r="AO104" s="21">
        <v>26213</v>
      </c>
      <c r="AP104" s="22">
        <f t="shared" si="52"/>
        <v>4.4185167275046808</v>
      </c>
      <c r="AQ104" s="22">
        <v>3.4088377503539351</v>
      </c>
      <c r="AR104" s="22"/>
      <c r="AS104" s="2">
        <f>AS103+$BA$103</f>
        <v>23.041607209853453</v>
      </c>
      <c r="AT104" s="2">
        <v>23.76802</v>
      </c>
      <c r="AU104" s="2">
        <v>23.239619999999999</v>
      </c>
      <c r="AV104" s="2"/>
      <c r="AW104" s="2"/>
      <c r="AX104" s="2"/>
      <c r="AY104" s="2"/>
      <c r="AZ104" s="2"/>
    </row>
    <row r="105" spans="1:53">
      <c r="A105" s="18">
        <v>1972</v>
      </c>
      <c r="B105" s="3">
        <f t="shared" si="37"/>
        <v>-3.3725000000000023</v>
      </c>
      <c r="C105" s="19">
        <f t="shared" si="43"/>
        <v>-0.30373592941618327</v>
      </c>
      <c r="D105" s="23">
        <v>70.843299999999999</v>
      </c>
      <c r="E105" s="23">
        <v>74.215800000000002</v>
      </c>
      <c r="F105" s="3">
        <v>1110.3395</v>
      </c>
      <c r="G105" s="30">
        <v>9</v>
      </c>
      <c r="H105" s="30"/>
      <c r="I105" s="30"/>
      <c r="J105" s="31">
        <v>250.2508</v>
      </c>
      <c r="K105" s="30">
        <v>127.2</v>
      </c>
      <c r="L105" s="19">
        <v>8.6</v>
      </c>
      <c r="M105" s="20">
        <f t="shared" si="44"/>
        <v>0.77453787782925843</v>
      </c>
      <c r="N105" s="3">
        <v>-9.2270000000000003</v>
      </c>
      <c r="O105" s="3">
        <v>-0.03</v>
      </c>
      <c r="P105" s="3">
        <f t="shared" si="45"/>
        <v>-0.65700000000000069</v>
      </c>
      <c r="Q105" s="3">
        <f t="shared" si="46"/>
        <v>-5.9171091364398062E-2</v>
      </c>
      <c r="R105" s="3">
        <f t="shared" si="36"/>
        <v>123.0508</v>
      </c>
      <c r="S105" s="3">
        <f t="shared" si="66"/>
        <v>110.0213</v>
      </c>
      <c r="T105" s="3">
        <f t="shared" si="67"/>
        <v>-13.029499999999999</v>
      </c>
      <c r="U105" s="3">
        <f t="shared" si="68"/>
        <v>-1.1734699161832933</v>
      </c>
      <c r="V105" s="3">
        <v>162.56399999999999</v>
      </c>
      <c r="W105" s="3">
        <v>136.221</v>
      </c>
      <c r="X105" s="3">
        <f t="shared" si="59"/>
        <v>26.342999999999989</v>
      </c>
      <c r="Y105" s="3">
        <f t="shared" si="53"/>
        <v>26.342999999999989</v>
      </c>
      <c r="Z105" s="3">
        <f t="shared" si="49"/>
        <v>2.372517594843738</v>
      </c>
      <c r="AA105" s="3">
        <f t="shared" si="50"/>
        <v>2.372517594843738</v>
      </c>
      <c r="AB105" s="3">
        <f t="shared" si="60"/>
        <v>-16.149000000000015</v>
      </c>
      <c r="AC105" s="3">
        <f t="shared" si="69"/>
        <v>-4.0295000000000032</v>
      </c>
      <c r="AD105" s="3">
        <f t="shared" si="70"/>
        <v>-0.36290702078058135</v>
      </c>
      <c r="AE105" s="3">
        <v>31.62</v>
      </c>
      <c r="AF105" s="3">
        <v>7.75</v>
      </c>
      <c r="AG105" s="3">
        <v>1.92</v>
      </c>
      <c r="AH105" s="3">
        <v>0.52</v>
      </c>
      <c r="AI105" s="3">
        <v>33.590000000000003</v>
      </c>
      <c r="AJ105" s="3">
        <v>9.64</v>
      </c>
      <c r="AK105" s="3">
        <v>3.13</v>
      </c>
      <c r="AL105" s="3">
        <v>1.18</v>
      </c>
      <c r="AM105" s="3">
        <v>3871.9109999999996</v>
      </c>
      <c r="AN105" s="3">
        <f t="shared" si="51"/>
        <v>12.587925366029662</v>
      </c>
      <c r="AO105" s="21">
        <v>29003</v>
      </c>
      <c r="AP105" s="22">
        <f t="shared" si="52"/>
        <v>4.4624429225906743</v>
      </c>
      <c r="AQ105" s="22">
        <v>3.4871415454462347</v>
      </c>
      <c r="AR105" s="2">
        <v>23.131462305606281</v>
      </c>
      <c r="AS105" s="2">
        <v>23.131462305606281</v>
      </c>
      <c r="AT105" s="2">
        <f t="shared" ref="AT105:AU105" si="73">$AR105</f>
        <v>23.131462305606281</v>
      </c>
      <c r="AU105" s="2">
        <f t="shared" si="73"/>
        <v>23.131462305606281</v>
      </c>
      <c r="AV105" s="2">
        <v>18.058392776775733</v>
      </c>
      <c r="AW105" s="2">
        <v>14.033633254731413</v>
      </c>
      <c r="AX105" s="2">
        <v>9.8907390814520362</v>
      </c>
      <c r="AY105" s="2">
        <v>7.4664564457717857</v>
      </c>
      <c r="AZ105" s="2">
        <v>3.9883178879491563</v>
      </c>
    </row>
    <row r="106" spans="1:53">
      <c r="A106" s="18">
        <v>1973</v>
      </c>
      <c r="B106" s="3">
        <f t="shared" si="37"/>
        <v>4.1104999999999876</v>
      </c>
      <c r="C106" s="19">
        <f t="shared" si="43"/>
        <v>0.32987295096372882</v>
      </c>
      <c r="D106" s="23">
        <v>95.269499999999994</v>
      </c>
      <c r="E106" s="23">
        <v>91.159000000000006</v>
      </c>
      <c r="F106" s="3">
        <v>1246.0858000000001</v>
      </c>
      <c r="G106" s="30">
        <v>8</v>
      </c>
      <c r="H106" s="30"/>
      <c r="I106" s="30"/>
      <c r="J106" s="31">
        <v>291.33550000000002</v>
      </c>
      <c r="K106" s="30">
        <v>140.80000000000001</v>
      </c>
      <c r="L106" s="19">
        <v>12.6</v>
      </c>
      <c r="M106" s="20">
        <f t="shared" si="44"/>
        <v>1.0111663257859129</v>
      </c>
      <c r="N106" s="3">
        <v>-7.8680000000000003</v>
      </c>
      <c r="O106" s="3">
        <v>-3.6999999999999998E-2</v>
      </c>
      <c r="P106" s="3">
        <f t="shared" si="45"/>
        <v>4.6949999999999994</v>
      </c>
      <c r="Q106" s="3">
        <f t="shared" si="46"/>
        <v>0.37677983329879844</v>
      </c>
      <c r="R106" s="3">
        <f t="shared" si="36"/>
        <v>150.53550000000001</v>
      </c>
      <c r="S106" s="3">
        <f t="shared" si="66"/>
        <v>151.34100000000001</v>
      </c>
      <c r="T106" s="3">
        <f t="shared" si="67"/>
        <v>0.805499999999995</v>
      </c>
      <c r="U106" s="3">
        <f t="shared" si="68"/>
        <v>6.4642418684170463E-2</v>
      </c>
      <c r="V106" s="3">
        <v>181.441</v>
      </c>
      <c r="W106" s="3">
        <v>163.779</v>
      </c>
      <c r="X106" s="3">
        <f t="shared" si="59"/>
        <v>17.662000000000006</v>
      </c>
      <c r="Y106" s="3">
        <f t="shared" si="53"/>
        <v>17.662000000000006</v>
      </c>
      <c r="Z106" s="3">
        <f t="shared" si="49"/>
        <v>1.4173983846056191</v>
      </c>
      <c r="AA106" s="3">
        <f t="shared" si="50"/>
        <v>1.4173983846056191</v>
      </c>
      <c r="AB106" s="3">
        <f t="shared" si="60"/>
        <v>-8.6809999999999832</v>
      </c>
      <c r="AC106" s="3">
        <f t="shared" si="69"/>
        <v>8.8054999999999879</v>
      </c>
      <c r="AD106" s="3">
        <f t="shared" si="70"/>
        <v>0.70665278426252731</v>
      </c>
      <c r="AE106" s="3">
        <v>31.85</v>
      </c>
      <c r="AF106" s="3">
        <v>7.74</v>
      </c>
      <c r="AG106" s="3">
        <v>1.89</v>
      </c>
      <c r="AH106" s="3">
        <v>0.5</v>
      </c>
      <c r="AI106" s="3">
        <v>33.33</v>
      </c>
      <c r="AJ106" s="3">
        <v>9.16</v>
      </c>
      <c r="AK106" s="3">
        <v>2.76</v>
      </c>
      <c r="AL106" s="3">
        <v>0.94</v>
      </c>
      <c r="AM106" s="3">
        <v>4226.5745500000012</v>
      </c>
      <c r="AN106" s="3">
        <f t="shared" si="51"/>
        <v>12.625988533637729</v>
      </c>
      <c r="AO106" s="21">
        <v>31076</v>
      </c>
      <c r="AP106" s="22">
        <f t="shared" si="52"/>
        <v>4.4924251127760861</v>
      </c>
      <c r="AQ106" s="22">
        <v>3.3918808399871025</v>
      </c>
      <c r="AR106" s="22"/>
      <c r="AS106" s="2">
        <f>AS105+$BA$106</f>
        <v>22.178908142583516</v>
      </c>
      <c r="AT106" s="2">
        <v>23.582370000000001</v>
      </c>
      <c r="AU106" s="2">
        <v>23.224730000000001</v>
      </c>
      <c r="AV106" s="2"/>
      <c r="AW106" s="2"/>
      <c r="AX106" s="2"/>
      <c r="AY106" s="2"/>
      <c r="AZ106" s="2"/>
      <c r="BA106" s="3">
        <f>(AS109-AS105)/4</f>
        <v>-0.95255416302276608</v>
      </c>
    </row>
    <row r="107" spans="1:53">
      <c r="A107" s="18">
        <v>1974</v>
      </c>
      <c r="B107" s="3">
        <f t="shared" si="37"/>
        <v>-0.81449999999999534</v>
      </c>
      <c r="C107" s="19">
        <f t="shared" si="43"/>
        <v>-6.0716847930125398E-2</v>
      </c>
      <c r="D107" s="23">
        <v>126.65</v>
      </c>
      <c r="E107" s="23">
        <v>127.4645</v>
      </c>
      <c r="F107" s="3">
        <v>1341.4728</v>
      </c>
      <c r="G107" s="30">
        <v>9.8000000000000007</v>
      </c>
      <c r="H107" s="30"/>
      <c r="I107" s="30"/>
      <c r="J107" s="31">
        <v>305.6748</v>
      </c>
      <c r="K107" s="30">
        <v>163.69999999999999</v>
      </c>
      <c r="L107" s="19">
        <v>15.5</v>
      </c>
      <c r="M107" s="20">
        <f t="shared" si="44"/>
        <v>1.1554464615309381</v>
      </c>
      <c r="N107" s="3">
        <v>-8.7349999999999994</v>
      </c>
      <c r="O107" s="3">
        <v>-3.5999999999999997E-2</v>
      </c>
      <c r="P107" s="3">
        <f t="shared" si="45"/>
        <v>6.729000000000001</v>
      </c>
      <c r="Q107" s="3">
        <f t="shared" si="46"/>
        <v>0.50161285417043122</v>
      </c>
      <c r="R107" s="3">
        <f t="shared" si="36"/>
        <v>141.97480000000002</v>
      </c>
      <c r="S107" s="3">
        <f t="shared" si="66"/>
        <v>138.08929999999998</v>
      </c>
      <c r="T107" s="3">
        <f t="shared" si="67"/>
        <v>-3.8855000000000359</v>
      </c>
      <c r="U107" s="3">
        <f t="shared" si="68"/>
        <v>-0.28964433717925819</v>
      </c>
      <c r="V107" s="3">
        <v>200.75399999999999</v>
      </c>
      <c r="W107" s="3">
        <v>142.012</v>
      </c>
      <c r="X107" s="3">
        <f t="shared" si="59"/>
        <v>58.74199999999999</v>
      </c>
      <c r="Y107" s="3">
        <f t="shared" si="53"/>
        <v>58.74199999999999</v>
      </c>
      <c r="Z107" s="3">
        <f t="shared" si="49"/>
        <v>4.3789184544032498</v>
      </c>
      <c r="AA107" s="3">
        <f t="shared" si="50"/>
        <v>4.3789184544032498</v>
      </c>
      <c r="AB107" s="3">
        <f t="shared" si="60"/>
        <v>41.079999999999984</v>
      </c>
      <c r="AC107" s="3">
        <f t="shared" si="69"/>
        <v>5.9145000000000056</v>
      </c>
      <c r="AD107" s="3">
        <f t="shared" si="70"/>
        <v>0.44089600624030584</v>
      </c>
      <c r="AE107" s="3">
        <v>32.36</v>
      </c>
      <c r="AF107" s="3">
        <v>8.1199999999999992</v>
      </c>
      <c r="AG107" s="3">
        <v>2.11</v>
      </c>
      <c r="AH107" s="3">
        <v>0.56000000000000005</v>
      </c>
      <c r="AI107" s="3">
        <v>33.31</v>
      </c>
      <c r="AJ107" s="3">
        <v>9.1199999999999992</v>
      </c>
      <c r="AK107" s="3">
        <v>2.73</v>
      </c>
      <c r="AL107" s="3">
        <v>0.88</v>
      </c>
      <c r="AM107" s="3">
        <v>4312.8064000000004</v>
      </c>
      <c r="AN107" s="3">
        <f t="shared" si="51"/>
        <v>12.634759963293456</v>
      </c>
      <c r="AO107" s="21">
        <v>31152</v>
      </c>
      <c r="AP107" s="22">
        <f t="shared" si="52"/>
        <v>4.4934859341759568</v>
      </c>
      <c r="AQ107" s="22">
        <v>3.2149786413857968</v>
      </c>
      <c r="AR107" s="22"/>
      <c r="AS107" s="2">
        <f>AS106+$BA$106</f>
        <v>21.226353979560749</v>
      </c>
      <c r="AT107" s="2">
        <v>24.00629</v>
      </c>
      <c r="AU107" s="2">
        <v>23.29138</v>
      </c>
      <c r="AV107" s="2"/>
      <c r="AW107" s="2"/>
      <c r="AX107" s="2"/>
      <c r="AY107" s="2"/>
      <c r="AZ107" s="2"/>
    </row>
    <row r="108" spans="1:53">
      <c r="A108" s="18">
        <v>1975</v>
      </c>
      <c r="B108" s="3">
        <f t="shared" si="37"/>
        <v>15.976799999999997</v>
      </c>
      <c r="C108" s="19">
        <f t="shared" si="43"/>
        <v>1.1064124178464472</v>
      </c>
      <c r="D108" s="23">
        <v>138.7063</v>
      </c>
      <c r="E108" s="23">
        <v>122.7295</v>
      </c>
      <c r="F108" s="3">
        <v>1444.0184999999999</v>
      </c>
      <c r="G108" s="30">
        <v>16.3</v>
      </c>
      <c r="H108" s="30"/>
      <c r="I108" s="30"/>
      <c r="J108" s="31">
        <v>293.32029999999997</v>
      </c>
      <c r="K108" s="30">
        <v>190.4</v>
      </c>
      <c r="L108" s="19">
        <v>13</v>
      </c>
      <c r="M108" s="20">
        <f t="shared" si="44"/>
        <v>0.90026547443817373</v>
      </c>
      <c r="N108" s="3">
        <v>-9.1419999999999995</v>
      </c>
      <c r="O108" s="3">
        <v>-5.7000000000000002E-2</v>
      </c>
      <c r="P108" s="3">
        <f t="shared" si="45"/>
        <v>3.8010000000000006</v>
      </c>
      <c r="Q108" s="3">
        <f t="shared" si="46"/>
        <v>0.26322377448765377</v>
      </c>
      <c r="R108" s="3">
        <f t="shared" si="36"/>
        <v>102.92029999999997</v>
      </c>
      <c r="S108" s="3">
        <f t="shared" si="66"/>
        <v>106.39809999999997</v>
      </c>
      <c r="T108" s="3">
        <f t="shared" si="67"/>
        <v>3.477800000000002</v>
      </c>
      <c r="U108" s="3">
        <f t="shared" si="68"/>
        <v>0.24084178976931406</v>
      </c>
      <c r="V108" s="3">
        <v>225.64500000000001</v>
      </c>
      <c r="W108" s="3">
        <v>187.166</v>
      </c>
      <c r="X108" s="3">
        <f t="shared" si="59"/>
        <v>38.479000000000013</v>
      </c>
      <c r="Y108" s="3">
        <f t="shared" si="53"/>
        <v>38.479000000000013</v>
      </c>
      <c r="Z108" s="3">
        <f t="shared" si="49"/>
        <v>2.6647165531466541</v>
      </c>
      <c r="AA108" s="3">
        <f t="shared" si="50"/>
        <v>2.6647165531466541</v>
      </c>
      <c r="AB108" s="3">
        <f t="shared" si="60"/>
        <v>-20.262999999999977</v>
      </c>
      <c r="AC108" s="3">
        <f t="shared" si="69"/>
        <v>19.777799999999999</v>
      </c>
      <c r="AD108" s="3">
        <f t="shared" si="70"/>
        <v>1.3696361923341009</v>
      </c>
      <c r="AE108" s="3">
        <v>32.619999999999997</v>
      </c>
      <c r="AF108" s="3">
        <v>8.01</v>
      </c>
      <c r="AG108" s="3">
        <v>2.04</v>
      </c>
      <c r="AH108" s="3">
        <v>0.56000000000000005</v>
      </c>
      <c r="AI108" s="3">
        <v>33.43</v>
      </c>
      <c r="AJ108" s="3">
        <v>8.8699999999999992</v>
      </c>
      <c r="AK108" s="3">
        <v>2.56</v>
      </c>
      <c r="AL108" s="3">
        <v>0.85</v>
      </c>
      <c r="AM108" s="3">
        <v>4620.3212000000003</v>
      </c>
      <c r="AN108" s="3">
        <f t="shared" si="51"/>
        <v>12.664672168313418</v>
      </c>
      <c r="AO108" s="21">
        <v>32755</v>
      </c>
      <c r="AP108" s="22">
        <f t="shared" si="52"/>
        <v>4.5152776037679585</v>
      </c>
      <c r="AQ108" s="22">
        <v>3.1996274285959636</v>
      </c>
      <c r="AR108" s="22"/>
      <c r="AS108" s="2">
        <f>AS107+$BA$106</f>
        <v>20.273799816537981</v>
      </c>
      <c r="AT108" s="2">
        <v>24.40483</v>
      </c>
      <c r="AU108" s="2">
        <v>23.35708</v>
      </c>
      <c r="AV108" s="2"/>
      <c r="AW108" s="2"/>
      <c r="AX108" s="2"/>
      <c r="AY108" s="2"/>
      <c r="AZ108" s="2"/>
    </row>
    <row r="109" spans="1:53">
      <c r="A109" s="18">
        <v>1976</v>
      </c>
      <c r="B109" s="3">
        <f t="shared" si="37"/>
        <v>-1.6303000000000054</v>
      </c>
      <c r="C109" s="19">
        <f t="shared" si="43"/>
        <v>-0.10127411068341578</v>
      </c>
      <c r="D109" s="23">
        <v>149.51499999999999</v>
      </c>
      <c r="E109" s="23">
        <v>151.14529999999999</v>
      </c>
      <c r="F109" s="3">
        <v>1609.7895000000001</v>
      </c>
      <c r="G109" s="30">
        <v>23.5</v>
      </c>
      <c r="H109" s="30"/>
      <c r="I109" s="30"/>
      <c r="J109" s="31">
        <v>358.35579999999999</v>
      </c>
      <c r="K109" s="30">
        <v>208.2</v>
      </c>
      <c r="L109" s="19">
        <v>16.8</v>
      </c>
      <c r="M109" s="20">
        <f t="shared" si="44"/>
        <v>1.0436147086311596</v>
      </c>
      <c r="N109" s="3">
        <v>-8.1219999999999999</v>
      </c>
      <c r="O109" s="3">
        <v>-5.0999999999999997E-2</v>
      </c>
      <c r="P109" s="3">
        <f t="shared" si="45"/>
        <v>8.6270000000000007</v>
      </c>
      <c r="Q109" s="3">
        <f t="shared" si="46"/>
        <v>0.53590857686672699</v>
      </c>
      <c r="R109" s="3">
        <f t="shared" si="36"/>
        <v>150.1558</v>
      </c>
      <c r="S109" s="3">
        <f t="shared" si="66"/>
        <v>133.65250000000003</v>
      </c>
      <c r="T109" s="3">
        <f t="shared" si="67"/>
        <v>-16.503299999999967</v>
      </c>
      <c r="U109" s="3">
        <f t="shared" si="68"/>
        <v>-1.0251837274376534</v>
      </c>
      <c r="V109" s="3">
        <v>257.14</v>
      </c>
      <c r="W109" s="3">
        <v>201.46299999999999</v>
      </c>
      <c r="X109" s="3">
        <f t="shared" si="59"/>
        <v>55.676999999999992</v>
      </c>
      <c r="Y109" s="3">
        <f t="shared" si="53"/>
        <v>55.676999999999992</v>
      </c>
      <c r="Z109" s="3">
        <f t="shared" si="49"/>
        <v>3.4586509602653011</v>
      </c>
      <c r="AA109" s="3">
        <f t="shared" si="50"/>
        <v>3.4586509602653011</v>
      </c>
      <c r="AB109" s="3">
        <f t="shared" si="60"/>
        <v>17.197999999999979</v>
      </c>
      <c r="AC109" s="3">
        <f t="shared" si="69"/>
        <v>6.9966999999999953</v>
      </c>
      <c r="AD109" s="3">
        <f t="shared" si="70"/>
        <v>0.4346344661833112</v>
      </c>
      <c r="AE109" s="3">
        <v>32.42</v>
      </c>
      <c r="AF109" s="3">
        <v>7.89</v>
      </c>
      <c r="AG109" s="3">
        <v>2.02</v>
      </c>
      <c r="AH109" s="3">
        <v>0.56000000000000005</v>
      </c>
      <c r="AI109" s="3">
        <v>33.409999999999997</v>
      </c>
      <c r="AJ109" s="3">
        <v>8.86</v>
      </c>
      <c r="AK109" s="3">
        <v>2.59</v>
      </c>
      <c r="AL109" s="3">
        <v>0.86</v>
      </c>
      <c r="AM109" s="3">
        <v>5260.3725999999988</v>
      </c>
      <c r="AN109" s="3">
        <f t="shared" si="51"/>
        <v>12.72101650696608</v>
      </c>
      <c r="AO109" s="21">
        <v>36630</v>
      </c>
      <c r="AP109" s="22">
        <f t="shared" si="52"/>
        <v>4.5638369186645447</v>
      </c>
      <c r="AQ109" s="22">
        <v>3.2677394156192463</v>
      </c>
      <c r="AR109" s="2">
        <v>19.321245653515216</v>
      </c>
      <c r="AS109" s="2">
        <v>19.321245653515216</v>
      </c>
      <c r="AT109" s="2">
        <f t="shared" ref="AT109:AU109" si="74">$AR109</f>
        <v>19.321245653515216</v>
      </c>
      <c r="AU109" s="2">
        <f t="shared" si="74"/>
        <v>19.321245653515216</v>
      </c>
      <c r="AV109" s="2">
        <v>14.5213403307053</v>
      </c>
      <c r="AW109" s="2">
        <v>10.914511386863543</v>
      </c>
      <c r="AX109" s="2">
        <v>7.4539776153462203</v>
      </c>
      <c r="AY109" s="2">
        <v>5.625844349469638</v>
      </c>
      <c r="AZ109" s="2">
        <v>2.9076056479168892</v>
      </c>
    </row>
    <row r="110" spans="1:53">
      <c r="A110" s="18">
        <v>1977</v>
      </c>
      <c r="B110" s="3">
        <f t="shared" si="37"/>
        <v>-23.093999999999994</v>
      </c>
      <c r="C110" s="19">
        <f t="shared" si="43"/>
        <v>-1.2848331714171293</v>
      </c>
      <c r="D110" s="23">
        <v>159.3485</v>
      </c>
      <c r="E110" s="23">
        <v>182.4425</v>
      </c>
      <c r="F110" s="3">
        <v>1797.4318000000001</v>
      </c>
      <c r="G110" s="30">
        <v>21.2</v>
      </c>
      <c r="H110" s="30"/>
      <c r="I110" s="30"/>
      <c r="J110" s="31">
        <v>428.84249999999997</v>
      </c>
      <c r="K110" s="30">
        <v>231.8</v>
      </c>
      <c r="L110" s="19">
        <v>20.3</v>
      </c>
      <c r="M110" s="20">
        <f t="shared" si="44"/>
        <v>1.1293891651410641</v>
      </c>
      <c r="N110" s="3">
        <v>-8.1120000000000001</v>
      </c>
      <c r="O110" s="3">
        <v>-6.4000000000000001E-2</v>
      </c>
      <c r="P110" s="3">
        <f t="shared" si="45"/>
        <v>12.124000000000001</v>
      </c>
      <c r="Q110" s="3">
        <f t="shared" si="46"/>
        <v>0.67451794276700794</v>
      </c>
      <c r="R110" s="3">
        <f t="shared" si="36"/>
        <v>197.04249999999996</v>
      </c>
      <c r="S110" s="3">
        <f t="shared" si="66"/>
        <v>164.8725</v>
      </c>
      <c r="T110" s="3">
        <f t="shared" si="67"/>
        <v>-32.169999999999959</v>
      </c>
      <c r="U110" s="3">
        <f t="shared" si="68"/>
        <v>-1.7897758346102455</v>
      </c>
      <c r="V110" s="3">
        <v>383.3</v>
      </c>
      <c r="W110" s="3">
        <v>257.536</v>
      </c>
      <c r="X110" s="3">
        <f t="shared" si="59"/>
        <v>125.76400000000001</v>
      </c>
      <c r="Y110" s="3">
        <f t="shared" si="53"/>
        <v>125.76400000000001</v>
      </c>
      <c r="Z110" s="3">
        <f t="shared" si="49"/>
        <v>6.9968718701872312</v>
      </c>
      <c r="AA110" s="3">
        <f t="shared" si="50"/>
        <v>6.9968718701872312</v>
      </c>
      <c r="AB110" s="3">
        <f t="shared" si="60"/>
        <v>70.087000000000018</v>
      </c>
      <c r="AC110" s="3">
        <f t="shared" si="69"/>
        <v>-10.969999999999994</v>
      </c>
      <c r="AD110" s="3">
        <f t="shared" si="70"/>
        <v>-0.61031522865012144</v>
      </c>
      <c r="AE110" s="3">
        <v>32.43</v>
      </c>
      <c r="AF110" s="3">
        <v>7.9</v>
      </c>
      <c r="AG110" s="3">
        <v>2.04</v>
      </c>
      <c r="AH110" s="3">
        <v>0.56999999999999995</v>
      </c>
      <c r="AI110" s="3">
        <v>33.58</v>
      </c>
      <c r="AJ110" s="3">
        <v>9.0299999999999994</v>
      </c>
      <c r="AK110" s="3">
        <v>2.71</v>
      </c>
      <c r="AL110" s="3">
        <v>0.92</v>
      </c>
      <c r="AM110" s="3">
        <v>5854.074349999998</v>
      </c>
      <c r="AN110" s="3">
        <f t="shared" si="51"/>
        <v>12.767458233914255</v>
      </c>
      <c r="AO110" s="21">
        <v>40013</v>
      </c>
      <c r="AP110" s="22">
        <f t="shared" si="52"/>
        <v>4.6022011141033721</v>
      </c>
      <c r="AQ110" s="22">
        <v>3.256910415182372</v>
      </c>
      <c r="AR110" s="22"/>
      <c r="AS110" s="2">
        <f>AS109+$BA$110</f>
        <v>19.277093454389917</v>
      </c>
      <c r="AT110" s="2">
        <v>20.0002</v>
      </c>
      <c r="AU110" s="2">
        <v>19.9284</v>
      </c>
      <c r="AV110" s="2"/>
      <c r="AW110" s="2"/>
      <c r="AX110" s="2"/>
      <c r="AY110" s="2"/>
      <c r="AZ110" s="2"/>
      <c r="BA110" s="3">
        <f>(AS115-AS109)/6</f>
        <v>-4.4152199125298587E-2</v>
      </c>
    </row>
    <row r="111" spans="1:53">
      <c r="A111" s="18">
        <v>1978</v>
      </c>
      <c r="B111" s="3">
        <f t="shared" si="37"/>
        <v>-25.36699999999999</v>
      </c>
      <c r="C111" s="19">
        <f t="shared" si="43"/>
        <v>-1.2509164157346513</v>
      </c>
      <c r="D111" s="23">
        <v>186.88300000000001</v>
      </c>
      <c r="E111" s="23">
        <v>212.25</v>
      </c>
      <c r="F111" s="3">
        <v>2027.8733</v>
      </c>
      <c r="G111" s="30">
        <v>26</v>
      </c>
      <c r="H111" s="30"/>
      <c r="I111" s="30"/>
      <c r="J111" s="31">
        <v>515.0181</v>
      </c>
      <c r="K111" s="30">
        <v>261.39999999999998</v>
      </c>
      <c r="L111" s="19">
        <v>21.6</v>
      </c>
      <c r="M111" s="20">
        <f t="shared" si="44"/>
        <v>1.0651553033416832</v>
      </c>
      <c r="N111" s="3">
        <v>-8.8420000000000005</v>
      </c>
      <c r="O111" s="3">
        <v>-8.6999999999999994E-2</v>
      </c>
      <c r="P111" s="3">
        <f t="shared" si="45"/>
        <v>12.671000000000001</v>
      </c>
      <c r="Q111" s="3">
        <f t="shared" si="46"/>
        <v>0.62484179854826238</v>
      </c>
      <c r="R111" s="3">
        <f t="shared" si="36"/>
        <v>253.61810000000003</v>
      </c>
      <c r="S111" s="3">
        <f t="shared" si="66"/>
        <v>214.92210000000003</v>
      </c>
      <c r="T111" s="3">
        <f t="shared" si="67"/>
        <v>-38.695999999999998</v>
      </c>
      <c r="U111" s="3">
        <f t="shared" si="68"/>
        <v>-1.9082060008384152</v>
      </c>
      <c r="V111" s="3">
        <v>422.03699999999998</v>
      </c>
      <c r="W111" s="3">
        <v>298.20699999999999</v>
      </c>
      <c r="X111" s="3">
        <f t="shared" ref="X111:X142" si="75">V111-W111</f>
        <v>123.82999999999998</v>
      </c>
      <c r="Y111" s="3">
        <f t="shared" si="53"/>
        <v>123.82999999999998</v>
      </c>
      <c r="Z111" s="3">
        <f t="shared" si="49"/>
        <v>6.1063972783703981</v>
      </c>
      <c r="AA111" s="3">
        <f t="shared" si="50"/>
        <v>6.1063972783703981</v>
      </c>
      <c r="AB111" s="3">
        <f t="shared" si="60"/>
        <v>-1.9340000000000259</v>
      </c>
      <c r="AC111" s="3">
        <f t="shared" si="69"/>
        <v>-12.695999999999989</v>
      </c>
      <c r="AD111" s="3">
        <f t="shared" si="70"/>
        <v>-0.62607461718638879</v>
      </c>
      <c r="AE111" s="3">
        <v>32.44</v>
      </c>
      <c r="AF111" s="3">
        <v>7.95</v>
      </c>
      <c r="AG111" s="3">
        <v>2.08</v>
      </c>
      <c r="AH111" s="3">
        <v>0.57999999999999996</v>
      </c>
      <c r="AI111" s="3">
        <v>33.49</v>
      </c>
      <c r="AJ111" s="3">
        <v>8.9499999999999993</v>
      </c>
      <c r="AK111" s="3">
        <v>2.65</v>
      </c>
      <c r="AL111" s="3">
        <v>0.86</v>
      </c>
      <c r="AM111" s="3">
        <v>6527.1007499999996</v>
      </c>
      <c r="AN111" s="3">
        <f t="shared" si="51"/>
        <v>12.814720316362493</v>
      </c>
      <c r="AO111" s="21">
        <v>43764</v>
      </c>
      <c r="AP111" s="22">
        <f t="shared" si="52"/>
        <v>4.6411170093614063</v>
      </c>
      <c r="AQ111" s="22">
        <v>3.2186925830129525</v>
      </c>
      <c r="AR111" s="22"/>
      <c r="AS111" s="2">
        <f t="shared" ref="AS111:AS114" si="76">AS110+$BA$110</f>
        <v>19.232941255264617</v>
      </c>
      <c r="AT111" s="2">
        <v>20.63852</v>
      </c>
      <c r="AU111" s="2">
        <v>20.041270000000001</v>
      </c>
      <c r="AV111" s="2"/>
      <c r="AW111" s="2"/>
      <c r="AX111" s="2"/>
      <c r="AY111" s="2"/>
      <c r="AZ111" s="2"/>
    </row>
    <row r="112" spans="1:53">
      <c r="A112" s="18">
        <v>1979</v>
      </c>
      <c r="B112" s="3">
        <f t="shared" si="37"/>
        <v>-22.543799999999976</v>
      </c>
      <c r="C112" s="19">
        <f t="shared" si="43"/>
        <v>-1.0027112674317913</v>
      </c>
      <c r="D112" s="23">
        <v>230.13050000000001</v>
      </c>
      <c r="E112" s="23">
        <v>252.67429999999999</v>
      </c>
      <c r="F112" s="3">
        <v>2248.2842999999998</v>
      </c>
      <c r="G112" s="30">
        <v>47</v>
      </c>
      <c r="H112" s="30"/>
      <c r="I112" s="30"/>
      <c r="J112" s="31">
        <v>581.34580000000005</v>
      </c>
      <c r="K112" s="30">
        <v>298.89999999999998</v>
      </c>
      <c r="L112" s="19">
        <v>31.9</v>
      </c>
      <c r="M112" s="20">
        <f t="shared" si="44"/>
        <v>1.4188597055986203</v>
      </c>
      <c r="N112" s="3">
        <v>-10.552</v>
      </c>
      <c r="O112" s="3">
        <v>-0.108</v>
      </c>
      <c r="P112" s="3">
        <f t="shared" si="45"/>
        <v>21.24</v>
      </c>
      <c r="Q112" s="3">
        <f t="shared" si="46"/>
        <v>0.94472038078102483</v>
      </c>
      <c r="R112" s="3">
        <f t="shared" si="36"/>
        <v>282.44580000000008</v>
      </c>
      <c r="S112" s="3">
        <f t="shared" si="66"/>
        <v>234.14200000000005</v>
      </c>
      <c r="T112" s="3">
        <f t="shared" si="67"/>
        <v>-48.303800000000024</v>
      </c>
      <c r="U112" s="3">
        <f t="shared" si="68"/>
        <v>-2.148473838473187</v>
      </c>
      <c r="V112" s="3">
        <v>510.42899999999997</v>
      </c>
      <c r="W112" s="3">
        <v>367.83699999999999</v>
      </c>
      <c r="X112" s="3">
        <f t="shared" si="75"/>
        <v>142.59199999999998</v>
      </c>
      <c r="Y112" s="3">
        <f t="shared" si="53"/>
        <v>142.59199999999998</v>
      </c>
      <c r="Z112" s="3">
        <f t="shared" si="49"/>
        <v>6.342258405665155</v>
      </c>
      <c r="AA112" s="3">
        <f t="shared" si="50"/>
        <v>6.342258405665155</v>
      </c>
      <c r="AB112" s="3">
        <f t="shared" si="60"/>
        <v>18.762</v>
      </c>
      <c r="AC112" s="3">
        <f t="shared" si="69"/>
        <v>-1.3037999999999776</v>
      </c>
      <c r="AD112" s="3">
        <f t="shared" si="70"/>
        <v>-5.7990886650766439E-2</v>
      </c>
      <c r="AE112" s="3">
        <v>32.35</v>
      </c>
      <c r="AF112" s="3">
        <v>8.0299999999999994</v>
      </c>
      <c r="AG112" s="3">
        <v>2.16</v>
      </c>
      <c r="AH112" s="3">
        <v>0.62</v>
      </c>
      <c r="AI112" s="3">
        <v>34.21</v>
      </c>
      <c r="AJ112" s="3">
        <v>9.9600000000000009</v>
      </c>
      <c r="AK112" s="3">
        <v>3.44</v>
      </c>
      <c r="AL112" s="3">
        <v>1.37</v>
      </c>
      <c r="AM112" s="3">
        <v>7485.2197999999999</v>
      </c>
      <c r="AN112" s="3">
        <f t="shared" si="51"/>
        <v>12.8742045577219</v>
      </c>
      <c r="AO112" s="21">
        <v>49211</v>
      </c>
      <c r="AP112" s="22">
        <f t="shared" si="52"/>
        <v>4.6920621902742612</v>
      </c>
      <c r="AQ112" s="22">
        <v>3.3293030601156626</v>
      </c>
      <c r="AR112" s="22"/>
      <c r="AS112" s="2">
        <f t="shared" si="76"/>
        <v>19.188789056139317</v>
      </c>
      <c r="AT112" s="2">
        <v>21.23864</v>
      </c>
      <c r="AU112" s="2">
        <v>20.152550000000002</v>
      </c>
      <c r="AV112" s="2"/>
      <c r="AW112" s="2"/>
      <c r="AX112" s="2"/>
      <c r="AY112" s="2"/>
      <c r="AZ112" s="2"/>
    </row>
    <row r="113" spans="1:52">
      <c r="A113" s="18">
        <v>1980</v>
      </c>
      <c r="B113" s="3">
        <f t="shared" si="37"/>
        <v>-13.056299999999965</v>
      </c>
      <c r="C113" s="19">
        <f t="shared" si="43"/>
        <v>-0.53664463745012703</v>
      </c>
      <c r="D113" s="23">
        <v>280.7715</v>
      </c>
      <c r="E113" s="23">
        <v>293.82779999999997</v>
      </c>
      <c r="F113" s="3">
        <v>2432.9507999999996</v>
      </c>
      <c r="G113" s="30">
        <v>45.3</v>
      </c>
      <c r="H113" s="30"/>
      <c r="I113" s="30"/>
      <c r="J113" s="31">
        <v>579.50699999999995</v>
      </c>
      <c r="K113" s="30">
        <v>344.1</v>
      </c>
      <c r="L113" s="19">
        <v>34.200000000000003</v>
      </c>
      <c r="M113" s="20">
        <f t="shared" si="44"/>
        <v>1.4057004358657812</v>
      </c>
      <c r="N113" s="3">
        <v>-12.618</v>
      </c>
      <c r="O113" s="3">
        <v>-0.128</v>
      </c>
      <c r="P113" s="3">
        <f t="shared" si="45"/>
        <v>21.454000000000001</v>
      </c>
      <c r="Q113" s="3">
        <f t="shared" si="46"/>
        <v>0.88180985821825919</v>
      </c>
      <c r="R113" s="3">
        <f t="shared" si="36"/>
        <v>235.40699999999993</v>
      </c>
      <c r="S113" s="3">
        <f t="shared" si="66"/>
        <v>198.50469999999996</v>
      </c>
      <c r="T113" s="3">
        <f t="shared" si="67"/>
        <v>-36.902299999999968</v>
      </c>
      <c r="U113" s="3">
        <f t="shared" si="68"/>
        <v>-1.5167713214751393</v>
      </c>
      <c r="V113" s="3">
        <v>595.23199999999997</v>
      </c>
      <c r="W113" s="3">
        <v>415.04500000000002</v>
      </c>
      <c r="X113" s="3">
        <f t="shared" si="75"/>
        <v>180.18699999999995</v>
      </c>
      <c r="Y113" s="3">
        <f t="shared" si="53"/>
        <v>180.18699999999995</v>
      </c>
      <c r="Z113" s="3">
        <f t="shared" si="49"/>
        <v>7.4061094864721468</v>
      </c>
      <c r="AA113" s="3">
        <f t="shared" si="50"/>
        <v>7.4061094864721468</v>
      </c>
      <c r="AB113" s="3">
        <f t="shared" si="60"/>
        <v>37.59499999999997</v>
      </c>
      <c r="AC113" s="3">
        <f t="shared" si="69"/>
        <v>8.3977000000000359</v>
      </c>
      <c r="AD113" s="3">
        <f t="shared" si="70"/>
        <v>0.34516522076813211</v>
      </c>
      <c r="AE113" s="3">
        <v>32.869999999999997</v>
      </c>
      <c r="AF113" s="3">
        <v>8.18</v>
      </c>
      <c r="AG113" s="3">
        <v>2.23</v>
      </c>
      <c r="AH113" s="3">
        <v>0.65</v>
      </c>
      <c r="AI113" s="3">
        <v>34.630000000000003</v>
      </c>
      <c r="AJ113" s="3">
        <v>10.02</v>
      </c>
      <c r="AK113" s="3">
        <v>3.41</v>
      </c>
      <c r="AL113" s="3">
        <v>1.28</v>
      </c>
      <c r="AM113" s="3">
        <v>8635.2258500000007</v>
      </c>
      <c r="AN113" s="3">
        <f t="shared" si="51"/>
        <v>12.93627370080632</v>
      </c>
      <c r="AO113" s="21">
        <v>55615</v>
      </c>
      <c r="AP113" s="22">
        <f t="shared" si="52"/>
        <v>4.7451919415576551</v>
      </c>
      <c r="AQ113" s="22">
        <v>3.5492809184632925</v>
      </c>
      <c r="AR113" s="22"/>
      <c r="AS113" s="2">
        <f t="shared" si="76"/>
        <v>19.144636857014017</v>
      </c>
      <c r="AT113" s="2">
        <v>21.80284</v>
      </c>
      <c r="AU113" s="2">
        <v>20.262280000000001</v>
      </c>
    </row>
    <row r="114" spans="1:52">
      <c r="A114" s="18">
        <v>1981</v>
      </c>
      <c r="B114" s="3">
        <f t="shared" si="37"/>
        <v>-12.52600000000001</v>
      </c>
      <c r="C114" s="19">
        <f t="shared" si="43"/>
        <v>-0.45885333628245983</v>
      </c>
      <c r="D114" s="23">
        <v>305.23179999999996</v>
      </c>
      <c r="E114" s="23">
        <v>317.75779999999997</v>
      </c>
      <c r="F114" s="3">
        <v>2729.8482999999997</v>
      </c>
      <c r="G114" s="30">
        <v>36.6</v>
      </c>
      <c r="H114" s="30"/>
      <c r="I114" s="30"/>
      <c r="J114" s="31">
        <v>679.26580000000001</v>
      </c>
      <c r="K114" s="30">
        <v>393.3</v>
      </c>
      <c r="L114" s="19">
        <v>32.9</v>
      </c>
      <c r="M114" s="20">
        <f t="shared" si="44"/>
        <v>1.2051951751311603</v>
      </c>
      <c r="N114" s="3">
        <v>-17.039000000000001</v>
      </c>
      <c r="O114" s="3">
        <v>-0.122</v>
      </c>
      <c r="P114" s="3">
        <f t="shared" si="45"/>
        <v>15.738999999999997</v>
      </c>
      <c r="Q114" s="3">
        <f t="shared" si="46"/>
        <v>0.5765521842367578</v>
      </c>
      <c r="R114" s="3">
        <f t="shared" si="36"/>
        <v>285.9658</v>
      </c>
      <c r="S114" s="3">
        <f t="shared" si="66"/>
        <v>252.57879999999997</v>
      </c>
      <c r="T114" s="3">
        <f t="shared" si="67"/>
        <v>-33.387000000000029</v>
      </c>
      <c r="U114" s="3">
        <f t="shared" si="68"/>
        <v>-1.2230349942888781</v>
      </c>
      <c r="V114" s="3">
        <v>687.57799999999997</v>
      </c>
      <c r="W114" s="3">
        <v>483.04700000000003</v>
      </c>
      <c r="X114" s="3">
        <f t="shared" si="75"/>
        <v>204.53099999999995</v>
      </c>
      <c r="Y114" s="3">
        <f t="shared" si="53"/>
        <v>204.53099999999995</v>
      </c>
      <c r="Z114" s="3">
        <f t="shared" si="49"/>
        <v>7.4923943575912251</v>
      </c>
      <c r="AA114" s="3">
        <f t="shared" si="50"/>
        <v>7.4923943575912251</v>
      </c>
      <c r="AB114" s="3">
        <f t="shared" si="60"/>
        <v>24.343999999999994</v>
      </c>
      <c r="AC114" s="3">
        <f t="shared" si="69"/>
        <v>3.2129999999999868</v>
      </c>
      <c r="AD114" s="3">
        <f t="shared" si="70"/>
        <v>0.11769884795429794</v>
      </c>
      <c r="AE114" s="3">
        <v>32.72</v>
      </c>
      <c r="AF114" s="3">
        <v>8.0299999999999994</v>
      </c>
      <c r="AG114" s="3">
        <v>2.23</v>
      </c>
      <c r="AH114" s="3">
        <v>0.66</v>
      </c>
      <c r="AI114" s="3">
        <v>34.54</v>
      </c>
      <c r="AJ114" s="3">
        <v>10.02</v>
      </c>
      <c r="AK114" s="3">
        <v>3.57</v>
      </c>
      <c r="AL114" s="3">
        <v>1.37</v>
      </c>
      <c r="AM114" s="3">
        <v>9571.0115999999998</v>
      </c>
      <c r="AN114" s="3">
        <f t="shared" si="51"/>
        <v>12.980957842591854</v>
      </c>
      <c r="AO114" s="21">
        <v>60563</v>
      </c>
      <c r="AP114" s="22">
        <f t="shared" si="52"/>
        <v>4.7822073798865983</v>
      </c>
      <c r="AQ114" s="22">
        <v>3.50605987885847</v>
      </c>
      <c r="AR114" s="22"/>
      <c r="AS114" s="2">
        <f t="shared" si="76"/>
        <v>19.100484657888718</v>
      </c>
      <c r="AT114" s="2">
        <v>22.333259999999999</v>
      </c>
      <c r="AU114" s="3">
        <v>20.370470000000001</v>
      </c>
    </row>
    <row r="115" spans="1:52">
      <c r="A115" s="18">
        <v>1982</v>
      </c>
      <c r="B115" s="3">
        <f t="shared" si="37"/>
        <v>-19.980199999999968</v>
      </c>
      <c r="C115" s="19">
        <f t="shared" si="43"/>
        <v>-0.70071266113029607</v>
      </c>
      <c r="D115" s="23">
        <v>283.20330000000001</v>
      </c>
      <c r="E115" s="23">
        <v>303.18349999999998</v>
      </c>
      <c r="F115" s="3">
        <v>2851.4112999999998</v>
      </c>
      <c r="G115" s="30">
        <v>4.7</v>
      </c>
      <c r="H115" s="30"/>
      <c r="I115" s="30"/>
      <c r="J115" s="31">
        <v>629.54680000000008</v>
      </c>
      <c r="K115" s="30">
        <v>433.5</v>
      </c>
      <c r="L115" s="19">
        <v>36.5</v>
      </c>
      <c r="M115" s="20">
        <f t="shared" si="44"/>
        <v>1.2800678737578126</v>
      </c>
      <c r="N115" s="3">
        <v>-19.835799999999999</v>
      </c>
      <c r="O115" s="3">
        <v>-0.113</v>
      </c>
      <c r="P115" s="3">
        <f t="shared" si="45"/>
        <v>16.551200000000001</v>
      </c>
      <c r="Q115" s="3">
        <f t="shared" si="46"/>
        <v>0.58045642170247425</v>
      </c>
      <c r="R115" s="3">
        <f t="shared" si="36"/>
        <v>196.04680000000008</v>
      </c>
      <c r="S115" s="3">
        <f t="shared" si="66"/>
        <v>187.91780000000011</v>
      </c>
      <c r="T115" s="3">
        <f t="shared" si="67"/>
        <v>-8.1289999999999623</v>
      </c>
      <c r="U115" s="3">
        <f t="shared" si="68"/>
        <v>-0.28508689714458108</v>
      </c>
      <c r="V115" s="3">
        <v>742.58699999999999</v>
      </c>
      <c r="W115" s="3">
        <v>507.846</v>
      </c>
      <c r="X115" s="3">
        <f t="shared" si="75"/>
        <v>234.74099999999999</v>
      </c>
      <c r="Y115" s="3">
        <f t="shared" si="53"/>
        <v>234.74099999999999</v>
      </c>
      <c r="Z115" s="3">
        <f t="shared" si="49"/>
        <v>8.232449664487195</v>
      </c>
      <c r="AA115" s="3">
        <f t="shared" si="50"/>
        <v>8.232449664487195</v>
      </c>
      <c r="AB115" s="3">
        <f t="shared" si="60"/>
        <v>30.210000000000036</v>
      </c>
      <c r="AC115" s="3">
        <f t="shared" si="69"/>
        <v>-3.4289999999999665</v>
      </c>
      <c r="AD115" s="3">
        <f t="shared" si="70"/>
        <v>-0.12025623942782182</v>
      </c>
      <c r="AE115" s="3">
        <v>33.22</v>
      </c>
      <c r="AF115" s="3">
        <v>8.39</v>
      </c>
      <c r="AG115" s="3">
        <v>2.4500000000000002</v>
      </c>
      <c r="AH115" s="3">
        <v>0.77</v>
      </c>
      <c r="AI115" s="3">
        <v>35.33</v>
      </c>
      <c r="AJ115" s="3">
        <v>10.8</v>
      </c>
      <c r="AK115" s="3">
        <v>4.18</v>
      </c>
      <c r="AL115" s="3">
        <v>1.73</v>
      </c>
      <c r="AM115" s="3">
        <v>10234.597199999997</v>
      </c>
      <c r="AN115" s="3">
        <f t="shared" si="51"/>
        <v>13.010070754936025</v>
      </c>
      <c r="AO115" s="21">
        <v>63701</v>
      </c>
      <c r="AP115" s="22">
        <f t="shared" si="52"/>
        <v>4.8041462500915992</v>
      </c>
      <c r="AQ115" s="22">
        <v>3.5893093360470298</v>
      </c>
      <c r="AR115" s="3">
        <v>19.056332458763425</v>
      </c>
      <c r="AS115" s="3">
        <v>19.056332458763425</v>
      </c>
      <c r="AT115" s="2">
        <f t="shared" ref="AT115:AU133" si="77">$AR115</f>
        <v>19.056332458763425</v>
      </c>
      <c r="AU115" s="2">
        <f t="shared" si="77"/>
        <v>19.056332458763425</v>
      </c>
      <c r="AV115" s="3">
        <v>14.357877806669959</v>
      </c>
      <c r="AW115" s="3">
        <v>10.794340336175019</v>
      </c>
      <c r="AX115" s="3">
        <v>7.3284964128063592</v>
      </c>
      <c r="AY115" s="3">
        <v>5.3958067591918963</v>
      </c>
      <c r="AZ115" s="3">
        <v>2.5250502071032073</v>
      </c>
    </row>
    <row r="116" spans="1:52">
      <c r="A116" s="18">
        <v>1983</v>
      </c>
      <c r="B116" s="3">
        <f t="shared" si="37"/>
        <v>-51.647699999999986</v>
      </c>
      <c r="C116" s="19">
        <f t="shared" si="43"/>
        <v>-1.6818462903135989</v>
      </c>
      <c r="D116" s="23">
        <v>276.99029999999999</v>
      </c>
      <c r="E116" s="23">
        <v>328.63799999999998</v>
      </c>
      <c r="F116" s="3">
        <v>3070.893</v>
      </c>
      <c r="G116" s="30">
        <v>49.7</v>
      </c>
      <c r="H116" s="30"/>
      <c r="I116" s="30"/>
      <c r="J116" s="31">
        <v>687.14949999999999</v>
      </c>
      <c r="K116" s="30">
        <v>451.1</v>
      </c>
      <c r="L116" s="19">
        <v>37.1</v>
      </c>
      <c r="M116" s="20">
        <f t="shared" si="44"/>
        <v>1.2081176387454724</v>
      </c>
      <c r="N116" s="3">
        <v>-20.4955</v>
      </c>
      <c r="O116" s="3">
        <v>-0.10100000000000001</v>
      </c>
      <c r="P116" s="3">
        <f t="shared" si="45"/>
        <v>16.503500000000003</v>
      </c>
      <c r="Q116" s="3">
        <f t="shared" si="46"/>
        <v>0.53741696633519964</v>
      </c>
      <c r="R116" s="3">
        <f t="shared" si="36"/>
        <v>236.04949999999997</v>
      </c>
      <c r="S116" s="3">
        <f t="shared" si="66"/>
        <v>151.20529999999997</v>
      </c>
      <c r="T116" s="3">
        <f t="shared" si="67"/>
        <v>-84.844200000000001</v>
      </c>
      <c r="U116" s="3">
        <f t="shared" si="68"/>
        <v>-2.7628510664487496</v>
      </c>
      <c r="V116" s="3">
        <v>779.86</v>
      </c>
      <c r="W116" s="3">
        <v>569.12199999999996</v>
      </c>
      <c r="X116" s="3">
        <f t="shared" si="75"/>
        <v>210.73800000000006</v>
      </c>
      <c r="Y116" s="3">
        <f t="shared" si="53"/>
        <v>210.73800000000006</v>
      </c>
      <c r="Z116" s="3">
        <f t="shared" si="49"/>
        <v>6.8624338262518441</v>
      </c>
      <c r="AA116" s="3">
        <f t="shared" si="50"/>
        <v>6.8624338262518441</v>
      </c>
      <c r="AB116" s="3">
        <f t="shared" si="60"/>
        <v>-24.002999999999929</v>
      </c>
      <c r="AC116" s="3">
        <f t="shared" si="69"/>
        <v>-35.144199999999984</v>
      </c>
      <c r="AD116" s="3">
        <f t="shared" si="70"/>
        <v>-1.1444293239783994</v>
      </c>
      <c r="AE116" s="3">
        <v>33.69</v>
      </c>
      <c r="AF116" s="3">
        <v>8.59</v>
      </c>
      <c r="AG116" s="3">
        <v>2.61</v>
      </c>
      <c r="AH116" s="3">
        <v>0.87</v>
      </c>
      <c r="AI116" s="3">
        <v>36.380000000000003</v>
      </c>
      <c r="AJ116" s="3">
        <v>11.56</v>
      </c>
      <c r="AK116" s="3">
        <v>4.62</v>
      </c>
      <c r="AL116" s="3">
        <v>1.88</v>
      </c>
      <c r="AM116" s="3">
        <v>10961.463800000003</v>
      </c>
      <c r="AN116" s="3">
        <f t="shared" si="51"/>
        <v>13.039868553948853</v>
      </c>
      <c r="AO116" s="21">
        <v>67193</v>
      </c>
      <c r="AP116" s="22">
        <f t="shared" si="52"/>
        <v>4.8273240316889314</v>
      </c>
      <c r="AQ116" s="22">
        <v>3.569471095215627</v>
      </c>
      <c r="AR116" s="3">
        <v>21.072233739998264</v>
      </c>
      <c r="AS116" s="3">
        <v>21.072233739998264</v>
      </c>
      <c r="AT116" s="2">
        <f t="shared" si="77"/>
        <v>21.072233739998264</v>
      </c>
      <c r="AU116" s="2">
        <f t="shared" si="77"/>
        <v>21.072233739998264</v>
      </c>
      <c r="AV116" s="3">
        <v>15.926977962265129</v>
      </c>
      <c r="AW116" s="3">
        <v>12.059823022501197</v>
      </c>
      <c r="AX116" s="3">
        <v>8.3969779616562761</v>
      </c>
      <c r="AY116" s="3">
        <v>6.4035301765241384</v>
      </c>
      <c r="AZ116" s="3">
        <v>3.194330361402022</v>
      </c>
    </row>
    <row r="117" spans="1:52">
      <c r="A117" s="18">
        <v>1984</v>
      </c>
      <c r="B117" s="3">
        <f t="shared" si="37"/>
        <v>-102.73420000000004</v>
      </c>
      <c r="C117" s="19">
        <f t="shared" si="43"/>
        <v>-2.9680815282166555</v>
      </c>
      <c r="D117" s="23">
        <v>302.37279999999998</v>
      </c>
      <c r="E117" s="23">
        <v>405.10700000000003</v>
      </c>
      <c r="F117" s="3">
        <v>3461.2997999999998</v>
      </c>
      <c r="G117" s="30">
        <v>31.5</v>
      </c>
      <c r="H117" s="30"/>
      <c r="I117" s="30"/>
      <c r="J117" s="31">
        <v>874.97730000000001</v>
      </c>
      <c r="K117" s="30">
        <v>474.3</v>
      </c>
      <c r="L117" s="19">
        <v>36.299999999999997</v>
      </c>
      <c r="M117" s="20">
        <f t="shared" si="44"/>
        <v>1.0487389737231083</v>
      </c>
      <c r="N117" s="3">
        <v>-23.642799999999998</v>
      </c>
      <c r="O117" s="3">
        <v>-9.8000000000000004E-2</v>
      </c>
      <c r="P117" s="3">
        <f t="shared" si="45"/>
        <v>12.559199999999999</v>
      </c>
      <c r="Q117" s="3">
        <f t="shared" si="46"/>
        <v>0.36284635037970414</v>
      </c>
      <c r="R117" s="3">
        <f t="shared" si="36"/>
        <v>400.6773</v>
      </c>
      <c r="S117" s="3">
        <f t="shared" si="66"/>
        <v>279.00229999999993</v>
      </c>
      <c r="T117" s="3">
        <f t="shared" si="67"/>
        <v>-121.67500000000007</v>
      </c>
      <c r="U117" s="3">
        <f t="shared" si="68"/>
        <v>-3.5152979236297321</v>
      </c>
      <c r="V117" s="3">
        <v>873.38599999999997</v>
      </c>
      <c r="W117" s="3">
        <v>671.46600000000001</v>
      </c>
      <c r="X117" s="3">
        <f t="shared" si="75"/>
        <v>201.91999999999996</v>
      </c>
      <c r="Y117" s="3">
        <f t="shared" si="53"/>
        <v>201.91999999999996</v>
      </c>
      <c r="Z117" s="3">
        <f t="shared" si="49"/>
        <v>5.8336466549358121</v>
      </c>
      <c r="AA117" s="3">
        <f t="shared" si="50"/>
        <v>5.8336466549358121</v>
      </c>
      <c r="AB117" s="3">
        <f t="shared" si="60"/>
        <v>-8.8180000000000973</v>
      </c>
      <c r="AC117" s="3">
        <f t="shared" si="69"/>
        <v>-90.17500000000004</v>
      </c>
      <c r="AD117" s="3">
        <f t="shared" si="70"/>
        <v>-2.6052351778369518</v>
      </c>
      <c r="AE117" s="3">
        <v>33.950000000000003</v>
      </c>
      <c r="AF117" s="3">
        <v>8.89</v>
      </c>
      <c r="AG117" s="3">
        <v>2.83</v>
      </c>
      <c r="AH117" s="3">
        <v>0.98</v>
      </c>
      <c r="AI117" s="3">
        <v>36.74</v>
      </c>
      <c r="AJ117" s="3">
        <v>11.99</v>
      </c>
      <c r="AK117" s="3">
        <v>4.9800000000000004</v>
      </c>
      <c r="AL117" s="3">
        <v>2.15</v>
      </c>
      <c r="AM117" s="3">
        <v>11737.655500000001</v>
      </c>
      <c r="AN117" s="3">
        <f t="shared" si="51"/>
        <v>13.069581358828552</v>
      </c>
      <c r="AO117" s="21">
        <v>70858</v>
      </c>
      <c r="AP117" s="22">
        <f t="shared" si="52"/>
        <v>4.850388890006446</v>
      </c>
      <c r="AQ117" s="22">
        <v>3.3911120614284846</v>
      </c>
      <c r="AR117" s="3">
        <v>20.95005902240262</v>
      </c>
      <c r="AS117" s="3">
        <v>20.95005902240262</v>
      </c>
      <c r="AT117" s="2">
        <f t="shared" si="77"/>
        <v>20.95005902240262</v>
      </c>
      <c r="AU117" s="2">
        <f t="shared" si="77"/>
        <v>20.95005902240262</v>
      </c>
      <c r="AV117" s="3">
        <v>16.23257719825801</v>
      </c>
      <c r="AW117" s="3">
        <v>12.232016718046733</v>
      </c>
      <c r="AX117" s="3">
        <v>8.6045757288429385</v>
      </c>
      <c r="AY117" s="3">
        <v>6.6168991256007104</v>
      </c>
      <c r="AZ117" s="3">
        <v>3.5144406500313461</v>
      </c>
    </row>
    <row r="118" spans="1:52">
      <c r="A118" s="18">
        <v>1985</v>
      </c>
      <c r="B118" s="3">
        <f t="shared" si="37"/>
        <v>-115.20850000000002</v>
      </c>
      <c r="C118" s="19">
        <f t="shared" si="43"/>
        <v>-3.1169073253821988</v>
      </c>
      <c r="D118" s="23">
        <v>302.02</v>
      </c>
      <c r="E118" s="23">
        <v>417.2285</v>
      </c>
      <c r="F118" s="3">
        <v>3696.2440000000001</v>
      </c>
      <c r="G118" s="30">
        <v>42.3</v>
      </c>
      <c r="H118" s="30"/>
      <c r="I118" s="30"/>
      <c r="J118" s="31">
        <v>894.98630000000003</v>
      </c>
      <c r="K118" s="30">
        <v>505.4</v>
      </c>
      <c r="L118" s="19">
        <v>26.5</v>
      </c>
      <c r="M118" s="20">
        <f t="shared" si="44"/>
        <v>0.71694401127198304</v>
      </c>
      <c r="N118" s="3">
        <v>-25.650500000000001</v>
      </c>
      <c r="O118" s="3">
        <v>-0.14299999999999999</v>
      </c>
      <c r="P118" s="3">
        <f t="shared" si="45"/>
        <v>0.70649999999999902</v>
      </c>
      <c r="Q118" s="3">
        <f t="shared" si="46"/>
        <v>1.9113997885420956E-2</v>
      </c>
      <c r="R118" s="3">
        <f t="shared" si="36"/>
        <v>389.58630000000005</v>
      </c>
      <c r="S118" s="3">
        <f t="shared" si="66"/>
        <v>232.78430000000003</v>
      </c>
      <c r="T118" s="3">
        <f t="shared" si="67"/>
        <v>-156.80200000000002</v>
      </c>
      <c r="U118" s="3">
        <f t="shared" si="68"/>
        <v>-4.2421982964328118</v>
      </c>
      <c r="V118" s="3">
        <v>872.01599999999996</v>
      </c>
      <c r="W118" s="3">
        <v>786.471</v>
      </c>
      <c r="X118" s="3">
        <f t="shared" si="75"/>
        <v>85.544999999999959</v>
      </c>
      <c r="Y118" s="3">
        <f t="shared" si="53"/>
        <v>85.544999999999959</v>
      </c>
      <c r="Z118" s="3">
        <f t="shared" si="49"/>
        <v>2.3143764318589346</v>
      </c>
      <c r="AA118" s="3">
        <f t="shared" si="50"/>
        <v>2.3143764318589346</v>
      </c>
      <c r="AB118" s="3">
        <f t="shared" si="60"/>
        <v>-116.375</v>
      </c>
      <c r="AC118" s="3">
        <f t="shared" si="69"/>
        <v>-114.50200000000001</v>
      </c>
      <c r="AD118" s="3">
        <f t="shared" si="70"/>
        <v>-3.0977933274967779</v>
      </c>
      <c r="AE118" s="3">
        <v>34.25</v>
      </c>
      <c r="AF118" s="3">
        <v>9.09</v>
      </c>
      <c r="AG118" s="3">
        <v>2.91</v>
      </c>
      <c r="AH118" s="3">
        <v>0.97</v>
      </c>
      <c r="AI118" s="3">
        <v>37.56</v>
      </c>
      <c r="AJ118" s="3">
        <v>12.67</v>
      </c>
      <c r="AK118" s="3">
        <v>5.32</v>
      </c>
      <c r="AL118" s="3">
        <v>2.2400000000000002</v>
      </c>
      <c r="AM118" s="3">
        <v>12771.250200000002</v>
      </c>
      <c r="AN118" s="3">
        <f t="shared" si="51"/>
        <v>13.106233413190196</v>
      </c>
      <c r="AO118" s="21">
        <v>75927</v>
      </c>
      <c r="AP118" s="22">
        <f t="shared" si="52"/>
        <v>4.8803962405313488</v>
      </c>
      <c r="AQ118" s="22">
        <v>3.4551967348475916</v>
      </c>
      <c r="AR118" s="3">
        <v>22.350440516511146</v>
      </c>
      <c r="AS118" s="3">
        <v>22.350440516511146</v>
      </c>
      <c r="AT118" s="2">
        <f t="shared" si="77"/>
        <v>22.350440516511146</v>
      </c>
      <c r="AU118" s="2">
        <f t="shared" si="77"/>
        <v>22.350440516511146</v>
      </c>
      <c r="AV118" s="3">
        <v>17.432851173298488</v>
      </c>
      <c r="AW118" s="3">
        <v>13.485529735512468</v>
      </c>
      <c r="AX118" s="3">
        <v>9.4486057452510774</v>
      </c>
      <c r="AY118" s="3">
        <v>7.2463878545302221</v>
      </c>
      <c r="AZ118" s="3">
        <v>4.0853573844268061</v>
      </c>
    </row>
    <row r="119" spans="1:52">
      <c r="A119" s="18">
        <v>1986</v>
      </c>
      <c r="B119" s="3">
        <f t="shared" si="37"/>
        <v>-132.53399999999999</v>
      </c>
      <c r="C119" s="19">
        <f t="shared" si="43"/>
        <v>-3.4233702738613565</v>
      </c>
      <c r="D119" s="23">
        <v>320.33300000000003</v>
      </c>
      <c r="E119" s="23">
        <v>452.86700000000002</v>
      </c>
      <c r="F119" s="3">
        <v>3871.4479999999999</v>
      </c>
      <c r="G119" s="30">
        <v>67.8</v>
      </c>
      <c r="H119" s="30"/>
      <c r="I119" s="30"/>
      <c r="J119" s="31">
        <v>919.74710000000005</v>
      </c>
      <c r="K119" s="30">
        <v>538.5</v>
      </c>
      <c r="L119" s="19">
        <v>17.600000000000001</v>
      </c>
      <c r="M119" s="20">
        <f t="shared" si="44"/>
        <v>0.45461026468649457</v>
      </c>
      <c r="N119" s="3">
        <v>-27.763500000000001</v>
      </c>
      <c r="O119" s="3">
        <v>-0.111</v>
      </c>
      <c r="P119" s="3">
        <f t="shared" si="45"/>
        <v>-10.2745</v>
      </c>
      <c r="Q119" s="3">
        <f t="shared" si="46"/>
        <v>-0.26539165707507889</v>
      </c>
      <c r="R119" s="3">
        <f t="shared" si="36"/>
        <v>381.24710000000005</v>
      </c>
      <c r="S119" s="3">
        <f t="shared" si="66"/>
        <v>170.63860000000011</v>
      </c>
      <c r="T119" s="3">
        <f t="shared" si="67"/>
        <v>-210.60849999999994</v>
      </c>
      <c r="U119" s="3">
        <f t="shared" si="68"/>
        <v>-5.440044655126453</v>
      </c>
      <c r="V119" s="3">
        <v>929.32799999999997</v>
      </c>
      <c r="W119" s="3">
        <v>953.41800000000001</v>
      </c>
      <c r="X119" s="3">
        <f t="shared" si="75"/>
        <v>-24.090000000000032</v>
      </c>
      <c r="Y119" s="3">
        <f t="shared" si="53"/>
        <v>-24.090000000000032</v>
      </c>
      <c r="Z119" s="3">
        <f t="shared" si="49"/>
        <v>-0.62224779978964029</v>
      </c>
      <c r="AA119" s="3">
        <f t="shared" si="50"/>
        <v>-0.62224779978964029</v>
      </c>
      <c r="AB119" s="3">
        <f t="shared" si="60"/>
        <v>-109.63499999999999</v>
      </c>
      <c r="AC119" s="3">
        <f t="shared" si="69"/>
        <v>-142.80849999999998</v>
      </c>
      <c r="AD119" s="3">
        <f t="shared" si="70"/>
        <v>-3.688761930936435</v>
      </c>
      <c r="AE119" s="3">
        <v>34.57</v>
      </c>
      <c r="AF119" s="3">
        <v>9.1300000000000008</v>
      </c>
      <c r="AG119" s="3">
        <v>2.87</v>
      </c>
      <c r="AH119" s="3">
        <v>1</v>
      </c>
      <c r="AI119" s="3">
        <v>40.630000000000003</v>
      </c>
      <c r="AJ119" s="3">
        <v>15.92</v>
      </c>
      <c r="AK119" s="3">
        <v>7.4</v>
      </c>
      <c r="AL119" s="3">
        <v>3.34</v>
      </c>
      <c r="AM119" s="3">
        <v>14073.096450000001</v>
      </c>
      <c r="AN119" s="3">
        <f t="shared" si="51"/>
        <v>13.148389664115285</v>
      </c>
      <c r="AO119" s="21">
        <v>82513</v>
      </c>
      <c r="AP119" s="22">
        <f t="shared" si="52"/>
        <v>4.9165223774406961</v>
      </c>
      <c r="AQ119" s="22">
        <v>3.6350989216437886</v>
      </c>
      <c r="AR119" s="3">
        <v>22.655720456549062</v>
      </c>
      <c r="AS119" s="3">
        <v>22.655720456549062</v>
      </c>
      <c r="AT119" s="2">
        <f t="shared" si="77"/>
        <v>22.655720456549062</v>
      </c>
      <c r="AU119" s="2">
        <f t="shared" si="77"/>
        <v>22.655720456549062</v>
      </c>
      <c r="AV119" s="3">
        <v>17.623613686554712</v>
      </c>
      <c r="AW119" s="3">
        <v>13.625429282381067</v>
      </c>
      <c r="AX119" s="3">
        <v>9.6067635218870802</v>
      </c>
      <c r="AY119" s="3">
        <v>7.3743718786141645</v>
      </c>
      <c r="AZ119" s="3">
        <v>3.9132839266706028</v>
      </c>
    </row>
    <row r="120" spans="1:52">
      <c r="A120" s="18">
        <v>1987</v>
      </c>
      <c r="B120" s="3">
        <f t="shared" si="37"/>
        <v>-144.94979999999998</v>
      </c>
      <c r="C120" s="19">
        <f t="shared" si="43"/>
        <v>-3.4927294020366726</v>
      </c>
      <c r="D120" s="23">
        <v>363.76400000000001</v>
      </c>
      <c r="E120" s="23">
        <v>508.71379999999999</v>
      </c>
      <c r="F120" s="3">
        <v>4150.0437999999995</v>
      </c>
      <c r="G120" s="30">
        <v>32.9</v>
      </c>
      <c r="H120" s="30"/>
      <c r="I120" s="30"/>
      <c r="J120" s="31">
        <v>969.23299999999995</v>
      </c>
      <c r="K120" s="30">
        <v>571.1</v>
      </c>
      <c r="L120" s="19">
        <v>17.7</v>
      </c>
      <c r="M120" s="20">
        <f t="shared" si="44"/>
        <v>0.42650152270682057</v>
      </c>
      <c r="N120" s="3">
        <v>-26.81</v>
      </c>
      <c r="O120" s="3">
        <v>-0.13800000000000001</v>
      </c>
      <c r="P120" s="3">
        <f t="shared" si="45"/>
        <v>-9.2479999999999993</v>
      </c>
      <c r="Q120" s="3">
        <f t="shared" si="46"/>
        <v>-0.22284102158150718</v>
      </c>
      <c r="R120" s="3">
        <f t="shared" si="36"/>
        <v>398.13299999999992</v>
      </c>
      <c r="S120" s="3">
        <f t="shared" si="66"/>
        <v>211.03519999999992</v>
      </c>
      <c r="T120" s="3">
        <f t="shared" si="67"/>
        <v>-187.09780000000001</v>
      </c>
      <c r="U120" s="3">
        <f t="shared" si="68"/>
        <v>-4.5083331409658864</v>
      </c>
      <c r="V120" s="3">
        <v>1036.6790000000001</v>
      </c>
      <c r="W120" s="3">
        <v>1166.8599999999999</v>
      </c>
      <c r="X120" s="3">
        <f t="shared" si="75"/>
        <v>-130.18099999999981</v>
      </c>
      <c r="Y120" s="3">
        <f t="shared" si="53"/>
        <v>-130.18099999999981</v>
      </c>
      <c r="Z120" s="3">
        <f t="shared" si="49"/>
        <v>-3.1368584591805955</v>
      </c>
      <c r="AA120" s="3">
        <f t="shared" si="50"/>
        <v>-3.1368584591805955</v>
      </c>
      <c r="AB120" s="3">
        <f t="shared" si="60"/>
        <v>-106.09099999999978</v>
      </c>
      <c r="AC120" s="3">
        <f t="shared" si="69"/>
        <v>-154.19779999999997</v>
      </c>
      <c r="AD120" s="3">
        <f t="shared" si="70"/>
        <v>-3.7155704236181792</v>
      </c>
      <c r="AE120" s="3">
        <v>36.479999999999997</v>
      </c>
      <c r="AF120" s="3">
        <v>10.75</v>
      </c>
      <c r="AG120" s="3">
        <v>3.73</v>
      </c>
      <c r="AH120" s="3">
        <v>1.3</v>
      </c>
      <c r="AI120" s="3">
        <v>38.25</v>
      </c>
      <c r="AJ120" s="3">
        <v>12.66</v>
      </c>
      <c r="AK120" s="3">
        <v>4.9000000000000004</v>
      </c>
      <c r="AL120" s="3">
        <v>1.91</v>
      </c>
      <c r="AM120" s="3">
        <v>15197.064549999999</v>
      </c>
      <c r="AN120" s="3">
        <f t="shared" si="51"/>
        <v>13.181759708151789</v>
      </c>
      <c r="AO120" s="21">
        <v>88073</v>
      </c>
      <c r="AP120" s="22">
        <f t="shared" si="52"/>
        <v>4.9448427898172209</v>
      </c>
      <c r="AQ120" s="22">
        <v>3.6619046165247706</v>
      </c>
      <c r="AR120" s="3">
        <v>21.566796819727426</v>
      </c>
      <c r="AS120" s="3">
        <v>21.566796819727426</v>
      </c>
      <c r="AT120" s="2">
        <f t="shared" si="77"/>
        <v>21.566796819727426</v>
      </c>
      <c r="AU120" s="2">
        <f t="shared" si="77"/>
        <v>21.566796819727426</v>
      </c>
      <c r="AV120" s="3">
        <v>16.661419881441901</v>
      </c>
      <c r="AW120" s="3">
        <v>12.785777575206698</v>
      </c>
      <c r="AX120" s="3">
        <v>8.9839295548182108</v>
      </c>
      <c r="AY120" s="3">
        <v>6.7328790123319546</v>
      </c>
      <c r="AZ120" s="3">
        <v>3.4381709561732414</v>
      </c>
    </row>
    <row r="121" spans="1:52">
      <c r="A121" s="18">
        <v>1988</v>
      </c>
      <c r="B121" s="3">
        <f t="shared" si="37"/>
        <v>-110.10970000000003</v>
      </c>
      <c r="C121" s="19">
        <f t="shared" si="43"/>
        <v>-2.4348161929892189</v>
      </c>
      <c r="D121" s="23">
        <v>443.88380000000001</v>
      </c>
      <c r="E121" s="23">
        <v>553.99350000000004</v>
      </c>
      <c r="F121" s="3">
        <v>4522.3002999999999</v>
      </c>
      <c r="G121" s="30">
        <v>-9.5</v>
      </c>
      <c r="H121" s="30"/>
      <c r="I121" s="30"/>
      <c r="J121" s="31">
        <v>1007.7218</v>
      </c>
      <c r="K121" s="30">
        <v>611</v>
      </c>
      <c r="L121" s="19">
        <v>23.4</v>
      </c>
      <c r="M121" s="20">
        <f t="shared" si="44"/>
        <v>0.51743578373156685</v>
      </c>
      <c r="N121" s="3">
        <v>-28.989000000000001</v>
      </c>
      <c r="O121" s="3">
        <v>-0.13400000000000001</v>
      </c>
      <c r="P121" s="3">
        <f t="shared" si="45"/>
        <v>-5.7230000000000025</v>
      </c>
      <c r="Q121" s="3">
        <f t="shared" si="46"/>
        <v>-0.12655064061092985</v>
      </c>
      <c r="R121" s="3">
        <f t="shared" si="36"/>
        <v>396.72180000000003</v>
      </c>
      <c r="S121" s="3">
        <f t="shared" si="66"/>
        <v>290.38909999999998</v>
      </c>
      <c r="T121" s="3">
        <f t="shared" si="67"/>
        <v>-106.33270000000005</v>
      </c>
      <c r="U121" s="3">
        <f t="shared" si="68"/>
        <v>-2.3512967504612652</v>
      </c>
      <c r="V121" s="3">
        <v>1145.5060000000001</v>
      </c>
      <c r="W121" s="3">
        <v>1344.0730000000001</v>
      </c>
      <c r="X121" s="3">
        <f t="shared" si="75"/>
        <v>-198.56700000000001</v>
      </c>
      <c r="Y121" s="3">
        <f t="shared" si="53"/>
        <v>-198.56700000000001</v>
      </c>
      <c r="Z121" s="3">
        <f t="shared" si="49"/>
        <v>-4.3908406524882926</v>
      </c>
      <c r="AA121" s="3">
        <f t="shared" si="50"/>
        <v>-4.3908406524882926</v>
      </c>
      <c r="AB121" s="3">
        <f t="shared" si="60"/>
        <v>-68.386000000000195</v>
      </c>
      <c r="AC121" s="3">
        <f t="shared" si="69"/>
        <v>-115.83270000000003</v>
      </c>
      <c r="AD121" s="3">
        <f t="shared" si="70"/>
        <v>-2.5613668336001489</v>
      </c>
      <c r="AE121" s="3">
        <v>38.630000000000003</v>
      </c>
      <c r="AF121" s="3">
        <v>13.17</v>
      </c>
      <c r="AG121" s="3">
        <v>5.21</v>
      </c>
      <c r="AH121" s="3">
        <v>1.99</v>
      </c>
      <c r="AI121" s="3">
        <v>40.630000000000003</v>
      </c>
      <c r="AJ121" s="3">
        <v>15.49</v>
      </c>
      <c r="AK121" s="3">
        <v>6.8</v>
      </c>
      <c r="AL121" s="3">
        <v>2.86</v>
      </c>
      <c r="AM121" s="3">
        <v>16382.905849999999</v>
      </c>
      <c r="AN121" s="3">
        <f t="shared" si="51"/>
        <v>13.214390935439852</v>
      </c>
      <c r="AO121" s="21">
        <v>93969</v>
      </c>
      <c r="AP121" s="22">
        <f t="shared" si="52"/>
        <v>4.9729846052017068</v>
      </c>
      <c r="AQ121" s="22">
        <v>3.6226930462800091</v>
      </c>
      <c r="AR121" s="3">
        <v>21.704840760401915</v>
      </c>
      <c r="AS121" s="3">
        <v>21.704840760401915</v>
      </c>
      <c r="AT121" s="2">
        <f t="shared" si="77"/>
        <v>21.704840760401915</v>
      </c>
      <c r="AU121" s="2">
        <f t="shared" si="77"/>
        <v>21.704840760401915</v>
      </c>
      <c r="AV121" s="3">
        <v>16.847247110244052</v>
      </c>
      <c r="AW121" s="3">
        <v>12.922152496995958</v>
      </c>
      <c r="AX121" s="3">
        <v>8.954083952059138</v>
      </c>
      <c r="AY121" s="3">
        <v>6.8021887369045233</v>
      </c>
      <c r="AZ121" s="3">
        <v>3.5959063623651883</v>
      </c>
    </row>
    <row r="122" spans="1:52">
      <c r="A122" s="18">
        <v>1989</v>
      </c>
      <c r="B122" s="3">
        <f t="shared" si="37"/>
        <v>-87.889999999999986</v>
      </c>
      <c r="C122" s="19">
        <f t="shared" si="43"/>
        <v>-1.8308459950009508</v>
      </c>
      <c r="D122" s="23">
        <v>503.14049999999997</v>
      </c>
      <c r="E122" s="23">
        <v>591.03049999999996</v>
      </c>
      <c r="F122" s="3">
        <v>4800.5129999999999</v>
      </c>
      <c r="G122" s="30">
        <v>56.1</v>
      </c>
      <c r="H122" s="30"/>
      <c r="I122" s="30"/>
      <c r="J122" s="31">
        <v>1072.6191000000001</v>
      </c>
      <c r="K122" s="30">
        <v>651.5</v>
      </c>
      <c r="L122" s="19">
        <v>25.9</v>
      </c>
      <c r="M122" s="20">
        <f t="shared" si="44"/>
        <v>0.53952567152718889</v>
      </c>
      <c r="N122" s="3">
        <v>-30.3995</v>
      </c>
      <c r="O122" s="3">
        <v>-0.34799999999999998</v>
      </c>
      <c r="P122" s="3">
        <f t="shared" si="45"/>
        <v>-4.847500000000001</v>
      </c>
      <c r="Q122" s="3">
        <f t="shared" si="46"/>
        <v>-0.10097879122502118</v>
      </c>
      <c r="R122" s="3">
        <f t="shared" si="36"/>
        <v>421.11910000000012</v>
      </c>
      <c r="S122" s="3">
        <f t="shared" si="66"/>
        <v>272.28160000000008</v>
      </c>
      <c r="T122" s="3">
        <f t="shared" si="67"/>
        <v>-148.83750000000003</v>
      </c>
      <c r="U122" s="3">
        <f t="shared" si="68"/>
        <v>-3.1004498894180692</v>
      </c>
      <c r="V122" s="3">
        <v>1292.367</v>
      </c>
      <c r="W122" s="3">
        <v>1567.259</v>
      </c>
      <c r="X122" s="3">
        <f t="shared" si="75"/>
        <v>-274.89200000000005</v>
      </c>
      <c r="Y122" s="3">
        <f t="shared" si="53"/>
        <v>-274.89200000000005</v>
      </c>
      <c r="Z122" s="3">
        <f t="shared" si="49"/>
        <v>-5.7263046678552909</v>
      </c>
      <c r="AA122" s="3">
        <f t="shared" si="50"/>
        <v>-5.7263046678552909</v>
      </c>
      <c r="AB122" s="3">
        <f t="shared" si="60"/>
        <v>-76.325000000000045</v>
      </c>
      <c r="AC122" s="3">
        <f t="shared" si="69"/>
        <v>-92.737499999999983</v>
      </c>
      <c r="AD122" s="3">
        <f t="shared" si="70"/>
        <v>-1.9318247862259719</v>
      </c>
      <c r="AE122" s="3">
        <v>38.47</v>
      </c>
      <c r="AF122" s="3">
        <v>12.61</v>
      </c>
      <c r="AG122" s="3">
        <v>4.74</v>
      </c>
      <c r="AH122" s="3">
        <v>1.74</v>
      </c>
      <c r="AI122" s="3">
        <v>40.08</v>
      </c>
      <c r="AJ122" s="3">
        <v>14.49</v>
      </c>
      <c r="AK122" s="3">
        <v>6</v>
      </c>
      <c r="AL122" s="3">
        <v>2.4500000000000002</v>
      </c>
      <c r="AM122" s="3">
        <v>17902.9205</v>
      </c>
      <c r="AN122" s="3">
        <f t="shared" si="51"/>
        <v>13.25292388313494</v>
      </c>
      <c r="AO122" s="21">
        <v>101686</v>
      </c>
      <c r="AP122" s="22">
        <f t="shared" si="52"/>
        <v>5.0072611639229487</v>
      </c>
      <c r="AQ122" s="22">
        <v>3.7293765270503383</v>
      </c>
      <c r="AR122" s="3">
        <v>21.963453597790984</v>
      </c>
      <c r="AS122" s="3">
        <v>21.963453597790984</v>
      </c>
      <c r="AT122" s="2">
        <f t="shared" si="77"/>
        <v>21.963453597790984</v>
      </c>
      <c r="AU122" s="2">
        <f t="shared" si="77"/>
        <v>21.963453597790984</v>
      </c>
      <c r="AV122" s="3">
        <v>17.023037236353716</v>
      </c>
      <c r="AW122" s="3">
        <v>13.129324139552764</v>
      </c>
      <c r="AX122" s="3">
        <v>9.3001052044143808</v>
      </c>
      <c r="AY122" s="3">
        <v>7.1083680076107161</v>
      </c>
      <c r="AZ122" s="3">
        <v>3.7914960902619761</v>
      </c>
    </row>
    <row r="123" spans="1:52">
      <c r="A123" s="18">
        <v>1990</v>
      </c>
      <c r="B123" s="3">
        <f t="shared" si="37"/>
        <v>-77.605199999999968</v>
      </c>
      <c r="C123" s="19">
        <f t="shared" si="43"/>
        <v>-1.5338367709760601</v>
      </c>
      <c r="D123" s="23">
        <v>552.1223</v>
      </c>
      <c r="E123" s="23">
        <v>629.72749999999996</v>
      </c>
      <c r="F123" s="3">
        <v>5059.5474999999997</v>
      </c>
      <c r="G123" s="30">
        <v>84.2</v>
      </c>
      <c r="H123" s="30"/>
      <c r="I123" s="30"/>
      <c r="J123" s="31">
        <v>1076.7163</v>
      </c>
      <c r="K123" s="30">
        <v>691.2</v>
      </c>
      <c r="L123" s="19">
        <v>34.4</v>
      </c>
      <c r="M123" s="20">
        <f t="shared" si="44"/>
        <v>0.67990269880853971</v>
      </c>
      <c r="N123" s="3">
        <v>-31.7348</v>
      </c>
      <c r="O123" s="3">
        <v>-7.3730000000000002</v>
      </c>
      <c r="P123" s="3">
        <f t="shared" si="45"/>
        <v>-4.7078000000000015</v>
      </c>
      <c r="Q123" s="3">
        <f t="shared" si="46"/>
        <v>-9.3047846670082687E-2</v>
      </c>
      <c r="R123" s="3">
        <f t="shared" si="36"/>
        <v>385.5163</v>
      </c>
      <c r="S123" s="3">
        <f t="shared" si="66"/>
        <v>219.00330000000002</v>
      </c>
      <c r="T123" s="3">
        <f t="shared" si="67"/>
        <v>-166.51299999999998</v>
      </c>
      <c r="U123" s="3">
        <f t="shared" si="68"/>
        <v>-3.2910650606600687</v>
      </c>
      <c r="V123" s="3">
        <v>1506.4839999999999</v>
      </c>
      <c r="W123" s="3">
        <v>1857.88</v>
      </c>
      <c r="X123" s="3">
        <f t="shared" si="75"/>
        <v>-351.39600000000019</v>
      </c>
      <c r="Y123" s="3">
        <f t="shared" si="53"/>
        <v>-351.39600000000019</v>
      </c>
      <c r="Z123" s="3">
        <f t="shared" si="49"/>
        <v>-6.945206068329238</v>
      </c>
      <c r="AA123" s="3">
        <f t="shared" si="50"/>
        <v>-6.945206068329238</v>
      </c>
      <c r="AB123" s="3">
        <f t="shared" si="60"/>
        <v>-76.504000000000133</v>
      </c>
      <c r="AC123" s="3">
        <f t="shared" si="69"/>
        <v>-82.312999999999974</v>
      </c>
      <c r="AD123" s="3">
        <f t="shared" si="70"/>
        <v>-1.6268846176461429</v>
      </c>
      <c r="AE123" s="3">
        <v>38.840000000000003</v>
      </c>
      <c r="AF123" s="3">
        <v>12.98</v>
      </c>
      <c r="AG123" s="3">
        <v>4.9000000000000004</v>
      </c>
      <c r="AH123" s="3">
        <v>1.83</v>
      </c>
      <c r="AI123" s="3">
        <v>39.979999999999997</v>
      </c>
      <c r="AJ123" s="3">
        <v>14.33</v>
      </c>
      <c r="AK123" s="3">
        <v>5.82</v>
      </c>
      <c r="AL123" s="3">
        <v>2.33</v>
      </c>
      <c r="AM123" s="3">
        <v>18831.332349999997</v>
      </c>
      <c r="AN123" s="3">
        <f t="shared" si="51"/>
        <v>13.274881048204815</v>
      </c>
      <c r="AO123" s="21">
        <v>105578</v>
      </c>
      <c r="AP123" s="22">
        <f t="shared" si="52"/>
        <v>5.0235734307546274</v>
      </c>
      <c r="AQ123" s="22">
        <v>3.721940025269058</v>
      </c>
      <c r="AR123" s="3">
        <v>20.863289316085115</v>
      </c>
      <c r="AS123" s="3">
        <v>20.863289316085115</v>
      </c>
      <c r="AT123" s="2">
        <f t="shared" si="77"/>
        <v>20.863289316085115</v>
      </c>
      <c r="AU123" s="2">
        <f t="shared" si="77"/>
        <v>20.863289316085115</v>
      </c>
      <c r="AV123" s="3">
        <v>15.952257029378147</v>
      </c>
      <c r="AW123" s="3">
        <v>12.212176988335887</v>
      </c>
      <c r="AX123" s="3">
        <v>8.7297811019187197</v>
      </c>
      <c r="AY123" s="3">
        <v>6.7760589936667124</v>
      </c>
      <c r="AZ123" s="3">
        <v>3.6310075899774743</v>
      </c>
    </row>
    <row r="124" spans="1:52">
      <c r="A124" s="18">
        <v>1991</v>
      </c>
      <c r="B124" s="3">
        <f t="shared" si="37"/>
        <v>-26.959499999999935</v>
      </c>
      <c r="C124" s="19">
        <f t="shared" si="43"/>
        <v>-0.51667289905327385</v>
      </c>
      <c r="D124" s="23">
        <v>596.58480000000009</v>
      </c>
      <c r="E124" s="23">
        <v>623.54430000000002</v>
      </c>
      <c r="F124" s="3">
        <v>5217.9048000000003</v>
      </c>
      <c r="G124" s="30">
        <v>79.7</v>
      </c>
      <c r="H124" s="30"/>
      <c r="I124" s="30"/>
      <c r="J124" s="31">
        <v>1023.1923</v>
      </c>
      <c r="K124" s="30">
        <v>724.4</v>
      </c>
      <c r="L124" s="19">
        <v>29.9</v>
      </c>
      <c r="M124" s="20">
        <f t="shared" si="44"/>
        <v>0.57302693602228993</v>
      </c>
      <c r="N124" s="3">
        <v>4.9083000000000006</v>
      </c>
      <c r="O124" s="3">
        <v>-5.2990000000000004</v>
      </c>
      <c r="P124" s="3">
        <f t="shared" si="45"/>
        <v>29.509300000000003</v>
      </c>
      <c r="Q124" s="3">
        <f t="shared" si="46"/>
        <v>0.56553925629306234</v>
      </c>
      <c r="R124" s="3">
        <f t="shared" si="36"/>
        <v>298.79230000000007</v>
      </c>
      <c r="S124" s="3">
        <f t="shared" si="66"/>
        <v>221.64210000000014</v>
      </c>
      <c r="T124" s="3">
        <f t="shared" si="67"/>
        <v>-77.150199999999927</v>
      </c>
      <c r="U124" s="3">
        <f t="shared" si="68"/>
        <v>-1.4785666461373523</v>
      </c>
      <c r="V124" s="3">
        <v>1634.702</v>
      </c>
      <c r="W124" s="3">
        <v>1967.4829999999999</v>
      </c>
      <c r="X124" s="3">
        <f t="shared" si="75"/>
        <v>-332.78099999999995</v>
      </c>
      <c r="Y124" s="3">
        <f t="shared" si="53"/>
        <v>-332.78099999999995</v>
      </c>
      <c r="Z124" s="3">
        <f t="shared" si="49"/>
        <v>-6.3776748092452733</v>
      </c>
      <c r="AA124" s="3">
        <f t="shared" si="50"/>
        <v>-6.3776748092452733</v>
      </c>
      <c r="AB124" s="3">
        <f t="shared" si="60"/>
        <v>18.615000000000236</v>
      </c>
      <c r="AC124" s="3">
        <f t="shared" si="69"/>
        <v>2.5498000000000687</v>
      </c>
      <c r="AD124" s="3">
        <f t="shared" si="70"/>
        <v>4.8866357239788438E-2</v>
      </c>
      <c r="AE124" s="3">
        <v>38.380000000000003</v>
      </c>
      <c r="AF124" s="3">
        <v>12.17</v>
      </c>
      <c r="AG124" s="3">
        <v>4.3600000000000003</v>
      </c>
      <c r="AH124" s="3">
        <v>1.61</v>
      </c>
      <c r="AI124" s="3">
        <v>39.549999999999997</v>
      </c>
      <c r="AJ124" s="3">
        <v>13.36</v>
      </c>
      <c r="AK124" s="3">
        <v>5.12</v>
      </c>
      <c r="AL124" s="3">
        <v>1.96</v>
      </c>
      <c r="AM124" s="3">
        <v>19693.337449999995</v>
      </c>
      <c r="AN124" s="3">
        <f t="shared" si="51"/>
        <v>13.294319322704547</v>
      </c>
      <c r="AO124" s="21">
        <v>108816</v>
      </c>
      <c r="AP124" s="22">
        <f t="shared" si="52"/>
        <v>5.036692757502105</v>
      </c>
      <c r="AQ124" s="22">
        <v>3.7741848893065271</v>
      </c>
      <c r="AR124" s="3">
        <v>21.535435544615378</v>
      </c>
      <c r="AS124" s="3">
        <v>21.535435544615378</v>
      </c>
      <c r="AT124" s="2">
        <f t="shared" si="77"/>
        <v>21.535435544615378</v>
      </c>
      <c r="AU124" s="2">
        <f t="shared" si="77"/>
        <v>21.535435544615378</v>
      </c>
      <c r="AV124" s="3">
        <v>16.559164723833963</v>
      </c>
      <c r="AW124" s="3">
        <v>12.732337536411285</v>
      </c>
      <c r="AX124" s="3">
        <v>8.9521086680475683</v>
      </c>
      <c r="AY124" s="3">
        <v>6.7896124873258863</v>
      </c>
      <c r="AZ124" s="3">
        <v>3.5485376519482439</v>
      </c>
    </row>
    <row r="125" spans="1:52">
      <c r="A125" s="18">
        <v>1992</v>
      </c>
      <c r="B125" s="3">
        <f t="shared" si="37"/>
        <v>-32.831800000000044</v>
      </c>
      <c r="C125" s="19">
        <f t="shared" si="43"/>
        <v>-0.59509143006931731</v>
      </c>
      <c r="D125" s="23">
        <v>634.95899999999995</v>
      </c>
      <c r="E125" s="23">
        <v>667.79079999999999</v>
      </c>
      <c r="F125" s="3">
        <v>5517.1017999999995</v>
      </c>
      <c r="G125" s="30">
        <v>110</v>
      </c>
      <c r="H125" s="30"/>
      <c r="I125" s="30"/>
      <c r="J125" s="31">
        <v>1087.8908000000001</v>
      </c>
      <c r="K125" s="30">
        <v>744.4</v>
      </c>
      <c r="L125" s="19">
        <v>29.1</v>
      </c>
      <c r="M125" s="20">
        <f t="shared" si="44"/>
        <v>0.52745084384703589</v>
      </c>
      <c r="N125" s="3">
        <v>-41.911300000000004</v>
      </c>
      <c r="O125" s="3">
        <v>1.3069999999999999</v>
      </c>
      <c r="P125" s="3">
        <f t="shared" si="45"/>
        <v>-11.504300000000002</v>
      </c>
      <c r="Q125" s="3">
        <f t="shared" si="46"/>
        <v>-0.20852071281338333</v>
      </c>
      <c r="R125" s="3">
        <f t="shared" si="36"/>
        <v>343.49080000000015</v>
      </c>
      <c r="S125" s="3">
        <f t="shared" si="66"/>
        <v>189.15470000000016</v>
      </c>
      <c r="T125" s="3">
        <f t="shared" si="67"/>
        <v>-154.33609999999999</v>
      </c>
      <c r="U125" s="3">
        <f t="shared" si="68"/>
        <v>-2.7974125835415977</v>
      </c>
      <c r="V125" s="3">
        <v>1736.047</v>
      </c>
      <c r="W125" s="3">
        <v>2120.3620000000001</v>
      </c>
      <c r="X125" s="3">
        <f t="shared" si="75"/>
        <v>-384.31500000000005</v>
      </c>
      <c r="Y125" s="3">
        <f t="shared" si="53"/>
        <v>-384.31500000000005</v>
      </c>
      <c r="Z125" s="3">
        <f t="shared" si="49"/>
        <v>-6.965885603198406</v>
      </c>
      <c r="AA125" s="3">
        <f t="shared" si="50"/>
        <v>-6.965885603198406</v>
      </c>
      <c r="AB125" s="3">
        <f t="shared" si="60"/>
        <v>-51.534000000000106</v>
      </c>
      <c r="AC125" s="3">
        <f t="shared" si="69"/>
        <v>-44.336100000000044</v>
      </c>
      <c r="AD125" s="3">
        <f t="shared" si="70"/>
        <v>-0.80361214288270066</v>
      </c>
      <c r="AE125" s="3">
        <v>39.82</v>
      </c>
      <c r="AF125" s="3">
        <v>13.48</v>
      </c>
      <c r="AG125" s="3">
        <v>5.21</v>
      </c>
      <c r="AH125" s="3">
        <v>2.02</v>
      </c>
      <c r="AI125" s="3">
        <v>40.82</v>
      </c>
      <c r="AJ125" s="3">
        <v>14.67</v>
      </c>
      <c r="AK125" s="3">
        <v>6.03</v>
      </c>
      <c r="AL125" s="3">
        <v>2.46</v>
      </c>
      <c r="AM125" s="3">
        <v>20889.110549999998</v>
      </c>
      <c r="AN125" s="3">
        <f t="shared" si="51"/>
        <v>13.319919948288078</v>
      </c>
      <c r="AO125" s="21">
        <v>113872</v>
      </c>
      <c r="AP125" s="22">
        <f t="shared" si="52"/>
        <v>5.0564169484828501</v>
      </c>
      <c r="AQ125" s="22">
        <v>3.7862470745056762</v>
      </c>
      <c r="AR125" s="3">
        <v>21.178478244540319</v>
      </c>
      <c r="AS125" s="3">
        <v>21.178478244540319</v>
      </c>
      <c r="AT125" s="2">
        <f t="shared" si="77"/>
        <v>21.178478244540319</v>
      </c>
      <c r="AU125" s="2">
        <f t="shared" si="77"/>
        <v>21.178478244540319</v>
      </c>
      <c r="AV125" s="3">
        <v>16.339946607758854</v>
      </c>
      <c r="AW125" s="3">
        <v>12.659891717840187</v>
      </c>
      <c r="AX125" s="3">
        <v>8.9935519909250523</v>
      </c>
      <c r="AY125" s="3">
        <v>6.8761801697100164</v>
      </c>
      <c r="AZ125" s="3">
        <v>3.715135691415119</v>
      </c>
    </row>
    <row r="126" spans="1:52">
      <c r="A126" s="18">
        <v>1993</v>
      </c>
      <c r="B126" s="3">
        <f t="shared" si="37"/>
        <v>-64.388499999999908</v>
      </c>
      <c r="C126" s="19">
        <f t="shared" si="43"/>
        <v>-1.1130786503723631</v>
      </c>
      <c r="D126" s="23">
        <v>655.5843000000001</v>
      </c>
      <c r="E126" s="23">
        <v>719.97280000000001</v>
      </c>
      <c r="F126" s="3">
        <v>5784.7214999999997</v>
      </c>
      <c r="G126" s="30">
        <v>135.80000000000001</v>
      </c>
      <c r="H126" s="30"/>
      <c r="I126" s="30"/>
      <c r="J126" s="31">
        <v>1172.7733000000001</v>
      </c>
      <c r="K126" s="30">
        <v>778</v>
      </c>
      <c r="L126" s="19">
        <v>31.2</v>
      </c>
      <c r="M126" s="20">
        <f t="shared" si="44"/>
        <v>0.53935180803431937</v>
      </c>
      <c r="N126" s="3">
        <v>-45.354800000000004</v>
      </c>
      <c r="O126" s="3">
        <v>-0.82799999999999996</v>
      </c>
      <c r="P126" s="3">
        <f t="shared" si="45"/>
        <v>-14.982800000000005</v>
      </c>
      <c r="Q126" s="3">
        <f t="shared" si="46"/>
        <v>-0.25900641889155779</v>
      </c>
      <c r="R126" s="3">
        <f t="shared" si="36"/>
        <v>394.77330000000006</v>
      </c>
      <c r="S126" s="3">
        <f t="shared" si="66"/>
        <v>179.60200000000015</v>
      </c>
      <c r="T126" s="3">
        <f t="shared" si="67"/>
        <v>-215.17129999999992</v>
      </c>
      <c r="U126" s="3">
        <f t="shared" si="68"/>
        <v>-3.7196483875671449</v>
      </c>
      <c r="V126" s="3">
        <v>1789.9</v>
      </c>
      <c r="W126" s="3">
        <v>2288.0889999999999</v>
      </c>
      <c r="X126" s="3">
        <f t="shared" si="75"/>
        <v>-498.18899999999985</v>
      </c>
      <c r="Y126" s="3">
        <f t="shared" si="53"/>
        <v>-498.18899999999985</v>
      </c>
      <c r="Z126" s="3">
        <f t="shared" si="49"/>
        <v>-8.6121518555387642</v>
      </c>
      <c r="AA126" s="3">
        <f t="shared" si="50"/>
        <v>-8.6121518555387642</v>
      </c>
      <c r="AB126" s="3">
        <f t="shared" si="60"/>
        <v>-113.8739999999998</v>
      </c>
      <c r="AC126" s="3">
        <f t="shared" si="69"/>
        <v>-79.371299999999906</v>
      </c>
      <c r="AD126" s="3">
        <f t="shared" si="70"/>
        <v>-1.3720850692639206</v>
      </c>
      <c r="AE126" s="3">
        <v>39.479999999999997</v>
      </c>
      <c r="AF126" s="3">
        <v>12.82</v>
      </c>
      <c r="AG126" s="3">
        <v>4.72</v>
      </c>
      <c r="AH126" s="3">
        <v>1.74</v>
      </c>
      <c r="AI126" s="3">
        <v>40.68</v>
      </c>
      <c r="AJ126" s="3">
        <v>14.24</v>
      </c>
      <c r="AK126" s="3">
        <v>5.73</v>
      </c>
      <c r="AL126" s="3">
        <v>2.3199999999999998</v>
      </c>
      <c r="AM126" s="3">
        <v>21984.692149999992</v>
      </c>
      <c r="AN126" s="3">
        <f t="shared" si="51"/>
        <v>13.342120388605153</v>
      </c>
      <c r="AO126" s="21">
        <v>118398</v>
      </c>
      <c r="AP126" s="22">
        <f t="shared" si="52"/>
        <v>5.0733443662695024</v>
      </c>
      <c r="AQ126" s="22">
        <v>3.8004754680065398</v>
      </c>
      <c r="AR126" s="3">
        <v>21.310825712105505</v>
      </c>
      <c r="AS126" s="3">
        <v>21.310825712105505</v>
      </c>
      <c r="AT126" s="2">
        <f t="shared" si="77"/>
        <v>21.310825712105505</v>
      </c>
      <c r="AU126" s="2">
        <f t="shared" si="77"/>
        <v>21.310825712105505</v>
      </c>
      <c r="AV126" s="3">
        <v>16.32856243725594</v>
      </c>
      <c r="AW126" s="3">
        <v>12.438894409639316</v>
      </c>
      <c r="AX126" s="3">
        <v>8.6924672153725329</v>
      </c>
      <c r="AY126" s="3">
        <v>6.7172152201217301</v>
      </c>
      <c r="AZ126" s="3">
        <v>3.7606434834495994</v>
      </c>
    </row>
    <row r="127" spans="1:52">
      <c r="A127" s="18">
        <v>1994</v>
      </c>
      <c r="B127" s="3">
        <f t="shared" si="37"/>
        <v>-92.726499999999987</v>
      </c>
      <c r="C127" s="19">
        <f t="shared" si="43"/>
        <v>-1.5001233163117185</v>
      </c>
      <c r="D127" s="23">
        <v>720.69780000000003</v>
      </c>
      <c r="E127" s="23">
        <v>813.42430000000002</v>
      </c>
      <c r="F127" s="3">
        <v>6181.2584999999999</v>
      </c>
      <c r="G127" s="30">
        <v>108.8</v>
      </c>
      <c r="H127" s="30"/>
      <c r="I127" s="30"/>
      <c r="J127" s="31">
        <v>1318.2048</v>
      </c>
      <c r="K127" s="30">
        <v>819.2</v>
      </c>
      <c r="L127" s="19">
        <v>24.1</v>
      </c>
      <c r="M127" s="20">
        <f t="shared" si="44"/>
        <v>0.38988824039635295</v>
      </c>
      <c r="N127" s="3">
        <v>-46.078300000000006</v>
      </c>
      <c r="O127" s="3">
        <v>-1.244</v>
      </c>
      <c r="P127" s="3">
        <f t="shared" si="45"/>
        <v>-23.222300000000004</v>
      </c>
      <c r="Q127" s="3">
        <f t="shared" si="46"/>
        <v>-0.37568886659569412</v>
      </c>
      <c r="R127" s="3">
        <f t="shared" si="36"/>
        <v>499.00479999999993</v>
      </c>
      <c r="S127" s="3">
        <f t="shared" si="66"/>
        <v>274.25599999999991</v>
      </c>
      <c r="T127" s="3">
        <f t="shared" si="67"/>
        <v>-224.74880000000002</v>
      </c>
      <c r="U127" s="3">
        <f t="shared" si="68"/>
        <v>-3.635971542041156</v>
      </c>
      <c r="V127" s="3">
        <v>2224.56</v>
      </c>
      <c r="W127" s="3">
        <v>2611.576</v>
      </c>
      <c r="X127" s="3">
        <f t="shared" si="75"/>
        <v>-387.01600000000008</v>
      </c>
      <c r="Y127" s="3">
        <f t="shared" si="53"/>
        <v>-387.01600000000008</v>
      </c>
      <c r="Z127" s="3">
        <f t="shared" si="49"/>
        <v>-6.2611198027068449</v>
      </c>
      <c r="AA127" s="3">
        <f t="shared" si="50"/>
        <v>-6.2611198027068449</v>
      </c>
      <c r="AB127" s="3">
        <f t="shared" si="60"/>
        <v>111.17299999999977</v>
      </c>
      <c r="AC127" s="3">
        <f t="shared" si="69"/>
        <v>-115.94879999999999</v>
      </c>
      <c r="AD127" s="3">
        <f t="shared" si="70"/>
        <v>-1.8758121829074128</v>
      </c>
      <c r="AE127" s="3">
        <v>39.6</v>
      </c>
      <c r="AF127" s="3">
        <v>12.85</v>
      </c>
      <c r="AG127" s="3">
        <v>4.7</v>
      </c>
      <c r="AH127" s="3">
        <v>1.73</v>
      </c>
      <c r="AI127" s="3">
        <v>40.78</v>
      </c>
      <c r="AJ127" s="3">
        <v>14.23</v>
      </c>
      <c r="AK127" s="3">
        <v>5.7</v>
      </c>
      <c r="AL127" s="3">
        <v>2.29</v>
      </c>
      <c r="AM127" s="3">
        <v>22972.854249999997</v>
      </c>
      <c r="AN127" s="3">
        <f t="shared" si="51"/>
        <v>13.361214957233162</v>
      </c>
      <c r="AO127" s="21">
        <v>122354</v>
      </c>
      <c r="AP127" s="22">
        <f t="shared" si="52"/>
        <v>5.0876181718858575</v>
      </c>
      <c r="AQ127" s="22">
        <v>3.7165334939478742</v>
      </c>
      <c r="AR127" s="3">
        <v>21.581002615961538</v>
      </c>
      <c r="AS127" s="3">
        <v>21.581002615961538</v>
      </c>
      <c r="AT127" s="2">
        <f t="shared" si="77"/>
        <v>21.581002615961538</v>
      </c>
      <c r="AU127" s="2">
        <f t="shared" si="77"/>
        <v>21.581002615961538</v>
      </c>
      <c r="AV127" s="3">
        <v>16.625520328489365</v>
      </c>
      <c r="AW127" s="3">
        <v>12.83594129724878</v>
      </c>
      <c r="AX127" s="3">
        <v>8.9984630457665205</v>
      </c>
      <c r="AY127" s="3">
        <v>6.9624216216549275</v>
      </c>
      <c r="AZ127" s="3">
        <v>3.8573849270891092</v>
      </c>
    </row>
    <row r="128" spans="1:52">
      <c r="A128" s="18">
        <v>1995</v>
      </c>
      <c r="B128" s="3">
        <f t="shared" si="37"/>
        <v>-90.692000000000007</v>
      </c>
      <c r="C128" s="19">
        <f t="shared" si="43"/>
        <v>-1.390485967885067</v>
      </c>
      <c r="D128" s="23">
        <v>811.87950000000001</v>
      </c>
      <c r="E128" s="23">
        <v>902.57150000000001</v>
      </c>
      <c r="F128" s="3">
        <v>6522.3239999999996</v>
      </c>
      <c r="G128" s="30">
        <v>52.5</v>
      </c>
      <c r="H128" s="30"/>
      <c r="I128" s="30"/>
      <c r="J128" s="31">
        <v>1376.6453000000001</v>
      </c>
      <c r="K128" s="30">
        <v>869.5</v>
      </c>
      <c r="L128" s="19">
        <v>29.7</v>
      </c>
      <c r="M128" s="20">
        <f t="shared" si="44"/>
        <v>0.4553591633902272</v>
      </c>
      <c r="N128" s="3">
        <v>-44.049500000000002</v>
      </c>
      <c r="O128" s="3">
        <v>-0.64100000000000001</v>
      </c>
      <c r="P128" s="3">
        <f t="shared" si="45"/>
        <v>-14.990500000000003</v>
      </c>
      <c r="Q128" s="3">
        <f t="shared" si="46"/>
        <v>-0.22983372184515832</v>
      </c>
      <c r="R128" s="3">
        <f t="shared" ref="R128:R143" si="78">J128-K128</f>
        <v>507.14530000000013</v>
      </c>
      <c r="S128" s="3">
        <f t="shared" si="66"/>
        <v>348.96280000000007</v>
      </c>
      <c r="T128" s="3">
        <f t="shared" si="67"/>
        <v>-158.18250000000006</v>
      </c>
      <c r="U128" s="3">
        <f t="shared" si="68"/>
        <v>-2.4252475038038601</v>
      </c>
      <c r="V128" s="3">
        <v>2455.0419999999999</v>
      </c>
      <c r="W128" s="3">
        <v>2853.61</v>
      </c>
      <c r="X128" s="3">
        <f t="shared" si="75"/>
        <v>-398.56800000000021</v>
      </c>
      <c r="Y128" s="3">
        <f t="shared" si="53"/>
        <v>-398.56800000000021</v>
      </c>
      <c r="Z128" s="3">
        <f t="shared" si="49"/>
        <v>-6.1108279809466728</v>
      </c>
      <c r="AA128" s="3">
        <f t="shared" si="50"/>
        <v>-6.1108279809466728</v>
      </c>
      <c r="AB128" s="3">
        <f t="shared" si="60"/>
        <v>-11.552000000000135</v>
      </c>
      <c r="AC128" s="3">
        <f t="shared" si="69"/>
        <v>-105.6825</v>
      </c>
      <c r="AD128" s="3">
        <f t="shared" si="70"/>
        <v>-1.6203196897302252</v>
      </c>
      <c r="AE128" s="3">
        <v>40.54</v>
      </c>
      <c r="AF128" s="3">
        <v>13.53</v>
      </c>
      <c r="AG128" s="3">
        <v>4.9800000000000004</v>
      </c>
      <c r="AH128" s="3">
        <v>1.82</v>
      </c>
      <c r="AI128" s="3">
        <v>42.11</v>
      </c>
      <c r="AJ128" s="3">
        <v>15.23</v>
      </c>
      <c r="AK128" s="3">
        <v>6.21</v>
      </c>
      <c r="AL128" s="3">
        <v>2.46</v>
      </c>
      <c r="AM128" s="3">
        <v>24628.745300000006</v>
      </c>
      <c r="AN128" s="3">
        <f t="shared" si="51"/>
        <v>13.391442287471817</v>
      </c>
      <c r="AO128" s="21">
        <v>129686</v>
      </c>
      <c r="AP128" s="22">
        <f t="shared" si="52"/>
        <v>5.1128930951980447</v>
      </c>
      <c r="AQ128" s="22">
        <v>3.7760689748010079</v>
      </c>
      <c r="AR128" s="3">
        <v>21.540591748278906</v>
      </c>
      <c r="AS128" s="3">
        <v>21.540591748278906</v>
      </c>
      <c r="AT128" s="2">
        <f t="shared" si="77"/>
        <v>21.540591748278906</v>
      </c>
      <c r="AU128" s="2">
        <f t="shared" si="77"/>
        <v>21.540591748278906</v>
      </c>
      <c r="AV128" s="3">
        <v>16.667408027866657</v>
      </c>
      <c r="AW128" s="3">
        <v>12.908398032821722</v>
      </c>
      <c r="AX128" s="3">
        <v>9.2909336360481465</v>
      </c>
      <c r="AY128" s="3">
        <v>7.2253338023433811</v>
      </c>
      <c r="AZ128" s="3">
        <v>3.9878163536855662</v>
      </c>
    </row>
    <row r="129" spans="1:52">
      <c r="A129" s="18">
        <v>1996</v>
      </c>
      <c r="B129" s="3">
        <f t="shared" ref="B129:B143" si="79">D129-E129</f>
        <v>-96.300300000000107</v>
      </c>
      <c r="C129" s="19">
        <f t="shared" si="43"/>
        <v>-1.3892764207849835</v>
      </c>
      <c r="D129" s="23">
        <v>867.66549999999995</v>
      </c>
      <c r="E129" s="23">
        <v>963.96580000000006</v>
      </c>
      <c r="F129" s="3">
        <v>6931.6875</v>
      </c>
      <c r="G129" s="30">
        <v>25.9</v>
      </c>
      <c r="H129" s="30"/>
      <c r="I129" s="30"/>
      <c r="J129" s="31">
        <v>1484.4173000000001</v>
      </c>
      <c r="K129" s="30">
        <v>912.5</v>
      </c>
      <c r="L129" s="19">
        <v>31.7</v>
      </c>
      <c r="M129" s="20">
        <f t="shared" si="44"/>
        <v>0.45732009701822246</v>
      </c>
      <c r="N129" s="3">
        <v>-49.512999999999998</v>
      </c>
      <c r="O129" s="3">
        <v>-0.20100000000000001</v>
      </c>
      <c r="P129" s="3">
        <f t="shared" si="45"/>
        <v>-18.013999999999999</v>
      </c>
      <c r="Q129" s="3">
        <f t="shared" si="46"/>
        <v>-0.25987899771880946</v>
      </c>
      <c r="R129" s="3">
        <f t="shared" si="78"/>
        <v>571.91730000000007</v>
      </c>
      <c r="S129" s="3">
        <f t="shared" si="66"/>
        <v>431.70299999999997</v>
      </c>
      <c r="T129" s="3">
        <f t="shared" si="67"/>
        <v>-140.21430000000009</v>
      </c>
      <c r="U129" s="3">
        <f t="shared" si="68"/>
        <v>-2.0228018069193121</v>
      </c>
      <c r="V129" s="3">
        <v>2934.6060000000002</v>
      </c>
      <c r="W129" s="3">
        <v>3466.0790000000002</v>
      </c>
      <c r="X129" s="3">
        <f t="shared" si="75"/>
        <v>-531.47299999999996</v>
      </c>
      <c r="Y129" s="3">
        <f t="shared" si="53"/>
        <v>-531.47299999999996</v>
      </c>
      <c r="Z129" s="3">
        <f t="shared" si="49"/>
        <v>-7.667296022793872</v>
      </c>
      <c r="AA129" s="3">
        <f t="shared" si="50"/>
        <v>-7.667296022793872</v>
      </c>
      <c r="AB129" s="3">
        <f t="shared" si="60"/>
        <v>-132.90499999999975</v>
      </c>
      <c r="AC129" s="3">
        <f t="shared" si="69"/>
        <v>-114.3143000000001</v>
      </c>
      <c r="AD129" s="3">
        <f t="shared" si="70"/>
        <v>-1.6491554185037929</v>
      </c>
      <c r="AE129" s="3">
        <v>41.16</v>
      </c>
      <c r="AF129" s="3">
        <v>14.11</v>
      </c>
      <c r="AG129" s="3">
        <v>5.33</v>
      </c>
      <c r="AH129" s="3">
        <v>1.97</v>
      </c>
      <c r="AI129" s="3">
        <v>43.48</v>
      </c>
      <c r="AJ129" s="3">
        <v>16.690000000000001</v>
      </c>
      <c r="AK129" s="3">
        <v>7.24</v>
      </c>
      <c r="AL129" s="3">
        <v>3.06</v>
      </c>
      <c r="AM129" s="3">
        <v>26932.983749999999</v>
      </c>
      <c r="AN129" s="3">
        <f t="shared" si="51"/>
        <v>13.430284469058714</v>
      </c>
      <c r="AO129" s="21">
        <v>140245</v>
      </c>
      <c r="AP129" s="22">
        <f t="shared" si="52"/>
        <v>5.1468873867829759</v>
      </c>
      <c r="AQ129" s="22">
        <v>3.8854873001704129</v>
      </c>
      <c r="AR129" s="3">
        <v>21.448377842557175</v>
      </c>
      <c r="AS129" s="3">
        <v>21.448377842557175</v>
      </c>
      <c r="AT129" s="2">
        <f t="shared" si="77"/>
        <v>21.448377842557175</v>
      </c>
      <c r="AU129" s="2">
        <f t="shared" si="77"/>
        <v>21.448377842557175</v>
      </c>
      <c r="AV129" s="3">
        <v>16.511306099631824</v>
      </c>
      <c r="AW129" s="3">
        <v>12.70710893069832</v>
      </c>
      <c r="AX129" s="3">
        <v>9.0791150672499654</v>
      </c>
      <c r="AY129" s="3">
        <v>6.9831867086287112</v>
      </c>
      <c r="AZ129" s="3">
        <v>3.8359662345233101</v>
      </c>
    </row>
    <row r="130" spans="1:52">
      <c r="A130" s="18">
        <v>1997</v>
      </c>
      <c r="B130" s="3">
        <f t="shared" si="79"/>
        <v>-101.3549999999999</v>
      </c>
      <c r="C130" s="19">
        <f t="shared" si="43"/>
        <v>-1.3685562207837438</v>
      </c>
      <c r="D130" s="23">
        <v>954.41899999999998</v>
      </c>
      <c r="E130" s="23">
        <v>1055.7739999999999</v>
      </c>
      <c r="F130" s="3">
        <v>7405.98</v>
      </c>
      <c r="G130" s="30">
        <v>-14</v>
      </c>
      <c r="H130" s="30"/>
      <c r="I130" s="30"/>
      <c r="J130" s="31">
        <v>1641.0228</v>
      </c>
      <c r="K130" s="30">
        <v>963.8</v>
      </c>
      <c r="L130" s="19">
        <v>23.4</v>
      </c>
      <c r="M130" s="20">
        <f t="shared" si="44"/>
        <v>0.31596088566266717</v>
      </c>
      <c r="N130" s="3">
        <v>-51.423999999999999</v>
      </c>
      <c r="O130" s="3">
        <v>-0.40300000000000002</v>
      </c>
      <c r="P130" s="3">
        <f t="shared" si="45"/>
        <v>-28.427</v>
      </c>
      <c r="Q130" s="3">
        <f t="shared" si="46"/>
        <v>-0.38383846567233509</v>
      </c>
      <c r="R130" s="3">
        <f t="shared" si="78"/>
        <v>677.22280000000001</v>
      </c>
      <c r="S130" s="3">
        <f t="shared" ref="S130:S143" si="80">R130+B130+L130+N130+O130-G130</f>
        <v>561.44080000000008</v>
      </c>
      <c r="T130" s="3">
        <f t="shared" ref="T130:T143" si="81">S130-R130</f>
        <v>-115.78199999999993</v>
      </c>
      <c r="U130" s="3">
        <f t="shared" ref="U130:U143" si="82" xml:space="preserve"> 100 * (T130/F130)</f>
        <v>-1.5633582591365345</v>
      </c>
      <c r="V130" s="3">
        <v>3455.32</v>
      </c>
      <c r="W130" s="3">
        <v>4015.3560000000002</v>
      </c>
      <c r="X130" s="3">
        <f t="shared" si="75"/>
        <v>-560.03600000000006</v>
      </c>
      <c r="Y130" s="3">
        <f t="shared" si="53"/>
        <v>-560.03600000000006</v>
      </c>
      <c r="Z130" s="3">
        <f t="shared" si="49"/>
        <v>-7.5619431864520301</v>
      </c>
      <c r="AA130" s="3">
        <f t="shared" si="50"/>
        <v>-7.5619431864520301</v>
      </c>
      <c r="AB130" s="3">
        <f t="shared" si="60"/>
        <v>-28.563000000000102</v>
      </c>
      <c r="AC130" s="3">
        <f t="shared" ref="AC130:AC143" si="83">B130+P130</f>
        <v>-129.7819999999999</v>
      </c>
      <c r="AD130" s="3">
        <f t="shared" ref="AD130:AD143" si="84">100*(AC130/F130)</f>
        <v>-1.7523946864560789</v>
      </c>
      <c r="AE130" s="3">
        <v>41.73</v>
      </c>
      <c r="AF130" s="3">
        <v>14.77</v>
      </c>
      <c r="AG130" s="3">
        <v>5.81</v>
      </c>
      <c r="AH130" s="3">
        <v>2.2000000000000002</v>
      </c>
      <c r="AI130" s="3">
        <v>44.64</v>
      </c>
      <c r="AJ130" s="3">
        <v>18.02</v>
      </c>
      <c r="AK130" s="3">
        <v>8.18</v>
      </c>
      <c r="AL130" s="3">
        <v>3.53</v>
      </c>
      <c r="AM130" s="3">
        <v>29692.900250000002</v>
      </c>
      <c r="AN130" s="3">
        <f t="shared" si="51"/>
        <v>13.472652619322394</v>
      </c>
      <c r="AO130" s="21">
        <v>152721</v>
      </c>
      <c r="AP130" s="22">
        <f t="shared" si="52"/>
        <v>5.1838987591065377</v>
      </c>
      <c r="AQ130" s="22">
        <v>4.0093141285825782</v>
      </c>
      <c r="AR130" s="3">
        <v>21.239483701750743</v>
      </c>
      <c r="AS130" s="3">
        <v>21.239483701750743</v>
      </c>
      <c r="AT130" s="2">
        <f t="shared" si="77"/>
        <v>21.239483701750743</v>
      </c>
      <c r="AU130" s="2">
        <f t="shared" si="77"/>
        <v>21.239483701750743</v>
      </c>
      <c r="AV130" s="3">
        <v>16.405412537509537</v>
      </c>
      <c r="AW130" s="3">
        <v>12.560120698708346</v>
      </c>
      <c r="AX130" s="3">
        <v>8.9187310727801314</v>
      </c>
      <c r="AY130" s="3">
        <v>6.9100392187651929</v>
      </c>
      <c r="AZ130" s="3">
        <v>3.7779714752589548</v>
      </c>
    </row>
    <row r="131" spans="1:52">
      <c r="A131" s="18">
        <v>1998</v>
      </c>
      <c r="B131" s="3">
        <f t="shared" si="79"/>
        <v>-161.82880000000011</v>
      </c>
      <c r="C131" s="19">
        <f t="shared" ref="C131:C143" si="85">100*(B131/F131)</f>
        <v>-2.0548161149415511</v>
      </c>
      <c r="D131" s="23">
        <v>953.86099999999999</v>
      </c>
      <c r="E131" s="23">
        <v>1115.6898000000001</v>
      </c>
      <c r="F131" s="3">
        <v>7875.5855000000001</v>
      </c>
      <c r="G131" s="30">
        <v>-85.3</v>
      </c>
      <c r="H131" s="30"/>
      <c r="I131" s="30"/>
      <c r="J131" s="31">
        <v>1773.6373000000001</v>
      </c>
      <c r="K131" s="30">
        <v>1020.5</v>
      </c>
      <c r="L131" s="19">
        <v>17.3</v>
      </c>
      <c r="M131" s="20">
        <f t="shared" ref="M131:M143" si="86">100*(L131/F131)</f>
        <v>0.21966620767433737</v>
      </c>
      <c r="N131" s="3">
        <v>-60.033000000000001</v>
      </c>
      <c r="O131" s="3">
        <v>-0.245</v>
      </c>
      <c r="P131" s="3">
        <f t="shared" ref="P131:P143" si="87">L131+N131+O131</f>
        <v>-42.978000000000002</v>
      </c>
      <c r="Q131" s="3">
        <f t="shared" ref="Q131:Q143" si="88">100*(P131/F131)</f>
        <v>-0.54571180771258221</v>
      </c>
      <c r="R131" s="3">
        <f t="shared" si="78"/>
        <v>753.1373000000001</v>
      </c>
      <c r="S131" s="3">
        <f t="shared" si="80"/>
        <v>633.63049999999987</v>
      </c>
      <c r="T131" s="3">
        <f t="shared" si="81"/>
        <v>-119.50680000000023</v>
      </c>
      <c r="U131" s="3">
        <f t="shared" si="82"/>
        <v>-1.5174338466644826</v>
      </c>
      <c r="V131" s="3">
        <v>3902.1080000000002</v>
      </c>
      <c r="W131" s="3">
        <v>4764.2110000000002</v>
      </c>
      <c r="X131" s="3">
        <f t="shared" si="75"/>
        <v>-862.10300000000007</v>
      </c>
      <c r="Y131" s="3">
        <f t="shared" si="53"/>
        <v>-862.10300000000007</v>
      </c>
      <c r="Z131" s="3">
        <f t="shared" si="49"/>
        <v>-10.946525817032905</v>
      </c>
      <c r="AA131" s="3">
        <f t="shared" si="50"/>
        <v>-10.946525817032905</v>
      </c>
      <c r="AB131" s="3">
        <f t="shared" si="60"/>
        <v>-302.06700000000001</v>
      </c>
      <c r="AC131" s="3">
        <f t="shared" si="83"/>
        <v>-204.80680000000012</v>
      </c>
      <c r="AD131" s="3">
        <f t="shared" si="84"/>
        <v>-2.6005279226541331</v>
      </c>
      <c r="AE131" s="3">
        <v>42.12</v>
      </c>
      <c r="AF131" s="3">
        <v>15.29</v>
      </c>
      <c r="AG131" s="3">
        <v>6.2</v>
      </c>
      <c r="AH131" s="3">
        <v>2.41</v>
      </c>
      <c r="AI131" s="3">
        <v>45.39</v>
      </c>
      <c r="AJ131" s="3">
        <v>19.09</v>
      </c>
      <c r="AK131" s="3">
        <v>9</v>
      </c>
      <c r="AL131" s="3">
        <v>3.92</v>
      </c>
      <c r="AM131" s="3">
        <v>33388.635999999999</v>
      </c>
      <c r="AN131" s="3">
        <f t="shared" si="51"/>
        <v>13.523598677521782</v>
      </c>
      <c r="AO131" s="21">
        <v>169662</v>
      </c>
      <c r="AP131" s="22">
        <f t="shared" si="52"/>
        <v>5.2295845822214879</v>
      </c>
      <c r="AQ131" s="22">
        <v>4.2395115893288189</v>
      </c>
      <c r="AR131" s="3">
        <v>21.695755740147547</v>
      </c>
      <c r="AS131" s="3">
        <v>21.695755740147547</v>
      </c>
      <c r="AT131" s="2">
        <f t="shared" si="77"/>
        <v>21.695755740147547</v>
      </c>
      <c r="AU131" s="2">
        <f t="shared" si="77"/>
        <v>21.695755740147547</v>
      </c>
      <c r="AV131" s="3">
        <v>16.863815081561334</v>
      </c>
      <c r="AW131" s="3">
        <v>13.082779324308262</v>
      </c>
      <c r="AX131" s="3">
        <v>9.3813489311673024</v>
      </c>
      <c r="AY131" s="3">
        <v>7.3060427906520111</v>
      </c>
      <c r="AZ131" s="3">
        <v>3.9867857135915714</v>
      </c>
    </row>
    <row r="132" spans="1:52">
      <c r="A132" s="18">
        <v>1999</v>
      </c>
      <c r="B132" s="3">
        <f t="shared" si="79"/>
        <v>-262.07680000000016</v>
      </c>
      <c r="C132" s="19">
        <f t="shared" si="85"/>
        <v>-3.1356525608596599</v>
      </c>
      <c r="D132" s="23">
        <v>989.31299999999999</v>
      </c>
      <c r="E132" s="23">
        <v>1251.3898000000002</v>
      </c>
      <c r="F132" s="3">
        <v>8357.9668000000001</v>
      </c>
      <c r="G132" s="30">
        <v>-71.099999999999994</v>
      </c>
      <c r="H132" s="30"/>
      <c r="I132" s="30"/>
      <c r="J132" s="31">
        <v>1928.8675000000001</v>
      </c>
      <c r="K132" s="30">
        <v>1094.4000000000001</v>
      </c>
      <c r="L132" s="19">
        <v>27.8</v>
      </c>
      <c r="M132" s="20">
        <f t="shared" si="86"/>
        <v>0.33261677947799462</v>
      </c>
      <c r="N132" s="3">
        <v>-57.629800000000003</v>
      </c>
      <c r="O132" s="3">
        <v>-4.4790000000000001</v>
      </c>
      <c r="P132" s="3">
        <f t="shared" si="87"/>
        <v>-34.308800000000005</v>
      </c>
      <c r="Q132" s="3">
        <f t="shared" si="88"/>
        <v>-0.41049217855232456</v>
      </c>
      <c r="R132" s="3">
        <f t="shared" si="78"/>
        <v>834.46749999999997</v>
      </c>
      <c r="S132" s="3">
        <f t="shared" si="80"/>
        <v>609.1818999999997</v>
      </c>
      <c r="T132" s="3">
        <f t="shared" si="81"/>
        <v>-225.28560000000027</v>
      </c>
      <c r="U132" s="3">
        <f t="shared" si="82"/>
        <v>-2.6954593789484815</v>
      </c>
      <c r="V132" s="3">
        <v>4400.6679999999997</v>
      </c>
      <c r="W132" s="3">
        <v>5334.3220000000001</v>
      </c>
      <c r="X132" s="3">
        <f t="shared" si="75"/>
        <v>-933.65400000000045</v>
      </c>
      <c r="Y132" s="3">
        <f t="shared" ref="Y132:Y144" si="89">V132-W132</f>
        <v>-933.65400000000045</v>
      </c>
      <c r="Z132" s="3">
        <f t="shared" ref="Z132:Z144" si="90">100*(X132/F132)</f>
        <v>-11.170826857077255</v>
      </c>
      <c r="AA132" s="3">
        <f t="shared" ref="AA132:AA144" si="91">100*(Y132/$F132)</f>
        <v>-11.170826857077255</v>
      </c>
      <c r="AB132" s="3">
        <f t="shared" si="60"/>
        <v>-71.551000000000386</v>
      </c>
      <c r="AC132" s="3">
        <f t="shared" si="83"/>
        <v>-296.38560000000018</v>
      </c>
      <c r="AD132" s="3">
        <f t="shared" si="84"/>
        <v>-3.5461447394119849</v>
      </c>
      <c r="AE132" s="3">
        <v>42.67</v>
      </c>
      <c r="AF132" s="3">
        <v>15.87</v>
      </c>
      <c r="AG132" s="3">
        <v>6.64</v>
      </c>
      <c r="AH132" s="3">
        <v>2.63</v>
      </c>
      <c r="AI132" s="3">
        <v>46.47</v>
      </c>
      <c r="AJ132" s="3">
        <v>20.04</v>
      </c>
      <c r="AK132" s="3">
        <v>9.6199999999999992</v>
      </c>
      <c r="AL132" s="3">
        <v>4.21</v>
      </c>
      <c r="AM132" s="3">
        <v>37787.119600000005</v>
      </c>
      <c r="AN132" s="3">
        <f t="shared" ref="AN132:AN143" si="92">LOG(AM132*1000000000)</f>
        <v>13.577343788199039</v>
      </c>
      <c r="AO132" s="21">
        <v>189642</v>
      </c>
      <c r="AP132" s="22">
        <f t="shared" ref="AP132:AP143" si="93">LOG(AO132)</f>
        <v>5.2779345268219009</v>
      </c>
      <c r="AQ132" s="22">
        <v>4.5210899378064058</v>
      </c>
      <c r="AR132" s="3">
        <v>21.682428990635621</v>
      </c>
      <c r="AS132" s="3">
        <v>21.682428990635621</v>
      </c>
      <c r="AT132" s="2">
        <f t="shared" si="77"/>
        <v>21.682428990635621</v>
      </c>
      <c r="AU132" s="2">
        <f t="shared" si="77"/>
        <v>21.682428990635621</v>
      </c>
      <c r="AV132" s="3">
        <v>16.858720733204208</v>
      </c>
      <c r="AW132" s="3">
        <v>13.164448034947361</v>
      </c>
      <c r="AX132" s="3">
        <v>9.4014965032320337</v>
      </c>
      <c r="AY132" s="3">
        <v>7.284478270225458</v>
      </c>
      <c r="AZ132" s="3">
        <v>3.9097294520685737</v>
      </c>
    </row>
    <row r="133" spans="1:52">
      <c r="A133" s="18">
        <v>2000</v>
      </c>
      <c r="B133" s="3">
        <f t="shared" si="79"/>
        <v>-382.05250000000001</v>
      </c>
      <c r="C133" s="19">
        <f t="shared" si="85"/>
        <v>-4.2740479459684222</v>
      </c>
      <c r="D133" s="23">
        <v>1093.2383</v>
      </c>
      <c r="E133" s="23">
        <v>1475.2908</v>
      </c>
      <c r="F133" s="3">
        <v>8938.8913000000011</v>
      </c>
      <c r="G133" s="30">
        <v>-134</v>
      </c>
      <c r="H133" s="30"/>
      <c r="I133" s="30"/>
      <c r="J133" s="31">
        <v>2076.5346</v>
      </c>
      <c r="K133" s="30">
        <v>1184.3</v>
      </c>
      <c r="L133" s="19">
        <v>37.700000000000003</v>
      </c>
      <c r="M133" s="20">
        <f t="shared" si="86"/>
        <v>0.42175252763169857</v>
      </c>
      <c r="N133" s="3">
        <v>-66.0608</v>
      </c>
      <c r="O133" s="3">
        <v>-0.37</v>
      </c>
      <c r="P133" s="3">
        <f t="shared" si="87"/>
        <v>-28.730799999999999</v>
      </c>
      <c r="Q133" s="3">
        <f t="shared" si="88"/>
        <v>-0.32141346209232896</v>
      </c>
      <c r="R133" s="3">
        <f t="shared" si="78"/>
        <v>892.2346</v>
      </c>
      <c r="S133" s="3">
        <f t="shared" si="80"/>
        <v>615.45130000000006</v>
      </c>
      <c r="T133" s="3">
        <f t="shared" si="81"/>
        <v>-276.78329999999994</v>
      </c>
      <c r="U133" s="3">
        <f t="shared" si="82"/>
        <v>-3.0963940684679758</v>
      </c>
      <c r="V133" s="3">
        <v>5246.9920000000002</v>
      </c>
      <c r="W133" s="3">
        <v>6054.01</v>
      </c>
      <c r="X133" s="3">
        <f t="shared" si="75"/>
        <v>-807.01800000000003</v>
      </c>
      <c r="Y133" s="3">
        <f t="shared" si="89"/>
        <v>-807.01800000000003</v>
      </c>
      <c r="Z133" s="3">
        <f t="shared" si="90"/>
        <v>-9.0281666139065813</v>
      </c>
      <c r="AA133" s="3">
        <f t="shared" si="91"/>
        <v>-9.0281666139065813</v>
      </c>
      <c r="AB133" s="3">
        <f t="shared" si="60"/>
        <v>126.63600000000042</v>
      </c>
      <c r="AC133" s="3">
        <f t="shared" si="83"/>
        <v>-410.7833</v>
      </c>
      <c r="AD133" s="3">
        <f t="shared" si="84"/>
        <v>-4.5954614080607508</v>
      </c>
      <c r="AE133" s="3">
        <v>43.11</v>
      </c>
      <c r="AF133" s="3">
        <v>16.489999999999998</v>
      </c>
      <c r="AG133" s="3">
        <v>7.13</v>
      </c>
      <c r="AH133" s="3">
        <v>2.84</v>
      </c>
      <c r="AI133" s="3">
        <v>47.61</v>
      </c>
      <c r="AJ133" s="3">
        <v>21.52</v>
      </c>
      <c r="AK133" s="3">
        <v>10.88</v>
      </c>
      <c r="AL133" s="3">
        <v>5.07</v>
      </c>
      <c r="AM133" s="3">
        <v>40256.081149999991</v>
      </c>
      <c r="AN133" s="3">
        <f t="shared" si="92"/>
        <v>13.604831494900184</v>
      </c>
      <c r="AO133" s="21">
        <v>199421</v>
      </c>
      <c r="AP133" s="22">
        <f t="shared" si="93"/>
        <v>5.2997708897023337</v>
      </c>
      <c r="AQ133" s="22">
        <v>4.5034758561165171</v>
      </c>
      <c r="AR133" s="3">
        <v>20.787237158986763</v>
      </c>
      <c r="AS133" s="3">
        <v>20.787237158986763</v>
      </c>
      <c r="AT133" s="2">
        <f t="shared" si="77"/>
        <v>20.787237158986763</v>
      </c>
      <c r="AU133" s="2">
        <f t="shared" si="77"/>
        <v>20.787237158986763</v>
      </c>
      <c r="AV133" s="3">
        <v>16.274950626825692</v>
      </c>
      <c r="AW133" s="3">
        <v>12.729350551778168</v>
      </c>
      <c r="AX133" s="3">
        <v>9.061987414867426</v>
      </c>
      <c r="AY133" s="3">
        <v>7.0033170947220356</v>
      </c>
      <c r="AZ133" s="3">
        <v>3.8957984164559765</v>
      </c>
    </row>
    <row r="134" spans="1:52">
      <c r="A134" s="18">
        <v>2001</v>
      </c>
      <c r="B134" s="3">
        <f t="shared" si="79"/>
        <v>-370.98799999999983</v>
      </c>
      <c r="C134" s="19">
        <f t="shared" si="85"/>
        <v>-4.0389713463274095</v>
      </c>
      <c r="D134" s="23">
        <v>1027.7235000000001</v>
      </c>
      <c r="E134" s="23">
        <v>1398.7114999999999</v>
      </c>
      <c r="F134" s="3">
        <v>9185.2099999999991</v>
      </c>
      <c r="G134" s="30">
        <v>-103.3</v>
      </c>
      <c r="H134" s="30"/>
      <c r="I134" s="30"/>
      <c r="J134" s="31">
        <v>1983.9617000000001</v>
      </c>
      <c r="K134" s="30">
        <v>1256.2</v>
      </c>
      <c r="L134" s="19">
        <v>51.9</v>
      </c>
      <c r="M134" s="20">
        <f t="shared" si="86"/>
        <v>0.56503879606454288</v>
      </c>
      <c r="N134" s="3">
        <v>-72.566999999999993</v>
      </c>
      <c r="O134" s="3">
        <v>12.909000000000001</v>
      </c>
      <c r="P134" s="3">
        <f t="shared" si="87"/>
        <v>-7.7579999999999938</v>
      </c>
      <c r="Q134" s="3">
        <f t="shared" si="88"/>
        <v>-8.4461868590919476E-2</v>
      </c>
      <c r="R134" s="3">
        <f t="shared" si="78"/>
        <v>727.76170000000002</v>
      </c>
      <c r="S134" s="3">
        <f t="shared" si="80"/>
        <v>452.31570000000016</v>
      </c>
      <c r="T134" s="3">
        <f t="shared" si="81"/>
        <v>-275.44599999999986</v>
      </c>
      <c r="U134" s="3">
        <f t="shared" si="82"/>
        <v>-2.9987991564700196</v>
      </c>
      <c r="V134" s="3">
        <v>5432.018</v>
      </c>
      <c r="W134" s="3">
        <v>6840.8310000000001</v>
      </c>
      <c r="X134" s="3">
        <f t="shared" si="75"/>
        <v>-1408.8130000000001</v>
      </c>
      <c r="Y134" s="3">
        <f t="shared" si="89"/>
        <v>-1408.8130000000001</v>
      </c>
      <c r="Z134" s="3">
        <f t="shared" si="90"/>
        <v>-15.337842030830002</v>
      </c>
      <c r="AA134" s="3">
        <f t="shared" si="91"/>
        <v>-15.337842030830002</v>
      </c>
      <c r="AB134" s="3">
        <f t="shared" si="60"/>
        <v>-601.79500000000007</v>
      </c>
      <c r="AC134" s="3">
        <f t="shared" si="83"/>
        <v>-378.74599999999981</v>
      </c>
      <c r="AD134" s="3">
        <f t="shared" si="84"/>
        <v>-4.1234332149183288</v>
      </c>
      <c r="AE134" s="3">
        <v>42.23</v>
      </c>
      <c r="AF134" s="3">
        <v>15.37</v>
      </c>
      <c r="AG134" s="3">
        <v>6.26</v>
      </c>
      <c r="AH134" s="3">
        <v>2.4</v>
      </c>
      <c r="AI134" s="3">
        <v>44.82</v>
      </c>
      <c r="AJ134" s="3">
        <v>18.22</v>
      </c>
      <c r="AK134" s="3">
        <v>8.3699999999999992</v>
      </c>
      <c r="AL134" s="3">
        <v>3.7</v>
      </c>
      <c r="AM134" s="3">
        <v>40088.824650000002</v>
      </c>
      <c r="AN134" s="3">
        <f t="shared" si="92"/>
        <v>13.603023323511632</v>
      </c>
      <c r="AO134" s="21">
        <v>196203</v>
      </c>
      <c r="AP134" s="22">
        <f t="shared" si="93"/>
        <v>5.2927056435815691</v>
      </c>
      <c r="AQ134" s="22">
        <v>4.3644973440999175</v>
      </c>
      <c r="AR134" s="22"/>
    </row>
    <row r="135" spans="1:52">
      <c r="A135" s="18">
        <v>2002</v>
      </c>
      <c r="B135" s="3">
        <f t="shared" si="79"/>
        <v>-427.17430000000013</v>
      </c>
      <c r="C135" s="19">
        <f t="shared" si="85"/>
        <v>-4.5402896456047159</v>
      </c>
      <c r="D135" s="23">
        <v>1003.0255</v>
      </c>
      <c r="E135" s="23">
        <v>1430.1998000000001</v>
      </c>
      <c r="F135" s="3">
        <v>9408.5253000000012</v>
      </c>
      <c r="G135" s="30">
        <v>-22.1</v>
      </c>
      <c r="H135" s="30"/>
      <c r="I135" s="30"/>
      <c r="J135" s="31">
        <v>1990.4255000000001</v>
      </c>
      <c r="K135" s="30">
        <v>1305</v>
      </c>
      <c r="L135" s="19">
        <v>49.1</v>
      </c>
      <c r="M135" s="20">
        <f t="shared" si="86"/>
        <v>0.52186711981313372</v>
      </c>
      <c r="N135" s="3">
        <v>-73.510800000000003</v>
      </c>
      <c r="O135" s="3">
        <v>-0.55200000000000005</v>
      </c>
      <c r="P135" s="3">
        <f t="shared" si="87"/>
        <v>-24.962800000000001</v>
      </c>
      <c r="Q135" s="3">
        <f t="shared" si="88"/>
        <v>-0.26532107002996524</v>
      </c>
      <c r="R135" s="3">
        <f t="shared" si="78"/>
        <v>685.42550000000006</v>
      </c>
      <c r="S135" s="3">
        <f t="shared" si="80"/>
        <v>255.38839999999993</v>
      </c>
      <c r="T135" s="3">
        <f t="shared" si="81"/>
        <v>-430.03710000000012</v>
      </c>
      <c r="U135" s="3">
        <f t="shared" si="82"/>
        <v>-4.5707173684275482</v>
      </c>
      <c r="V135" s="3">
        <v>5376.5680000000002</v>
      </c>
      <c r="W135" s="3">
        <v>7323.9530000000004</v>
      </c>
      <c r="X135" s="3">
        <f t="shared" si="75"/>
        <v>-1947.3850000000002</v>
      </c>
      <c r="Y135" s="3">
        <f t="shared" si="89"/>
        <v>-1947.3850000000002</v>
      </c>
      <c r="Z135" s="3">
        <f t="shared" si="90"/>
        <v>-20.698089635790211</v>
      </c>
      <c r="AA135" s="3">
        <f t="shared" si="91"/>
        <v>-20.698089635790211</v>
      </c>
      <c r="AB135" s="3">
        <f t="shared" si="60"/>
        <v>-538.57200000000012</v>
      </c>
      <c r="AC135" s="3">
        <f t="shared" si="83"/>
        <v>-452.13710000000015</v>
      </c>
      <c r="AD135" s="3">
        <f t="shared" si="84"/>
        <v>-4.8056107156346819</v>
      </c>
      <c r="AE135" s="3">
        <v>42.36</v>
      </c>
      <c r="AF135" s="3">
        <v>14.99</v>
      </c>
      <c r="AG135" s="3">
        <v>5.94</v>
      </c>
      <c r="AH135" s="3">
        <v>2.2999999999999998</v>
      </c>
      <c r="AI135" s="3">
        <v>43.82</v>
      </c>
      <c r="AJ135" s="3">
        <v>16.86</v>
      </c>
      <c r="AK135" s="3">
        <v>7.34</v>
      </c>
      <c r="AL135" s="3">
        <v>3.14</v>
      </c>
      <c r="AM135" s="3">
        <v>39217.548150000002</v>
      </c>
      <c r="AN135" s="3">
        <f t="shared" si="92"/>
        <v>13.593480438433989</v>
      </c>
      <c r="AO135" s="21">
        <v>189630</v>
      </c>
      <c r="AP135" s="22">
        <f t="shared" si="93"/>
        <v>5.2779070450474252</v>
      </c>
      <c r="AQ135" s="22">
        <v>4.1682991648010974</v>
      </c>
      <c r="AR135" s="22"/>
    </row>
    <row r="136" spans="1:52">
      <c r="A136" s="18">
        <v>2003</v>
      </c>
      <c r="B136" s="3">
        <f t="shared" si="79"/>
        <v>-504.11400000000003</v>
      </c>
      <c r="C136" s="19">
        <f t="shared" si="85"/>
        <v>-5.1230186455017321</v>
      </c>
      <c r="D136" s="23">
        <v>1041.0305000000001</v>
      </c>
      <c r="E136" s="23">
        <v>1545.1445000000001</v>
      </c>
      <c r="F136" s="3">
        <v>9840.1749999999993</v>
      </c>
      <c r="G136" s="30">
        <v>16.600000000000001</v>
      </c>
      <c r="H136" s="30"/>
      <c r="I136" s="30"/>
      <c r="J136" s="31">
        <v>2085.4803000000002</v>
      </c>
      <c r="K136" s="30">
        <v>1354.1</v>
      </c>
      <c r="L136" s="19">
        <v>68.7</v>
      </c>
      <c r="M136" s="20">
        <f t="shared" si="86"/>
        <v>0.69815831527386463</v>
      </c>
      <c r="N136" s="3">
        <v>-80.695499999999996</v>
      </c>
      <c r="O136" s="3">
        <v>-2.1880000000000002</v>
      </c>
      <c r="P136" s="3">
        <f t="shared" si="87"/>
        <v>-14.183499999999993</v>
      </c>
      <c r="Q136" s="3">
        <f t="shared" si="88"/>
        <v>-0.14413869672033267</v>
      </c>
      <c r="R136" s="3">
        <f t="shared" si="78"/>
        <v>731.38030000000026</v>
      </c>
      <c r="S136" s="3">
        <f t="shared" si="80"/>
        <v>196.48280000000025</v>
      </c>
      <c r="T136" s="3">
        <f t="shared" si="81"/>
        <v>-534.89750000000004</v>
      </c>
      <c r="U136" s="3">
        <f t="shared" si="82"/>
        <v>-5.4358535290276855</v>
      </c>
      <c r="V136" s="3">
        <v>5673.076</v>
      </c>
      <c r="W136" s="3">
        <v>7808.3469999999998</v>
      </c>
      <c r="X136" s="3">
        <f t="shared" si="75"/>
        <v>-2135.2709999999997</v>
      </c>
      <c r="Y136" s="3">
        <f t="shared" si="89"/>
        <v>-2135.2709999999997</v>
      </c>
      <c r="Z136" s="3">
        <f t="shared" si="90"/>
        <v>-21.699522620278604</v>
      </c>
      <c r="AA136" s="3">
        <f t="shared" si="91"/>
        <v>-21.699522620278604</v>
      </c>
      <c r="AB136" s="3">
        <f t="shared" si="60"/>
        <v>-187.88599999999951</v>
      </c>
      <c r="AC136" s="3">
        <f t="shared" si="83"/>
        <v>-518.29750000000001</v>
      </c>
      <c r="AD136" s="3">
        <f t="shared" si="84"/>
        <v>-5.267157342222065</v>
      </c>
      <c r="AE136" s="3">
        <v>42.76</v>
      </c>
      <c r="AF136" s="3">
        <v>15.21</v>
      </c>
      <c r="AG136" s="3">
        <v>6.11</v>
      </c>
      <c r="AH136" s="3">
        <v>2.44</v>
      </c>
      <c r="AI136" s="3">
        <v>44.53</v>
      </c>
      <c r="AJ136" s="3">
        <v>17.53</v>
      </c>
      <c r="AK136" s="3">
        <v>7.87</v>
      </c>
      <c r="AL136" s="3">
        <v>3.49</v>
      </c>
      <c r="AM136" s="3">
        <v>41442.076300000008</v>
      </c>
      <c r="AN136" s="3">
        <f t="shared" si="92"/>
        <v>13.617441505980507</v>
      </c>
      <c r="AO136" s="21">
        <v>198545</v>
      </c>
      <c r="AP136" s="22">
        <f t="shared" si="93"/>
        <v>5.2978589546094126</v>
      </c>
      <c r="AQ136" s="22">
        <v>4.2115182199503574</v>
      </c>
      <c r="AR136" s="22"/>
    </row>
    <row r="137" spans="1:52">
      <c r="A137" s="18">
        <v>2004</v>
      </c>
      <c r="B137" s="3">
        <f t="shared" si="79"/>
        <v>-618.69119999999998</v>
      </c>
      <c r="C137" s="19">
        <f t="shared" si="85"/>
        <v>-5.873249077385073</v>
      </c>
      <c r="D137" s="23">
        <v>1180.2248</v>
      </c>
      <c r="E137" s="23">
        <v>1798.9159999999999</v>
      </c>
      <c r="F137" s="3">
        <v>10534.0535</v>
      </c>
      <c r="G137" s="30">
        <v>-7.9</v>
      </c>
      <c r="H137" s="30"/>
      <c r="I137" s="30"/>
      <c r="J137" s="31">
        <v>2340.9205000000002</v>
      </c>
      <c r="K137" s="30">
        <v>1432.8</v>
      </c>
      <c r="L137" s="19">
        <v>91.2</v>
      </c>
      <c r="M137" s="20">
        <f t="shared" si="86"/>
        <v>0.86576359233413813</v>
      </c>
      <c r="N137" s="3">
        <v>-97.111800000000002</v>
      </c>
      <c r="O137" s="3">
        <v>2.778</v>
      </c>
      <c r="P137" s="3">
        <f t="shared" si="87"/>
        <v>-3.1337999999999995</v>
      </c>
      <c r="Q137" s="3">
        <f t="shared" si="88"/>
        <v>-2.9749231860271067E-2</v>
      </c>
      <c r="R137" s="3">
        <f t="shared" si="78"/>
        <v>908.12050000000022</v>
      </c>
      <c r="S137" s="3">
        <f t="shared" si="80"/>
        <v>294.19550000000021</v>
      </c>
      <c r="T137" s="3">
        <f t="shared" si="81"/>
        <v>-613.92499999999995</v>
      </c>
      <c r="U137" s="3">
        <f t="shared" si="82"/>
        <v>-5.8280034366637681</v>
      </c>
      <c r="V137" s="3">
        <v>6602.8590000000004</v>
      </c>
      <c r="W137" s="3">
        <v>8805.3349999999991</v>
      </c>
      <c r="X137" s="3">
        <f t="shared" si="75"/>
        <v>-2202.4759999999987</v>
      </c>
      <c r="Y137" s="3">
        <f t="shared" si="89"/>
        <v>-2202.4759999999987</v>
      </c>
      <c r="Z137" s="3">
        <f t="shared" si="90"/>
        <v>-20.908152782782039</v>
      </c>
      <c r="AA137" s="3">
        <f t="shared" si="91"/>
        <v>-20.908152782782039</v>
      </c>
      <c r="AB137" s="3">
        <f t="shared" si="60"/>
        <v>-67.204999999999018</v>
      </c>
      <c r="AC137" s="3">
        <f t="shared" si="83"/>
        <v>-621.82499999999993</v>
      </c>
      <c r="AD137" s="3">
        <f t="shared" si="84"/>
        <v>-5.9029983092453433</v>
      </c>
      <c r="AE137" s="3">
        <v>43.64</v>
      </c>
      <c r="AF137" s="3">
        <v>16.34</v>
      </c>
      <c r="AG137" s="3">
        <v>6.9</v>
      </c>
      <c r="AH137" s="3">
        <v>2.87</v>
      </c>
      <c r="AI137" s="3">
        <v>46.4</v>
      </c>
      <c r="AJ137" s="3">
        <v>19.75</v>
      </c>
      <c r="AK137" s="3">
        <v>9.4600000000000009</v>
      </c>
      <c r="AL137" s="3">
        <v>4.34</v>
      </c>
      <c r="AM137" s="3">
        <v>47099.915350000003</v>
      </c>
      <c r="AN137" s="3">
        <f t="shared" si="92"/>
        <v>13.673020126596818</v>
      </c>
      <c r="AO137" s="21">
        <v>223622</v>
      </c>
      <c r="AP137" s="22">
        <f t="shared" si="93"/>
        <v>5.3495145273387159</v>
      </c>
      <c r="AQ137" s="22">
        <v>4.4712052535142339</v>
      </c>
      <c r="AR137" s="22"/>
    </row>
    <row r="138" spans="1:52">
      <c r="A138" s="18">
        <v>2005</v>
      </c>
      <c r="B138" s="3">
        <f t="shared" si="79"/>
        <v>-722.73270000000002</v>
      </c>
      <c r="C138" s="19">
        <f t="shared" si="85"/>
        <v>-6.4107131750507289</v>
      </c>
      <c r="D138" s="23">
        <v>1305.0578</v>
      </c>
      <c r="E138" s="23">
        <v>2027.7905000000001</v>
      </c>
      <c r="F138" s="3">
        <v>11273.826800000001</v>
      </c>
      <c r="G138" s="30">
        <v>-79.7</v>
      </c>
      <c r="H138" s="30"/>
      <c r="I138" s="30"/>
      <c r="J138" s="31">
        <v>2564.2417999999998</v>
      </c>
      <c r="K138" s="30">
        <v>1541.4</v>
      </c>
      <c r="L138" s="19">
        <v>97.1</v>
      </c>
      <c r="M138" s="20">
        <f t="shared" si="86"/>
        <v>0.86128695892329998</v>
      </c>
      <c r="N138" s="3">
        <v>-114.9545</v>
      </c>
      <c r="O138" s="3">
        <v>12.776</v>
      </c>
      <c r="P138" s="3">
        <f t="shared" si="87"/>
        <v>-5.0785000000000018</v>
      </c>
      <c r="Q138" s="3">
        <f t="shared" si="88"/>
        <v>-4.5046815869124415E-2</v>
      </c>
      <c r="R138" s="3">
        <f t="shared" si="78"/>
        <v>1022.8417999999997</v>
      </c>
      <c r="S138" s="3">
        <f t="shared" si="80"/>
        <v>374.7305999999997</v>
      </c>
      <c r="T138" s="3">
        <f t="shared" si="81"/>
        <v>-648.11120000000005</v>
      </c>
      <c r="U138" s="3">
        <f t="shared" si="82"/>
        <v>-5.7488128166027881</v>
      </c>
      <c r="V138" s="3">
        <v>8171.7759999999998</v>
      </c>
      <c r="W138" s="3">
        <v>10538.614</v>
      </c>
      <c r="X138" s="3">
        <f t="shared" si="75"/>
        <v>-2366.8379999999997</v>
      </c>
      <c r="Y138" s="3">
        <f t="shared" si="89"/>
        <v>-2366.8379999999997</v>
      </c>
      <c r="Z138" s="3">
        <f t="shared" si="90"/>
        <v>-20.994095811370808</v>
      </c>
      <c r="AA138" s="3">
        <f t="shared" si="91"/>
        <v>-20.994095811370808</v>
      </c>
      <c r="AB138" s="3">
        <f t="shared" si="60"/>
        <v>-164.36200000000099</v>
      </c>
      <c r="AC138" s="3">
        <f t="shared" si="83"/>
        <v>-727.81119999999999</v>
      </c>
      <c r="AD138" s="3">
        <f t="shared" si="84"/>
        <v>-6.4557599909198533</v>
      </c>
      <c r="AE138" s="3">
        <v>44.94</v>
      </c>
      <c r="AF138" s="3">
        <v>17.68</v>
      </c>
      <c r="AG138" s="3">
        <v>7.76</v>
      </c>
      <c r="AH138" s="3">
        <v>3.29</v>
      </c>
      <c r="AI138" s="3">
        <v>48.33</v>
      </c>
      <c r="AJ138" s="3">
        <v>21.92</v>
      </c>
      <c r="AK138" s="3">
        <v>10.98</v>
      </c>
      <c r="AL138" s="3">
        <v>5.13</v>
      </c>
      <c r="AM138" s="3">
        <v>52969.310099999995</v>
      </c>
      <c r="AN138" s="3">
        <f t="shared" si="92"/>
        <v>13.724024316493946</v>
      </c>
      <c r="AO138" s="21">
        <v>249169</v>
      </c>
      <c r="AP138" s="22">
        <f t="shared" si="93"/>
        <v>5.3964940092294995</v>
      </c>
      <c r="AQ138" s="22">
        <v>4.6984321330890051</v>
      </c>
      <c r="AR138" s="22"/>
    </row>
    <row r="139" spans="1:52">
      <c r="A139" s="18">
        <v>2006</v>
      </c>
      <c r="B139" s="3">
        <f t="shared" si="79"/>
        <v>-769.3137999999999</v>
      </c>
      <c r="C139" s="19">
        <f t="shared" si="85"/>
        <v>-6.3943075210111724</v>
      </c>
      <c r="D139" s="23">
        <v>1471.0315000000001</v>
      </c>
      <c r="E139" s="23">
        <v>2240.3453</v>
      </c>
      <c r="F139" s="3">
        <v>12031.229300000001</v>
      </c>
      <c r="G139" s="30">
        <v>-220.6</v>
      </c>
      <c r="H139" s="30"/>
      <c r="I139" s="30"/>
      <c r="J139" s="31">
        <v>2752.23</v>
      </c>
      <c r="K139" s="30">
        <v>1660.7</v>
      </c>
      <c r="L139" s="19">
        <v>72.400000000000006</v>
      </c>
      <c r="M139" s="20">
        <f t="shared" si="86"/>
        <v>0.60176726911854295</v>
      </c>
      <c r="N139" s="3">
        <v>-101.502</v>
      </c>
      <c r="O139" s="3">
        <v>-1.988</v>
      </c>
      <c r="P139" s="3">
        <f t="shared" si="87"/>
        <v>-31.089999999999989</v>
      </c>
      <c r="Q139" s="3">
        <f t="shared" si="88"/>
        <v>-0.25841083421126376</v>
      </c>
      <c r="R139" s="3">
        <f t="shared" si="78"/>
        <v>1091.53</v>
      </c>
      <c r="S139" s="3">
        <f t="shared" si="80"/>
        <v>511.72620000000006</v>
      </c>
      <c r="T139" s="3">
        <f t="shared" si="81"/>
        <v>-579.80379999999991</v>
      </c>
      <c r="U139" s="3">
        <f t="shared" si="82"/>
        <v>-4.8191567589855504</v>
      </c>
      <c r="V139" s="3">
        <v>9406.009</v>
      </c>
      <c r="W139" s="3">
        <v>11530.031000000001</v>
      </c>
      <c r="X139" s="3">
        <f t="shared" si="75"/>
        <v>-2124.0220000000008</v>
      </c>
      <c r="Y139" s="3">
        <f t="shared" si="89"/>
        <v>-2124.0220000000008</v>
      </c>
      <c r="Z139" s="3">
        <f t="shared" si="90"/>
        <v>-17.654239205631303</v>
      </c>
      <c r="AA139" s="3">
        <f t="shared" si="91"/>
        <v>-17.654239205631303</v>
      </c>
      <c r="AB139" s="3">
        <f t="shared" si="60"/>
        <v>242.81599999999889</v>
      </c>
      <c r="AC139" s="3">
        <f t="shared" si="83"/>
        <v>-800.40379999999993</v>
      </c>
      <c r="AD139" s="3">
        <f t="shared" si="84"/>
        <v>-6.6527183552224365</v>
      </c>
      <c r="AE139" s="3">
        <v>45.5</v>
      </c>
      <c r="AF139" s="3">
        <v>18.059999999999999</v>
      </c>
      <c r="AG139" s="3">
        <v>7.92</v>
      </c>
      <c r="AH139" s="3">
        <v>3.32</v>
      </c>
      <c r="AI139" s="3">
        <v>49.32</v>
      </c>
      <c r="AJ139" s="3">
        <v>22.82</v>
      </c>
      <c r="AK139" s="3">
        <v>11.59</v>
      </c>
      <c r="AL139" s="3">
        <v>5.46</v>
      </c>
      <c r="AM139" s="3">
        <v>58682.33219999999</v>
      </c>
      <c r="AN139" s="3">
        <f t="shared" si="92"/>
        <v>13.76850736559155</v>
      </c>
      <c r="AO139" s="21">
        <v>273434</v>
      </c>
      <c r="AP139" s="22">
        <f t="shared" si="93"/>
        <v>5.4368525156974616</v>
      </c>
      <c r="AQ139" s="22">
        <v>4.8775009383288861</v>
      </c>
      <c r="AR139" s="22"/>
    </row>
    <row r="140" spans="1:52">
      <c r="A140" s="18">
        <v>2007</v>
      </c>
      <c r="B140" s="3">
        <f t="shared" si="79"/>
        <v>-713.96850000000018</v>
      </c>
      <c r="C140" s="19">
        <f t="shared" si="85"/>
        <v>-5.7594723703339579</v>
      </c>
      <c r="D140" s="23">
        <v>1661.6955</v>
      </c>
      <c r="E140" s="23">
        <v>2375.6640000000002</v>
      </c>
      <c r="F140" s="3">
        <v>12396.422</v>
      </c>
      <c r="G140" s="30">
        <v>21.1</v>
      </c>
      <c r="H140" s="30"/>
      <c r="I140" s="30"/>
      <c r="J140" s="31">
        <v>2751.6709999999998</v>
      </c>
      <c r="K140" s="30">
        <v>1767.5</v>
      </c>
      <c r="L140" s="19">
        <v>123.3</v>
      </c>
      <c r="M140" s="20">
        <f t="shared" si="86"/>
        <v>0.99464184100863939</v>
      </c>
      <c r="N140" s="3">
        <v>-126.21250000000001</v>
      </c>
      <c r="O140" s="3">
        <v>-0.40400000000000003</v>
      </c>
      <c r="P140" s="3">
        <f t="shared" si="87"/>
        <v>-3.3165000000000084</v>
      </c>
      <c r="Q140" s="3">
        <f t="shared" si="88"/>
        <v>-2.6753687475305443E-2</v>
      </c>
      <c r="R140" s="3">
        <f t="shared" si="78"/>
        <v>984.17099999999982</v>
      </c>
      <c r="S140" s="3">
        <f t="shared" si="80"/>
        <v>245.78599999999963</v>
      </c>
      <c r="T140" s="3">
        <f t="shared" si="81"/>
        <v>-738.38500000000022</v>
      </c>
      <c r="U140" s="3">
        <f t="shared" si="82"/>
        <v>-5.9564364620694601</v>
      </c>
      <c r="V140" s="3">
        <v>11563.156000000001</v>
      </c>
      <c r="W140" s="3">
        <v>13979.646000000001</v>
      </c>
      <c r="X140" s="3">
        <f t="shared" si="75"/>
        <v>-2416.4899999999998</v>
      </c>
      <c r="Y140" s="3">
        <f t="shared" si="89"/>
        <v>-2416.4899999999998</v>
      </c>
      <c r="Z140" s="3">
        <f t="shared" si="90"/>
        <v>-19.493447383446608</v>
      </c>
      <c r="AA140" s="3">
        <f t="shared" si="91"/>
        <v>-19.493447383446608</v>
      </c>
      <c r="AB140" s="3">
        <f t="shared" si="60"/>
        <v>-292.46799999999894</v>
      </c>
      <c r="AC140" s="3">
        <f t="shared" si="83"/>
        <v>-717.2850000000002</v>
      </c>
      <c r="AD140" s="3">
        <f t="shared" si="84"/>
        <v>-5.7862260578092624</v>
      </c>
      <c r="AE140" s="3">
        <v>45.67</v>
      </c>
      <c r="AF140" s="3">
        <v>18.329999999999998</v>
      </c>
      <c r="AG140" s="3">
        <v>8.16</v>
      </c>
      <c r="AH140" s="3">
        <v>3.53</v>
      </c>
      <c r="AI140" s="3">
        <v>49.74</v>
      </c>
      <c r="AJ140" s="3">
        <v>23.5</v>
      </c>
      <c r="AK140" s="3">
        <v>12.28</v>
      </c>
      <c r="AL140" s="3">
        <v>6.04</v>
      </c>
      <c r="AM140" s="3">
        <v>61241.200649999999</v>
      </c>
      <c r="AN140" s="3">
        <f t="shared" si="92"/>
        <v>13.787043696568324</v>
      </c>
      <c r="AO140" s="21">
        <v>282635</v>
      </c>
      <c r="AP140" s="22">
        <f t="shared" si="93"/>
        <v>5.45122594153825</v>
      </c>
      <c r="AQ140" s="22">
        <v>4.940232000007744</v>
      </c>
      <c r="AR140" s="22"/>
    </row>
    <row r="141" spans="1:52">
      <c r="A141" s="18">
        <v>2008</v>
      </c>
      <c r="B141" s="3">
        <f t="shared" si="79"/>
        <v>-710.4514999999999</v>
      </c>
      <c r="C141" s="19">
        <f t="shared" si="85"/>
        <v>-5.6574508159369437</v>
      </c>
      <c r="D141" s="23">
        <v>1843.354</v>
      </c>
      <c r="E141" s="23">
        <v>2553.8054999999999</v>
      </c>
      <c r="F141" s="3">
        <v>12557.8025</v>
      </c>
      <c r="G141" s="30">
        <v>136.6</v>
      </c>
      <c r="H141" s="30"/>
      <c r="I141" s="30"/>
      <c r="J141" s="31">
        <v>2592.2197999999999</v>
      </c>
      <c r="K141" s="30">
        <v>1849.2</v>
      </c>
      <c r="L141" s="19">
        <v>174.5</v>
      </c>
      <c r="M141" s="20">
        <f t="shared" si="86"/>
        <v>1.3895743303814501</v>
      </c>
      <c r="N141" s="3">
        <v>-134.5103</v>
      </c>
      <c r="O141" s="3">
        <v>5.4050000000000002</v>
      </c>
      <c r="P141" s="3">
        <f t="shared" si="87"/>
        <v>45.3947</v>
      </c>
      <c r="Q141" s="3">
        <f t="shared" si="88"/>
        <v>0.3614860163631336</v>
      </c>
      <c r="R141" s="3">
        <f t="shared" si="78"/>
        <v>743.0197999999998</v>
      </c>
      <c r="S141" s="3">
        <f t="shared" si="80"/>
        <v>-58.637000000000086</v>
      </c>
      <c r="T141" s="3">
        <f t="shared" si="81"/>
        <v>-801.65679999999986</v>
      </c>
      <c r="U141" s="3">
        <f t="shared" si="82"/>
        <v>-6.3837347338437587</v>
      </c>
      <c r="V141" s="3">
        <v>13730.438</v>
      </c>
      <c r="W141" s="3">
        <v>15935.282999999999</v>
      </c>
      <c r="X141" s="3">
        <f t="shared" si="75"/>
        <v>-2204.8449999999993</v>
      </c>
      <c r="Y141" s="3">
        <f t="shared" si="89"/>
        <v>-2204.8449999999993</v>
      </c>
      <c r="Z141" s="3">
        <f t="shared" si="90"/>
        <v>-17.557570283495057</v>
      </c>
      <c r="AA141" s="3">
        <f t="shared" si="91"/>
        <v>-17.557570283495057</v>
      </c>
      <c r="AB141" s="3">
        <f t="shared" si="60"/>
        <v>211.64500000000044</v>
      </c>
      <c r="AC141" s="3">
        <f t="shared" si="83"/>
        <v>-665.05679999999984</v>
      </c>
      <c r="AD141" s="3">
        <f t="shared" si="84"/>
        <v>-5.2959647995738095</v>
      </c>
      <c r="AE141" s="3">
        <v>45.96</v>
      </c>
      <c r="AF141" s="3">
        <v>17.89</v>
      </c>
      <c r="AG141" s="3">
        <v>7.82</v>
      </c>
      <c r="AH141" s="3">
        <v>3.37</v>
      </c>
      <c r="AI141" s="3">
        <v>48.23</v>
      </c>
      <c r="AJ141" s="3">
        <v>20.95</v>
      </c>
      <c r="AK141" s="3">
        <v>10.4</v>
      </c>
      <c r="AL141" s="3">
        <v>5.03</v>
      </c>
      <c r="AM141" s="3">
        <v>54754.034150000007</v>
      </c>
      <c r="AN141" s="3">
        <f t="shared" si="92"/>
        <v>13.738416122499199</v>
      </c>
      <c r="AO141" s="21">
        <v>250333</v>
      </c>
      <c r="AP141" s="22">
        <f t="shared" si="93"/>
        <v>5.3985181039958627</v>
      </c>
      <c r="AQ141" s="22">
        <v>4.3601604779180123</v>
      </c>
      <c r="AR141" s="22"/>
    </row>
    <row r="142" spans="1:52">
      <c r="A142" s="18">
        <v>2009</v>
      </c>
      <c r="B142" s="3">
        <f t="shared" si="79"/>
        <v>-386.39700000000016</v>
      </c>
      <c r="C142" s="19">
        <f t="shared" si="85"/>
        <v>-3.1606979536203248</v>
      </c>
      <c r="D142" s="23">
        <v>1578.3507999999999</v>
      </c>
      <c r="E142" s="23">
        <v>1964.7478000000001</v>
      </c>
      <c r="F142" s="3">
        <v>12225.053</v>
      </c>
      <c r="G142" s="30">
        <v>179.1</v>
      </c>
      <c r="H142" s="30"/>
      <c r="I142" s="30"/>
      <c r="J142" s="31">
        <v>2092.5801999999999</v>
      </c>
      <c r="K142" s="30">
        <v>1861.1</v>
      </c>
      <c r="L142" s="19">
        <v>146.30000000000001</v>
      </c>
      <c r="M142" s="20">
        <f t="shared" si="86"/>
        <v>1.1967228281137106</v>
      </c>
      <c r="N142" s="3">
        <v>-139.5453</v>
      </c>
      <c r="O142" s="3">
        <v>-0.56799999999999995</v>
      </c>
      <c r="P142" s="3">
        <f t="shared" si="87"/>
        <v>6.1867000000000143</v>
      </c>
      <c r="Q142" s="3">
        <f t="shared" si="88"/>
        <v>5.0606733565899585E-2</v>
      </c>
      <c r="R142" s="3">
        <f t="shared" si="78"/>
        <v>231.48019999999997</v>
      </c>
      <c r="S142" s="3">
        <f t="shared" si="80"/>
        <v>-327.83010000000019</v>
      </c>
      <c r="T142" s="3">
        <f t="shared" si="81"/>
        <v>-559.3103000000001</v>
      </c>
      <c r="U142" s="3">
        <f t="shared" si="82"/>
        <v>-4.5751155434663566</v>
      </c>
      <c r="V142" s="3">
        <v>11127.691000000001</v>
      </c>
      <c r="W142" s="3">
        <v>15008.333000000001</v>
      </c>
      <c r="X142" s="3">
        <f t="shared" si="75"/>
        <v>-3880.6419999999998</v>
      </c>
      <c r="Y142" s="3">
        <f t="shared" si="89"/>
        <v>-3880.6419999999998</v>
      </c>
      <c r="Z142" s="3">
        <f t="shared" si="90"/>
        <v>-31.74335522308165</v>
      </c>
      <c r="AA142" s="3">
        <f t="shared" si="91"/>
        <v>-31.74335522308165</v>
      </c>
      <c r="AB142" s="3">
        <f t="shared" si="60"/>
        <v>-1675.7970000000005</v>
      </c>
      <c r="AC142" s="3">
        <f t="shared" si="83"/>
        <v>-380.21030000000013</v>
      </c>
      <c r="AD142" s="3">
        <f t="shared" si="84"/>
        <v>-3.1100912200544251</v>
      </c>
      <c r="AE142" s="3">
        <v>45.47</v>
      </c>
      <c r="AF142" s="3">
        <v>16.68</v>
      </c>
      <c r="AG142" s="3">
        <v>7.04</v>
      </c>
      <c r="AH142" s="3">
        <v>3.06</v>
      </c>
      <c r="AI142" s="3">
        <v>46.5</v>
      </c>
      <c r="AJ142" s="3">
        <v>18.12</v>
      </c>
      <c r="AK142" s="3">
        <v>8.3000000000000007</v>
      </c>
      <c r="AL142" s="3">
        <v>3.89</v>
      </c>
      <c r="AM142" s="3">
        <v>49643.055850000004</v>
      </c>
      <c r="AN142" s="3">
        <f t="shared" si="92"/>
        <v>13.695858507273604</v>
      </c>
      <c r="AO142" s="21">
        <v>224974</v>
      </c>
      <c r="AP142" s="22">
        <f t="shared" si="93"/>
        <v>5.3521323300714219</v>
      </c>
      <c r="AQ142" s="22">
        <v>4.0607640596731978</v>
      </c>
      <c r="AR142" s="22"/>
    </row>
    <row r="143" spans="1:52">
      <c r="A143" s="18">
        <v>2010</v>
      </c>
      <c r="B143" s="3">
        <f t="shared" si="79"/>
        <v>-516.38670000000002</v>
      </c>
      <c r="C143" s="19">
        <f t="shared" si="85"/>
        <v>-4.0274667830138506</v>
      </c>
      <c r="D143" s="23">
        <v>1837.5333000000001</v>
      </c>
      <c r="E143" s="23">
        <v>2353.92</v>
      </c>
      <c r="F143" s="3">
        <v>12821.625300000002</v>
      </c>
      <c r="G143" s="30">
        <v>158.19999999999999</v>
      </c>
      <c r="H143" s="30"/>
      <c r="I143" s="30"/>
      <c r="J143" s="31">
        <v>2337.1107999999999</v>
      </c>
      <c r="K143" s="30">
        <v>1868.9</v>
      </c>
      <c r="L143" s="19">
        <v>188.3</v>
      </c>
      <c r="M143" s="20">
        <f t="shared" si="86"/>
        <v>1.4686125634945828</v>
      </c>
      <c r="N143" s="3">
        <v>-153.02029999999999</v>
      </c>
      <c r="O143" s="3">
        <v>-0.51100000000000001</v>
      </c>
      <c r="P143" s="3">
        <f t="shared" si="87"/>
        <v>34.768700000000017</v>
      </c>
      <c r="Q143" s="3">
        <f t="shared" si="88"/>
        <v>0.27117232945498737</v>
      </c>
      <c r="R143" s="3">
        <f t="shared" si="78"/>
        <v>468.21079999999984</v>
      </c>
      <c r="S143" s="3">
        <f t="shared" si="80"/>
        <v>-171.60720000000015</v>
      </c>
      <c r="T143" s="3">
        <f t="shared" si="81"/>
        <v>-639.81799999999998</v>
      </c>
      <c r="U143" s="3">
        <f t="shared" si="82"/>
        <v>-4.9901473879446465</v>
      </c>
      <c r="V143" s="3">
        <v>12666.59</v>
      </c>
      <c r="W143" s="3">
        <v>15816.453</v>
      </c>
      <c r="X143" s="3">
        <f t="shared" ref="X143:X144" si="94">V143-W143</f>
        <v>-3149.8629999999994</v>
      </c>
      <c r="Y143" s="3">
        <f t="shared" si="89"/>
        <v>-3149.8629999999994</v>
      </c>
      <c r="Z143" s="3">
        <f t="shared" si="90"/>
        <v>-24.566799655266784</v>
      </c>
      <c r="AA143" s="3">
        <f t="shared" si="91"/>
        <v>-24.566799655266784</v>
      </c>
      <c r="AB143" s="3">
        <f t="shared" si="60"/>
        <v>730.77900000000045</v>
      </c>
      <c r="AC143" s="3">
        <f t="shared" si="83"/>
        <v>-481.61799999999999</v>
      </c>
      <c r="AD143" s="3">
        <f t="shared" si="84"/>
        <v>-3.7562944535588629</v>
      </c>
      <c r="AE143" s="3">
        <v>46.35</v>
      </c>
      <c r="AF143" s="3">
        <v>17.45</v>
      </c>
      <c r="AG143" s="3">
        <v>7.52</v>
      </c>
      <c r="AH143" s="3">
        <v>3.31</v>
      </c>
      <c r="AI143" s="3">
        <v>48.04</v>
      </c>
      <c r="AJ143" s="3">
        <v>19.86</v>
      </c>
      <c r="AK143" s="3">
        <v>9.66</v>
      </c>
      <c r="AL143" s="3">
        <v>4.78</v>
      </c>
      <c r="AM143" s="3">
        <v>52558.649450000012</v>
      </c>
      <c r="AN143" s="3">
        <f t="shared" si="92"/>
        <v>13.720644197039771</v>
      </c>
      <c r="AO143" s="21">
        <v>236238</v>
      </c>
      <c r="AP143" s="22">
        <f t="shared" si="93"/>
        <v>5.3733497572187874</v>
      </c>
      <c r="AQ143" s="22">
        <v>4.0992189539340229</v>
      </c>
      <c r="AR143" s="22"/>
    </row>
    <row r="144" spans="1:52">
      <c r="A144" s="18">
        <v>2011</v>
      </c>
      <c r="C144" s="19"/>
      <c r="F144" s="3">
        <v>13358.887500000001</v>
      </c>
      <c r="V144" s="3">
        <v>13537.657999999999</v>
      </c>
      <c r="W144" s="3">
        <v>16907.792000000001</v>
      </c>
      <c r="X144" s="3">
        <f t="shared" si="94"/>
        <v>-3370.1340000000018</v>
      </c>
      <c r="Y144" s="3">
        <f t="shared" si="89"/>
        <v>-3370.1340000000018</v>
      </c>
      <c r="Z144" s="3">
        <f t="shared" si="90"/>
        <v>-25.227654623186265</v>
      </c>
      <c r="AA144" s="3">
        <f t="shared" si="91"/>
        <v>-25.227654623186265</v>
      </c>
      <c r="AB144" s="3">
        <f t="shared" si="60"/>
        <v>-220.27100000000246</v>
      </c>
      <c r="AE144" s="3">
        <v>46.63</v>
      </c>
      <c r="AF144" s="3">
        <v>17.47</v>
      </c>
      <c r="AG144" s="3">
        <v>7.38</v>
      </c>
      <c r="AH144" s="3">
        <v>3.16</v>
      </c>
      <c r="AI144" s="3">
        <v>48.13</v>
      </c>
      <c r="AJ144" s="3">
        <v>19.649999999999999</v>
      </c>
      <c r="AK144" s="3">
        <v>9.27</v>
      </c>
      <c r="AL144" s="3">
        <v>4.32</v>
      </c>
    </row>
    <row r="145" spans="1:38">
      <c r="A145" s="18">
        <v>2012</v>
      </c>
      <c r="C145" s="19"/>
      <c r="F145" s="3">
        <v>13759.654125000001</v>
      </c>
      <c r="AE145" s="3">
        <v>48.16</v>
      </c>
      <c r="AF145" s="3">
        <v>19.34</v>
      </c>
      <c r="AG145" s="3">
        <v>8.82</v>
      </c>
      <c r="AH145" s="3">
        <v>4.08</v>
      </c>
      <c r="AI145" s="3">
        <v>50.42</v>
      </c>
      <c r="AJ145" s="3">
        <v>22.46</v>
      </c>
      <c r="AK145" s="3">
        <v>11.33</v>
      </c>
      <c r="AL145" s="3">
        <v>5.47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Hauner</dc:creator>
  <cp:lastModifiedBy>Thomas Hauner</cp:lastModifiedBy>
  <dcterms:created xsi:type="dcterms:W3CDTF">2014-05-09T13:21:20Z</dcterms:created>
  <dcterms:modified xsi:type="dcterms:W3CDTF">2014-05-19T00:54:41Z</dcterms:modified>
</cp:coreProperties>
</file>