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hedgepath/Documents/GitHub/financial_analysis/"/>
    </mc:Choice>
  </mc:AlternateContent>
  <xr:revisionPtr revIDLastSave="0" documentId="8_{FDB85651-ACA3-B14E-9BD3-1CD1556BE0E6}" xr6:coauthVersionLast="38" xr6:coauthVersionMax="38" xr10:uidLastSave="{00000000-0000-0000-0000-000000000000}"/>
  <bookViews>
    <workbookView xWindow="6400" yWindow="460" windowWidth="25600" windowHeight="20040" tabRatio="651" xr2:uid="{00000000-000D-0000-FFFF-FFFF00000000}"/>
  </bookViews>
  <sheets>
    <sheet name="PROFORMA" sheetId="15" r:id="rId1"/>
    <sheet name="RENT ROLL" sheetId="3" r:id="rId2"/>
    <sheet name="EXPENSE CALCULATIONS" sheetId="18" r:id="rId3"/>
    <sheet name="MATRIX" sheetId="19" r:id="rId4"/>
  </sheets>
  <definedNames>
    <definedName name="_xlnm._FilterDatabase" localSheetId="1">'RENT ROLL'!$A$2:$G$10</definedName>
    <definedName name="_xlnm.Print_Area" localSheetId="0">PROFORMA!$A$1:$N$61</definedName>
    <definedName name="_xlnm.Print_Area" localSheetId="1">'RENT ROLL'!$A$1:$H$13</definedName>
  </definedNames>
  <calcPr calcId="179021"/>
</workbook>
</file>

<file path=xl/calcChain.xml><?xml version="1.0" encoding="utf-8"?>
<calcChain xmlns="http://schemas.openxmlformats.org/spreadsheetml/2006/main">
  <c r="H6" i="15" l="1"/>
  <c r="D6" i="15"/>
  <c r="E6" i="15"/>
  <c r="F6" i="15"/>
  <c r="G6" i="15"/>
  <c r="C6" i="15"/>
  <c r="I6" i="15"/>
  <c r="J6" i="15"/>
  <c r="K6" i="15"/>
  <c r="L6" i="15"/>
  <c r="M6" i="15"/>
  <c r="N6" i="15"/>
  <c r="O6" i="15"/>
  <c r="P6" i="15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F5" i="3"/>
  <c r="F4" i="3"/>
  <c r="J4" i="3" l="1"/>
  <c r="S4" i="3" s="1"/>
  <c r="L4" i="3"/>
  <c r="P4" i="3"/>
  <c r="R4" i="3" s="1"/>
  <c r="Q4" i="3"/>
  <c r="U4" i="3"/>
  <c r="W4" i="3" s="1"/>
  <c r="V4" i="3"/>
  <c r="J5" i="3"/>
  <c r="S5" i="3" s="1"/>
  <c r="L5" i="3"/>
  <c r="P5" i="3"/>
  <c r="R5" i="3" s="1"/>
  <c r="U5" i="3"/>
  <c r="T5" i="3" s="1"/>
  <c r="J6" i="3"/>
  <c r="L6" i="3"/>
  <c r="P6" i="3"/>
  <c r="R6" i="3" s="1"/>
  <c r="T6" i="3"/>
  <c r="U6" i="3"/>
  <c r="W6" i="3"/>
  <c r="J7" i="3"/>
  <c r="L7" i="3"/>
  <c r="P7" i="3"/>
  <c r="R7" i="3" s="1"/>
  <c r="T7" i="3"/>
  <c r="U7" i="3"/>
  <c r="W7" i="3"/>
  <c r="AA7" i="3" s="1"/>
  <c r="J8" i="3"/>
  <c r="L8" i="3"/>
  <c r="P8" i="3"/>
  <c r="R8" i="3"/>
  <c r="T8" i="3"/>
  <c r="U8" i="3"/>
  <c r="W8" i="3"/>
  <c r="Z8" i="3" s="1"/>
  <c r="AA8" i="3" s="1"/>
  <c r="J9" i="3"/>
  <c r="L9" i="3"/>
  <c r="P9" i="3"/>
  <c r="R9" i="3"/>
  <c r="T9" i="3"/>
  <c r="U9" i="3"/>
  <c r="W9" i="3"/>
  <c r="AB9" i="3" s="1"/>
  <c r="J10" i="3"/>
  <c r="L10" i="3"/>
  <c r="P10" i="3"/>
  <c r="R10" i="3" s="1"/>
  <c r="T10" i="3"/>
  <c r="U10" i="3"/>
  <c r="W10" i="3" s="1"/>
  <c r="J11" i="3"/>
  <c r="L11" i="3"/>
  <c r="P11" i="3"/>
  <c r="R11" i="3"/>
  <c r="U11" i="3"/>
  <c r="W11" i="3" s="1"/>
  <c r="J12" i="3"/>
  <c r="L12" i="3"/>
  <c r="P12" i="3"/>
  <c r="R12" i="3"/>
  <c r="U12" i="3"/>
  <c r="W12" i="3" s="1"/>
  <c r="J13" i="3"/>
  <c r="L13" i="3"/>
  <c r="P13" i="3"/>
  <c r="R13" i="3" s="1"/>
  <c r="U13" i="3"/>
  <c r="T13" i="3" s="1"/>
  <c r="W13" i="3"/>
  <c r="J14" i="3"/>
  <c r="L14" i="3"/>
  <c r="P14" i="3"/>
  <c r="R14" i="3" s="1"/>
  <c r="T14" i="3"/>
  <c r="U14" i="3"/>
  <c r="W14" i="3"/>
  <c r="J15" i="3"/>
  <c r="L15" i="3"/>
  <c r="P15" i="3"/>
  <c r="R15" i="3" s="1"/>
  <c r="U15" i="3"/>
  <c r="T15" i="3" s="1"/>
  <c r="J16" i="3"/>
  <c r="L16" i="3"/>
  <c r="P16" i="3"/>
  <c r="R16" i="3"/>
  <c r="U16" i="3"/>
  <c r="T16" i="3" s="1"/>
  <c r="W16" i="3"/>
  <c r="AB16" i="3" s="1"/>
  <c r="Z16" i="3"/>
  <c r="AA16" i="3" s="1"/>
  <c r="J17" i="3"/>
  <c r="L17" i="3"/>
  <c r="P17" i="3"/>
  <c r="R17" i="3"/>
  <c r="T17" i="3"/>
  <c r="U17" i="3"/>
  <c r="W17" i="3"/>
  <c r="Z17" i="3"/>
  <c r="AA17" i="3"/>
  <c r="AB17" i="3" s="1"/>
  <c r="J18" i="3"/>
  <c r="L18" i="3"/>
  <c r="P18" i="3"/>
  <c r="R18" i="3" s="1"/>
  <c r="T18" i="3"/>
  <c r="U18" i="3"/>
  <c r="W18" i="3" s="1"/>
  <c r="W5" i="3" l="1"/>
  <c r="Z5" i="3" s="1"/>
  <c r="AA5" i="3" s="1"/>
  <c r="AB5" i="3" s="1"/>
  <c r="M4" i="3"/>
  <c r="O4" i="3" s="1"/>
  <c r="N4" i="3" s="1" a="1"/>
  <c r="N4" i="3" s="1"/>
  <c r="AA9" i="3"/>
  <c r="Z9" i="3"/>
  <c r="Z7" i="3"/>
  <c r="AA10" i="3"/>
  <c r="AB10" i="3" s="1"/>
  <c r="Z10" i="3"/>
  <c r="AB8" i="3"/>
  <c r="Z11" i="3"/>
  <c r="AA11" i="3" s="1"/>
  <c r="AB11" i="3" s="1"/>
  <c r="AE17" i="3"/>
  <c r="AF17" i="3"/>
  <c r="V16" i="3"/>
  <c r="X16" i="3"/>
  <c r="Y16" i="3" s="1"/>
  <c r="Q16" i="3"/>
  <c r="M16" i="3" s="1"/>
  <c r="O16" i="3" s="1"/>
  <c r="N16" i="3" s="1" a="1"/>
  <c r="N16" i="3" s="1"/>
  <c r="AD16" i="3"/>
  <c r="AC16" i="3"/>
  <c r="AE16" i="3"/>
  <c r="AF16" i="3"/>
  <c r="AG16" i="3" s="1"/>
  <c r="X4" i="3"/>
  <c r="Y4" i="3" s="1"/>
  <c r="Z4" i="3"/>
  <c r="AA4" i="3" s="1"/>
  <c r="AB4" i="3" s="1"/>
  <c r="X12" i="3"/>
  <c r="Y12" i="3" s="1"/>
  <c r="Z12" i="3"/>
  <c r="AA12" i="3" s="1"/>
  <c r="AB12" i="3" s="1"/>
  <c r="AA18" i="3"/>
  <c r="AB18" i="3" s="1"/>
  <c r="Z18" i="3"/>
  <c r="X17" i="3"/>
  <c r="AC17" i="3" s="1"/>
  <c r="AD17" i="3" s="1"/>
  <c r="Q8" i="3"/>
  <c r="M8" i="3" s="1"/>
  <c r="O8" i="3" s="1"/>
  <c r="N8" i="3" s="1" a="1"/>
  <c r="N8" i="3" s="1"/>
  <c r="V8" i="3"/>
  <c r="X8" i="3"/>
  <c r="Y8" i="3" s="1"/>
  <c r="AE9" i="3"/>
  <c r="AF9" i="3"/>
  <c r="AG9" i="3" s="1"/>
  <c r="AG17" i="3"/>
  <c r="Y17" i="3"/>
  <c r="W15" i="3"/>
  <c r="T12" i="3"/>
  <c r="T4" i="3"/>
  <c r="AA13" i="3"/>
  <c r="AB13" i="3" s="1"/>
  <c r="T11" i="3"/>
  <c r="Z13" i="3"/>
  <c r="AB7" i="3"/>
  <c r="AA6" i="3"/>
  <c r="AB6" i="3" s="1"/>
  <c r="Z14" i="3"/>
  <c r="AA14" i="3" s="1"/>
  <c r="AB14" i="3" s="1"/>
  <c r="Z6" i="3"/>
  <c r="AE11" i="3" l="1"/>
  <c r="AF11" i="3"/>
  <c r="AG11" i="3" s="1"/>
  <c r="AE4" i="3"/>
  <c r="AF4" i="3"/>
  <c r="AG4" i="3" s="1"/>
  <c r="AC4" i="3"/>
  <c r="AD4" i="3" s="1"/>
  <c r="AF13" i="3"/>
  <c r="AG13" i="3" s="1"/>
  <c r="AE13" i="3"/>
  <c r="AE18" i="3"/>
  <c r="AF18" i="3" s="1"/>
  <c r="AG18" i="3" s="1"/>
  <c r="AE14" i="3"/>
  <c r="AF14" i="3" s="1"/>
  <c r="AG14" i="3" s="1"/>
  <c r="AJ9" i="3"/>
  <c r="AK9" i="3"/>
  <c r="AF6" i="3"/>
  <c r="AG6" i="3" s="1"/>
  <c r="AE6" i="3"/>
  <c r="AE12" i="3"/>
  <c r="AF12" i="3"/>
  <c r="AG12" i="3" s="1"/>
  <c r="AD12" i="3"/>
  <c r="AC12" i="3"/>
  <c r="AF10" i="3"/>
  <c r="AG10" i="3" s="1"/>
  <c r="AE10" i="3"/>
  <c r="Q6" i="3"/>
  <c r="V6" i="3"/>
  <c r="M6" i="3" s="1"/>
  <c r="O6" i="3" s="1"/>
  <c r="N6" i="3" s="1" a="1"/>
  <c r="N6" i="3" s="1"/>
  <c r="X6" i="3"/>
  <c r="Y6" i="3" s="1"/>
  <c r="Z15" i="3"/>
  <c r="X15" i="3"/>
  <c r="Y15" i="3" s="1"/>
  <c r="AA15" i="3"/>
  <c r="AB15" i="3" s="1"/>
  <c r="Q5" i="3"/>
  <c r="V5" i="3"/>
  <c r="V10" i="3"/>
  <c r="Q10" i="3"/>
  <c r="M10" i="3" s="1"/>
  <c r="O10" i="3" s="1"/>
  <c r="N10" i="3" s="1" a="1"/>
  <c r="N10" i="3" s="1"/>
  <c r="AC8" i="3"/>
  <c r="AD8" i="3"/>
  <c r="AE8" i="3"/>
  <c r="AF8" i="3"/>
  <c r="AG8" i="3" s="1"/>
  <c r="AE5" i="3"/>
  <c r="AF5" i="3" s="1"/>
  <c r="AG5" i="3" s="1"/>
  <c r="X7" i="3"/>
  <c r="Y7" i="3" s="1"/>
  <c r="V7" i="3"/>
  <c r="M7" i="3" s="1"/>
  <c r="O7" i="3" s="1"/>
  <c r="N7" i="3" s="1" a="1"/>
  <c r="N7" i="3" s="1"/>
  <c r="Q7" i="3"/>
  <c r="X9" i="3"/>
  <c r="V17" i="3"/>
  <c r="M17" i="3" s="1"/>
  <c r="O17" i="3" s="1"/>
  <c r="N17" i="3" s="1" a="1"/>
  <c r="N17" i="3" s="1"/>
  <c r="Q17" i="3"/>
  <c r="Q14" i="3"/>
  <c r="X14" i="3"/>
  <c r="Y14" i="3" s="1"/>
  <c r="V14" i="3"/>
  <c r="M14" i="3" s="1"/>
  <c r="O14" i="3" s="1"/>
  <c r="N14" i="3" s="1" a="1"/>
  <c r="N14" i="3" s="1"/>
  <c r="AH16" i="3"/>
  <c r="AI16" i="3" s="1"/>
  <c r="AJ16" i="3"/>
  <c r="AK16" i="3" s="1"/>
  <c r="AC7" i="3"/>
  <c r="AD7" i="3" s="1"/>
  <c r="AE7" i="3"/>
  <c r="AF7" i="3" s="1"/>
  <c r="AG7" i="3" s="1"/>
  <c r="V18" i="3"/>
  <c r="M18" i="3"/>
  <c r="O18" i="3" s="1"/>
  <c r="N18" i="3" s="1" a="1"/>
  <c r="N18" i="3" s="1"/>
  <c r="Q18" i="3"/>
  <c r="AJ17" i="3"/>
  <c r="AK17" i="3"/>
  <c r="AH17" i="3"/>
  <c r="AI17" i="3"/>
  <c r="X5" i="3"/>
  <c r="Y5" i="3" s="1"/>
  <c r="Q12" i="3"/>
  <c r="V12" i="3"/>
  <c r="M12" i="3"/>
  <c r="O12" i="3" s="1"/>
  <c r="N12" i="3" s="1" a="1"/>
  <c r="N12" i="3" s="1"/>
  <c r="Q15" i="3"/>
  <c r="M15" i="3" s="1"/>
  <c r="O15" i="3" s="1"/>
  <c r="N15" i="3" s="1" a="1"/>
  <c r="N15" i="3" s="1"/>
  <c r="V15" i="3"/>
  <c r="X18" i="3"/>
  <c r="Y18" i="3" s="1"/>
  <c r="Q13" i="3"/>
  <c r="V13" i="3"/>
  <c r="X10" i="3"/>
  <c r="Y10" i="3" s="1"/>
  <c r="V9" i="3"/>
  <c r="Q9" i="3"/>
  <c r="M9" i="3" s="1"/>
  <c r="O9" i="3" s="1"/>
  <c r="N9" i="3" s="1" a="1"/>
  <c r="N9" i="3" s="1"/>
  <c r="V11" i="3"/>
  <c r="Q11" i="3"/>
  <c r="M11" i="3" s="1"/>
  <c r="O11" i="3" s="1"/>
  <c r="N11" i="3" s="1" a="1"/>
  <c r="N11" i="3" s="1"/>
  <c r="M13" i="3"/>
  <c r="O13" i="3" s="1"/>
  <c r="N13" i="3" s="1" a="1"/>
  <c r="N13" i="3" s="1"/>
  <c r="X13" i="3"/>
  <c r="Y13" i="3" s="1"/>
  <c r="X11" i="3"/>
  <c r="Y11" i="3" s="1"/>
  <c r="M5" i="3" l="1"/>
  <c r="AH7" i="3"/>
  <c r="AI7" i="3" s="1"/>
  <c r="AJ7" i="3"/>
  <c r="AK7" i="3" s="1"/>
  <c r="AC15" i="3"/>
  <c r="AD15" i="3" s="1"/>
  <c r="AF15" i="3"/>
  <c r="AG15" i="3" s="1"/>
  <c r="AE15" i="3"/>
  <c r="AJ14" i="3"/>
  <c r="AK14" i="3" s="1"/>
  <c r="AK18" i="3"/>
  <c r="AJ18" i="3"/>
  <c r="AC18" i="3"/>
  <c r="AD18" i="3" s="1"/>
  <c r="AJ5" i="3"/>
  <c r="AK5" i="3"/>
  <c r="Y9" i="3"/>
  <c r="AC9" i="3"/>
  <c r="AK12" i="3"/>
  <c r="AH12" i="3"/>
  <c r="AI12" i="3" s="1"/>
  <c r="AJ12" i="3"/>
  <c r="AC11" i="3"/>
  <c r="AD11" i="3" s="1"/>
  <c r="AH4" i="3"/>
  <c r="AI4" i="3" s="1"/>
  <c r="AJ4" i="3"/>
  <c r="AK4" i="3"/>
  <c r="AK10" i="3"/>
  <c r="AJ10" i="3"/>
  <c r="AC14" i="3"/>
  <c r="AD14" i="3" s="1"/>
  <c r="AC13" i="3"/>
  <c r="AD13" i="3" s="1"/>
  <c r="AH11" i="3"/>
  <c r="AK11" i="3"/>
  <c r="AI11" i="3"/>
  <c r="AJ11" i="3"/>
  <c r="AJ6" i="3"/>
  <c r="AK6" i="3"/>
  <c r="AC5" i="3"/>
  <c r="AD5" i="3" s="1"/>
  <c r="AC10" i="3"/>
  <c r="AD10" i="3" s="1"/>
  <c r="AC6" i="3"/>
  <c r="AD6" i="3" s="1"/>
  <c r="AJ13" i="3"/>
  <c r="AK13" i="3"/>
  <c r="AI8" i="3"/>
  <c r="AJ8" i="3"/>
  <c r="AH8" i="3"/>
  <c r="AK8" i="3"/>
  <c r="AH18" i="3" l="1"/>
  <c r="AI18" i="3" s="1"/>
  <c r="AD9" i="3"/>
  <c r="AH9" i="3"/>
  <c r="AI9" i="3" s="1"/>
  <c r="AH15" i="3"/>
  <c r="AI15" i="3"/>
  <c r="AK15" i="3"/>
  <c r="AJ15" i="3"/>
  <c r="AH10" i="3"/>
  <c r="AI10" i="3" s="1"/>
  <c r="AH6" i="3"/>
  <c r="AI6" i="3" s="1"/>
  <c r="AH13" i="3"/>
  <c r="AI13" i="3" s="1"/>
  <c r="AH5" i="3"/>
  <c r="AI5" i="3" s="1"/>
  <c r="AH14" i="3"/>
  <c r="AI14" i="3" s="1"/>
  <c r="K30" i="3" l="1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19" i="3"/>
  <c r="K20" i="3"/>
  <c r="K21" i="3"/>
  <c r="K22" i="3"/>
  <c r="K23" i="3"/>
  <c r="K24" i="3"/>
  <c r="K25" i="3"/>
  <c r="K26" i="3"/>
  <c r="K27" i="3"/>
  <c r="K28" i="3"/>
  <c r="K29" i="3"/>
  <c r="J19" i="3" l="1"/>
  <c r="L19" i="3"/>
  <c r="M19" i="3"/>
  <c r="O19" i="3"/>
  <c r="N19" i="3" s="1" a="1"/>
  <c r="N19" i="3" s="1"/>
  <c r="P19" i="3"/>
  <c r="Q19" i="3"/>
  <c r="R19" i="3"/>
  <c r="T19" i="3"/>
  <c r="U19" i="3"/>
  <c r="V19" i="3"/>
  <c r="W19" i="3"/>
  <c r="J20" i="3"/>
  <c r="L20" i="3"/>
  <c r="M20" i="3"/>
  <c r="O20" i="3"/>
  <c r="N20" i="3" s="1" a="1"/>
  <c r="N20" i="3" s="1"/>
  <c r="P20" i="3"/>
  <c r="Q20" i="3"/>
  <c r="R20" i="3"/>
  <c r="T20" i="3"/>
  <c r="U20" i="3"/>
  <c r="V20" i="3"/>
  <c r="W20" i="3"/>
  <c r="AA20" i="3"/>
  <c r="J21" i="3"/>
  <c r="L21" i="3"/>
  <c r="M21" i="3"/>
  <c r="O21" i="3"/>
  <c r="N21" i="3" s="1" a="1"/>
  <c r="N21" i="3" s="1"/>
  <c r="P21" i="3"/>
  <c r="Q21" i="3"/>
  <c r="R21" i="3"/>
  <c r="T21" i="3"/>
  <c r="U21" i="3"/>
  <c r="V21" i="3"/>
  <c r="W21" i="3"/>
  <c r="AA21" i="3" s="1"/>
  <c r="Z21" i="3"/>
  <c r="J22" i="3"/>
  <c r="L22" i="3"/>
  <c r="M22" i="3"/>
  <c r="O22" i="3"/>
  <c r="N22" i="3" s="1" a="1"/>
  <c r="N22" i="3" s="1"/>
  <c r="P22" i="3"/>
  <c r="Q22" i="3"/>
  <c r="R22" i="3"/>
  <c r="T22" i="3"/>
  <c r="U22" i="3"/>
  <c r="V22" i="3"/>
  <c r="W22" i="3"/>
  <c r="AA22" i="3"/>
  <c r="J23" i="3"/>
  <c r="L23" i="3"/>
  <c r="M23" i="3"/>
  <c r="O23" i="3"/>
  <c r="N23" i="3" s="1" a="1"/>
  <c r="N23" i="3" s="1"/>
  <c r="P23" i="3"/>
  <c r="Q23" i="3"/>
  <c r="R23" i="3"/>
  <c r="T23" i="3"/>
  <c r="U23" i="3"/>
  <c r="V23" i="3"/>
  <c r="W23" i="3"/>
  <c r="Z23" i="3"/>
  <c r="AA23" i="3"/>
  <c r="J24" i="3"/>
  <c r="L24" i="3"/>
  <c r="M24" i="3"/>
  <c r="O24" i="3"/>
  <c r="N24" i="3" s="1" a="1"/>
  <c r="N24" i="3" s="1"/>
  <c r="P24" i="3"/>
  <c r="Q24" i="3"/>
  <c r="R24" i="3"/>
  <c r="T24" i="3"/>
  <c r="U24" i="3"/>
  <c r="V24" i="3"/>
  <c r="W24" i="3"/>
  <c r="AA24" i="3" s="1"/>
  <c r="J25" i="3"/>
  <c r="L25" i="3"/>
  <c r="M25" i="3"/>
  <c r="O25" i="3"/>
  <c r="N25" i="3" s="1" a="1"/>
  <c r="N25" i="3" s="1"/>
  <c r="P25" i="3"/>
  <c r="Q25" i="3"/>
  <c r="R25" i="3"/>
  <c r="T25" i="3"/>
  <c r="U25" i="3"/>
  <c r="V25" i="3"/>
  <c r="W25" i="3"/>
  <c r="Z25" i="3" s="1"/>
  <c r="AA25" i="3"/>
  <c r="J26" i="3"/>
  <c r="L26" i="3"/>
  <c r="M26" i="3"/>
  <c r="O26" i="3"/>
  <c r="N26" i="3" s="1" a="1"/>
  <c r="N26" i="3" s="1"/>
  <c r="P26" i="3"/>
  <c r="Q26" i="3"/>
  <c r="R26" i="3"/>
  <c r="T26" i="3"/>
  <c r="U26" i="3"/>
  <c r="V26" i="3"/>
  <c r="W26" i="3"/>
  <c r="J27" i="3"/>
  <c r="L27" i="3"/>
  <c r="M27" i="3"/>
  <c r="O27" i="3"/>
  <c r="N27" i="3" s="1" a="1"/>
  <c r="N27" i="3" s="1"/>
  <c r="P27" i="3"/>
  <c r="Q27" i="3"/>
  <c r="R27" i="3"/>
  <c r="T27" i="3"/>
  <c r="U27" i="3"/>
  <c r="V27" i="3"/>
  <c r="W27" i="3"/>
  <c r="Z27" i="3" s="1"/>
  <c r="J28" i="3"/>
  <c r="L28" i="3"/>
  <c r="M28" i="3"/>
  <c r="O28" i="3"/>
  <c r="N28" i="3" s="1" a="1"/>
  <c r="N28" i="3" s="1"/>
  <c r="P28" i="3"/>
  <c r="Q28" i="3"/>
  <c r="R28" i="3"/>
  <c r="T28" i="3"/>
  <c r="U28" i="3"/>
  <c r="V28" i="3"/>
  <c r="W28" i="3"/>
  <c r="Y28" i="3"/>
  <c r="J29" i="3"/>
  <c r="L29" i="3"/>
  <c r="M29" i="3"/>
  <c r="O29" i="3"/>
  <c r="N29" i="3" s="1" a="1"/>
  <c r="N29" i="3" s="1"/>
  <c r="P29" i="3"/>
  <c r="Q29" i="3"/>
  <c r="R29" i="3"/>
  <c r="T29" i="3"/>
  <c r="U29" i="3"/>
  <c r="V29" i="3"/>
  <c r="W29" i="3"/>
  <c r="AA29" i="3" s="1"/>
  <c r="Z29" i="3"/>
  <c r="J30" i="3"/>
  <c r="L30" i="3"/>
  <c r="M30" i="3"/>
  <c r="O30" i="3"/>
  <c r="N30" i="3" s="1" a="1"/>
  <c r="N30" i="3" s="1"/>
  <c r="P30" i="3"/>
  <c r="Q30" i="3"/>
  <c r="R30" i="3"/>
  <c r="T30" i="3"/>
  <c r="U30" i="3"/>
  <c r="V30" i="3"/>
  <c r="W30" i="3"/>
  <c r="Y30" i="3" s="1"/>
  <c r="AA30" i="3"/>
  <c r="J31" i="3"/>
  <c r="L31" i="3"/>
  <c r="M31" i="3"/>
  <c r="O31" i="3"/>
  <c r="N31" i="3" s="1" a="1"/>
  <c r="N31" i="3" s="1"/>
  <c r="P31" i="3"/>
  <c r="Q31" i="3"/>
  <c r="R31" i="3"/>
  <c r="T31" i="3"/>
  <c r="U31" i="3"/>
  <c r="V31" i="3"/>
  <c r="W31" i="3"/>
  <c r="Z31" i="3"/>
  <c r="AA31" i="3"/>
  <c r="J32" i="3"/>
  <c r="L32" i="3"/>
  <c r="M32" i="3"/>
  <c r="O32" i="3"/>
  <c r="N32" i="3" s="1" a="1"/>
  <c r="N32" i="3" s="1"/>
  <c r="P32" i="3"/>
  <c r="Q32" i="3"/>
  <c r="R32" i="3"/>
  <c r="T32" i="3"/>
  <c r="U32" i="3"/>
  <c r="V32" i="3"/>
  <c r="W32" i="3"/>
  <c r="AA32" i="3" s="1"/>
  <c r="Y32" i="3"/>
  <c r="J33" i="3"/>
  <c r="L33" i="3"/>
  <c r="M33" i="3"/>
  <c r="O33" i="3"/>
  <c r="N33" i="3" s="1" a="1"/>
  <c r="N33" i="3" s="1"/>
  <c r="P33" i="3"/>
  <c r="Q33" i="3"/>
  <c r="R33" i="3"/>
  <c r="T33" i="3"/>
  <c r="U33" i="3"/>
  <c r="V33" i="3"/>
  <c r="W33" i="3"/>
  <c r="J34" i="3"/>
  <c r="L34" i="3"/>
  <c r="M34" i="3"/>
  <c r="O34" i="3"/>
  <c r="N34" i="3" s="1" a="1"/>
  <c r="N34" i="3" s="1"/>
  <c r="P34" i="3"/>
  <c r="Q34" i="3"/>
  <c r="R34" i="3"/>
  <c r="T34" i="3"/>
  <c r="U34" i="3"/>
  <c r="V34" i="3"/>
  <c r="W34" i="3"/>
  <c r="Y34" i="3"/>
  <c r="AA34" i="3"/>
  <c r="J35" i="3"/>
  <c r="L35" i="3"/>
  <c r="M35" i="3"/>
  <c r="O35" i="3"/>
  <c r="N35" i="3" s="1" a="1"/>
  <c r="N35" i="3" s="1"/>
  <c r="P35" i="3"/>
  <c r="Q35" i="3"/>
  <c r="R35" i="3"/>
  <c r="T35" i="3"/>
  <c r="U35" i="3"/>
  <c r="V35" i="3"/>
  <c r="W35" i="3"/>
  <c r="Z35" i="3"/>
  <c r="J36" i="3"/>
  <c r="L36" i="3"/>
  <c r="M36" i="3"/>
  <c r="O36" i="3"/>
  <c r="N36" i="3" s="1" a="1"/>
  <c r="N36" i="3" s="1"/>
  <c r="P36" i="3"/>
  <c r="Q36" i="3"/>
  <c r="R36" i="3"/>
  <c r="T36" i="3"/>
  <c r="U36" i="3"/>
  <c r="V36" i="3"/>
  <c r="W36" i="3"/>
  <c r="Y36" i="3" s="1"/>
  <c r="AA36" i="3"/>
  <c r="AG36" i="3"/>
  <c r="J37" i="3"/>
  <c r="L37" i="3"/>
  <c r="M37" i="3"/>
  <c r="O37" i="3"/>
  <c r="N37" i="3" s="1" a="1"/>
  <c r="N37" i="3" s="1"/>
  <c r="P37" i="3"/>
  <c r="Q37" i="3"/>
  <c r="R37" i="3"/>
  <c r="T37" i="3"/>
  <c r="U37" i="3"/>
  <c r="V37" i="3"/>
  <c r="W37" i="3"/>
  <c r="Z37" i="3" s="1"/>
  <c r="AA37" i="3"/>
  <c r="AG37" i="3"/>
  <c r="AK37" i="3" s="1"/>
  <c r="J38" i="3"/>
  <c r="L38" i="3"/>
  <c r="M38" i="3"/>
  <c r="O38" i="3"/>
  <c r="N38" i="3" s="1" a="1"/>
  <c r="N38" i="3" s="1"/>
  <c r="P38" i="3"/>
  <c r="Q38" i="3"/>
  <c r="R38" i="3"/>
  <c r="T38" i="3"/>
  <c r="U38" i="3"/>
  <c r="V38" i="3"/>
  <c r="W38" i="3"/>
  <c r="Y38" i="3" s="1"/>
  <c r="X38" i="3"/>
  <c r="AA38" i="3"/>
  <c r="J39" i="3"/>
  <c r="L39" i="3"/>
  <c r="M39" i="3"/>
  <c r="O39" i="3"/>
  <c r="N39" i="3" s="1" a="1"/>
  <c r="N39" i="3" s="1"/>
  <c r="P39" i="3"/>
  <c r="Q39" i="3"/>
  <c r="R39" i="3"/>
  <c r="T39" i="3"/>
  <c r="U39" i="3"/>
  <c r="V39" i="3"/>
  <c r="W39" i="3"/>
  <c r="X39" i="3" s="1"/>
  <c r="Y39" i="3"/>
  <c r="Z39" i="3"/>
  <c r="AB39" i="3"/>
  <c r="AG39" i="3"/>
  <c r="AK39" i="3" s="1"/>
  <c r="J40" i="3"/>
  <c r="L40" i="3"/>
  <c r="M40" i="3"/>
  <c r="O40" i="3"/>
  <c r="N40" i="3" s="1" a="1"/>
  <c r="N40" i="3" s="1"/>
  <c r="P40" i="3"/>
  <c r="Q40" i="3"/>
  <c r="R40" i="3"/>
  <c r="T40" i="3"/>
  <c r="U40" i="3"/>
  <c r="V40" i="3"/>
  <c r="W40" i="3"/>
  <c r="Y40" i="3" s="1"/>
  <c r="X40" i="3"/>
  <c r="AA40" i="3"/>
  <c r="J41" i="3"/>
  <c r="L41" i="3"/>
  <c r="M41" i="3"/>
  <c r="O41" i="3"/>
  <c r="N41" i="3" s="1" a="1"/>
  <c r="N41" i="3" s="1"/>
  <c r="P41" i="3"/>
  <c r="Q41" i="3"/>
  <c r="R41" i="3"/>
  <c r="T41" i="3"/>
  <c r="U41" i="3"/>
  <c r="V41" i="3"/>
  <c r="W41" i="3"/>
  <c r="X41" i="3" s="1"/>
  <c r="Y41" i="3"/>
  <c r="Z41" i="3"/>
  <c r="AB41" i="3"/>
  <c r="AG41" i="3"/>
  <c r="AK41" i="3" s="1"/>
  <c r="J42" i="3"/>
  <c r="L42" i="3"/>
  <c r="M42" i="3"/>
  <c r="O42" i="3"/>
  <c r="N42" i="3" s="1" a="1"/>
  <c r="N42" i="3" s="1"/>
  <c r="P42" i="3"/>
  <c r="Q42" i="3"/>
  <c r="R42" i="3"/>
  <c r="T42" i="3"/>
  <c r="U42" i="3"/>
  <c r="V42" i="3"/>
  <c r="W42" i="3"/>
  <c r="Y42" i="3" s="1"/>
  <c r="X42" i="3"/>
  <c r="AA42" i="3"/>
  <c r="J43" i="3"/>
  <c r="L43" i="3"/>
  <c r="M43" i="3"/>
  <c r="O43" i="3"/>
  <c r="N43" i="3" s="1" a="1"/>
  <c r="N43" i="3" s="1"/>
  <c r="P43" i="3"/>
  <c r="Q43" i="3"/>
  <c r="R43" i="3"/>
  <c r="T43" i="3"/>
  <c r="U43" i="3"/>
  <c r="V43" i="3"/>
  <c r="W43" i="3"/>
  <c r="X43" i="3" s="1"/>
  <c r="Y43" i="3"/>
  <c r="Z43" i="3"/>
  <c r="AB43" i="3"/>
  <c r="AG43" i="3"/>
  <c r="AK43" i="3" s="1"/>
  <c r="J44" i="3"/>
  <c r="L44" i="3"/>
  <c r="M44" i="3"/>
  <c r="O44" i="3"/>
  <c r="N44" i="3" s="1" a="1"/>
  <c r="N44" i="3" s="1"/>
  <c r="P44" i="3"/>
  <c r="Q44" i="3"/>
  <c r="R44" i="3"/>
  <c r="T44" i="3"/>
  <c r="U44" i="3"/>
  <c r="V44" i="3"/>
  <c r="W44" i="3"/>
  <c r="Y44" i="3" s="1"/>
  <c r="X44" i="3"/>
  <c r="AA44" i="3"/>
  <c r="J45" i="3"/>
  <c r="L45" i="3"/>
  <c r="M45" i="3"/>
  <c r="O45" i="3"/>
  <c r="N45" i="3" s="1" a="1"/>
  <c r="N45" i="3" s="1"/>
  <c r="P45" i="3"/>
  <c r="Q45" i="3"/>
  <c r="R45" i="3"/>
  <c r="T45" i="3"/>
  <c r="U45" i="3"/>
  <c r="V45" i="3"/>
  <c r="W45" i="3"/>
  <c r="X45" i="3" s="1"/>
  <c r="Y45" i="3"/>
  <c r="Z45" i="3"/>
  <c r="AB45" i="3"/>
  <c r="AG45" i="3"/>
  <c r="AK45" i="3" s="1"/>
  <c r="J46" i="3"/>
  <c r="L46" i="3"/>
  <c r="M46" i="3"/>
  <c r="O46" i="3"/>
  <c r="N46" i="3" s="1" a="1"/>
  <c r="N46" i="3" s="1"/>
  <c r="P46" i="3"/>
  <c r="Q46" i="3"/>
  <c r="R46" i="3"/>
  <c r="T46" i="3"/>
  <c r="U46" i="3"/>
  <c r="V46" i="3"/>
  <c r="W46" i="3"/>
  <c r="Y46" i="3" s="1"/>
  <c r="X46" i="3"/>
  <c r="AA46" i="3"/>
  <c r="J47" i="3"/>
  <c r="L47" i="3"/>
  <c r="M47" i="3"/>
  <c r="O47" i="3"/>
  <c r="N47" i="3" s="1" a="1"/>
  <c r="N47" i="3" s="1"/>
  <c r="P47" i="3"/>
  <c r="Q47" i="3"/>
  <c r="R47" i="3"/>
  <c r="T47" i="3"/>
  <c r="U47" i="3"/>
  <c r="V47" i="3"/>
  <c r="W47" i="3"/>
  <c r="X47" i="3" s="1"/>
  <c r="Y47" i="3"/>
  <c r="Z47" i="3"/>
  <c r="AB47" i="3"/>
  <c r="AG47" i="3"/>
  <c r="AK47" i="3" s="1"/>
  <c r="J48" i="3"/>
  <c r="L48" i="3"/>
  <c r="M48" i="3"/>
  <c r="O48" i="3"/>
  <c r="N48" i="3" s="1" a="1"/>
  <c r="N48" i="3" s="1"/>
  <c r="P48" i="3"/>
  <c r="Q48" i="3"/>
  <c r="R48" i="3"/>
  <c r="T48" i="3"/>
  <c r="U48" i="3"/>
  <c r="V48" i="3"/>
  <c r="W48" i="3"/>
  <c r="Y48" i="3" s="1"/>
  <c r="X48" i="3"/>
  <c r="AA48" i="3"/>
  <c r="J49" i="3"/>
  <c r="L49" i="3"/>
  <c r="M49" i="3"/>
  <c r="O49" i="3"/>
  <c r="N49" i="3" s="1" a="1"/>
  <c r="N49" i="3" s="1"/>
  <c r="P49" i="3"/>
  <c r="Q49" i="3"/>
  <c r="R49" i="3"/>
  <c r="T49" i="3"/>
  <c r="U49" i="3"/>
  <c r="V49" i="3"/>
  <c r="W49" i="3"/>
  <c r="X49" i="3" s="1"/>
  <c r="Y49" i="3"/>
  <c r="Z49" i="3"/>
  <c r="AB49" i="3"/>
  <c r="AG49" i="3"/>
  <c r="AK49" i="3" s="1"/>
  <c r="J50" i="3"/>
  <c r="L50" i="3"/>
  <c r="M50" i="3"/>
  <c r="O50" i="3"/>
  <c r="N50" i="3" s="1" a="1"/>
  <c r="N50" i="3" s="1"/>
  <c r="P50" i="3"/>
  <c r="Q50" i="3"/>
  <c r="R50" i="3"/>
  <c r="T50" i="3"/>
  <c r="U50" i="3"/>
  <c r="V50" i="3"/>
  <c r="W50" i="3"/>
  <c r="Y50" i="3" s="1"/>
  <c r="X50" i="3"/>
  <c r="AA50" i="3"/>
  <c r="AB50" i="3"/>
  <c r="AD50" i="3" s="1"/>
  <c r="J51" i="3"/>
  <c r="L51" i="3"/>
  <c r="M51" i="3"/>
  <c r="O51" i="3"/>
  <c r="N51" i="3" s="1" a="1"/>
  <c r="N51" i="3" s="1"/>
  <c r="P51" i="3"/>
  <c r="Q51" i="3"/>
  <c r="R51" i="3"/>
  <c r="T51" i="3"/>
  <c r="U51" i="3"/>
  <c r="V51" i="3"/>
  <c r="W51" i="3"/>
  <c r="AA51" i="3" s="1"/>
  <c r="X51" i="3"/>
  <c r="Y51" i="3"/>
  <c r="Z51" i="3"/>
  <c r="AB51" i="3"/>
  <c r="AG51" i="3"/>
  <c r="AK51" i="3" s="1"/>
  <c r="J52" i="3"/>
  <c r="L52" i="3"/>
  <c r="M52" i="3"/>
  <c r="O52" i="3"/>
  <c r="N52" i="3" s="1" a="1"/>
  <c r="N52" i="3" s="1"/>
  <c r="P52" i="3"/>
  <c r="Q52" i="3"/>
  <c r="R52" i="3"/>
  <c r="T52" i="3"/>
  <c r="U52" i="3"/>
  <c r="V52" i="3"/>
  <c r="W52" i="3"/>
  <c r="Y52" i="3" s="1"/>
  <c r="X52" i="3"/>
  <c r="Z52" i="3"/>
  <c r="AA52" i="3"/>
  <c r="AB52" i="3"/>
  <c r="AD52" i="3" s="1"/>
  <c r="J53" i="3"/>
  <c r="L53" i="3"/>
  <c r="M53" i="3"/>
  <c r="O53" i="3"/>
  <c r="N53" i="3" s="1" a="1"/>
  <c r="N53" i="3" s="1"/>
  <c r="P53" i="3"/>
  <c r="Q53" i="3"/>
  <c r="R53" i="3"/>
  <c r="T53" i="3"/>
  <c r="U53" i="3"/>
  <c r="V53" i="3"/>
  <c r="W53" i="3"/>
  <c r="AA53" i="3" s="1"/>
  <c r="X53" i="3"/>
  <c r="Y53" i="3"/>
  <c r="Z53" i="3"/>
  <c r="AB53" i="3"/>
  <c r="AG53" i="3"/>
  <c r="AK53" i="3" s="1"/>
  <c r="J54" i="3"/>
  <c r="L54" i="3"/>
  <c r="M54" i="3"/>
  <c r="O54" i="3"/>
  <c r="N54" i="3" s="1" a="1"/>
  <c r="N54" i="3" s="1"/>
  <c r="P54" i="3"/>
  <c r="Q54" i="3"/>
  <c r="R54" i="3"/>
  <c r="T54" i="3"/>
  <c r="U54" i="3"/>
  <c r="V54" i="3"/>
  <c r="W54" i="3"/>
  <c r="Y54" i="3" s="1"/>
  <c r="X54" i="3"/>
  <c r="Z54" i="3"/>
  <c r="AA54" i="3"/>
  <c r="AB54" i="3"/>
  <c r="AD54" i="3" s="1"/>
  <c r="J55" i="3"/>
  <c r="L55" i="3"/>
  <c r="M55" i="3"/>
  <c r="O55" i="3"/>
  <c r="N55" i="3" s="1" a="1"/>
  <c r="N55" i="3" s="1"/>
  <c r="P55" i="3"/>
  <c r="Q55" i="3"/>
  <c r="R55" i="3"/>
  <c r="T55" i="3"/>
  <c r="U55" i="3"/>
  <c r="V55" i="3"/>
  <c r="W55" i="3"/>
  <c r="Z55" i="3" s="1"/>
  <c r="X55" i="3"/>
  <c r="Y55" i="3"/>
  <c r="AB55" i="3"/>
  <c r="AG55" i="3"/>
  <c r="AJ55" i="3" s="1"/>
  <c r="J56" i="3"/>
  <c r="L56" i="3"/>
  <c r="M56" i="3"/>
  <c r="O56" i="3"/>
  <c r="N56" i="3" s="1" a="1"/>
  <c r="N56" i="3" s="1"/>
  <c r="P56" i="3"/>
  <c r="Q56" i="3"/>
  <c r="R56" i="3"/>
  <c r="T56" i="3"/>
  <c r="U56" i="3"/>
  <c r="V56" i="3"/>
  <c r="W56" i="3"/>
  <c r="Y56" i="3" s="1"/>
  <c r="X56" i="3"/>
  <c r="Z56" i="3"/>
  <c r="AA56" i="3"/>
  <c r="AB56" i="3"/>
  <c r="AD56" i="3" s="1"/>
  <c r="AG56" i="3"/>
  <c r="AK56" i="3" s="1"/>
  <c r="J57" i="3"/>
  <c r="L57" i="3"/>
  <c r="M57" i="3"/>
  <c r="O57" i="3"/>
  <c r="N57" i="3" s="1" a="1"/>
  <c r="N57" i="3" s="1"/>
  <c r="P57" i="3"/>
  <c r="Q57" i="3"/>
  <c r="R57" i="3"/>
  <c r="T57" i="3"/>
  <c r="U57" i="3"/>
  <c r="V57" i="3"/>
  <c r="W57" i="3"/>
  <c r="Z57" i="3" s="1"/>
  <c r="X57" i="3"/>
  <c r="Y57" i="3"/>
  <c r="AB57" i="3"/>
  <c r="AG57" i="3"/>
  <c r="AJ57" i="3" s="1"/>
  <c r="J58" i="3"/>
  <c r="L58" i="3"/>
  <c r="M58" i="3"/>
  <c r="O58" i="3"/>
  <c r="N58" i="3" s="1" a="1"/>
  <c r="N58" i="3" s="1"/>
  <c r="P58" i="3"/>
  <c r="Q58" i="3"/>
  <c r="R58" i="3"/>
  <c r="T58" i="3"/>
  <c r="U58" i="3"/>
  <c r="V58" i="3"/>
  <c r="W58" i="3"/>
  <c r="X58" i="3"/>
  <c r="Y58" i="3"/>
  <c r="Z58" i="3"/>
  <c r="AA58" i="3"/>
  <c r="AB58" i="3"/>
  <c r="AD58" i="3" s="1"/>
  <c r="AG58" i="3"/>
  <c r="AJ58" i="3" s="1"/>
  <c r="J59" i="3"/>
  <c r="L59" i="3"/>
  <c r="M59" i="3"/>
  <c r="O59" i="3"/>
  <c r="N59" i="3" s="1" a="1"/>
  <c r="N59" i="3" s="1"/>
  <c r="P59" i="3"/>
  <c r="Q59" i="3"/>
  <c r="R59" i="3"/>
  <c r="T59" i="3"/>
  <c r="U59" i="3"/>
  <c r="V59" i="3"/>
  <c r="W59" i="3"/>
  <c r="Z59" i="3" s="1"/>
  <c r="X59" i="3"/>
  <c r="Y59" i="3"/>
  <c r="AB59" i="3"/>
  <c r="AG59" i="3"/>
  <c r="AJ59" i="3" s="1"/>
  <c r="J60" i="3"/>
  <c r="L60" i="3"/>
  <c r="M60" i="3"/>
  <c r="O60" i="3"/>
  <c r="N60" i="3" s="1" a="1"/>
  <c r="N60" i="3" s="1"/>
  <c r="P60" i="3"/>
  <c r="Q60" i="3"/>
  <c r="R60" i="3"/>
  <c r="T60" i="3"/>
  <c r="U60" i="3"/>
  <c r="V60" i="3"/>
  <c r="W60" i="3"/>
  <c r="X60" i="3"/>
  <c r="Y60" i="3"/>
  <c r="Z60" i="3"/>
  <c r="AA60" i="3"/>
  <c r="AB60" i="3"/>
  <c r="AD60" i="3" s="1"/>
  <c r="AG60" i="3"/>
  <c r="AI60" i="3" s="1"/>
  <c r="J61" i="3"/>
  <c r="L61" i="3"/>
  <c r="M61" i="3"/>
  <c r="O61" i="3"/>
  <c r="N61" i="3" s="1" a="1"/>
  <c r="N61" i="3" s="1"/>
  <c r="P61" i="3"/>
  <c r="Q61" i="3"/>
  <c r="R61" i="3"/>
  <c r="T61" i="3"/>
  <c r="U61" i="3"/>
  <c r="V61" i="3"/>
  <c r="W61" i="3"/>
  <c r="Z61" i="3" s="1"/>
  <c r="X61" i="3"/>
  <c r="Y61" i="3"/>
  <c r="AB61" i="3"/>
  <c r="AG61" i="3"/>
  <c r="AJ61" i="3" s="1"/>
  <c r="J62" i="3"/>
  <c r="L62" i="3"/>
  <c r="M62" i="3"/>
  <c r="O62" i="3"/>
  <c r="N62" i="3" s="1" a="1"/>
  <c r="N62" i="3" s="1"/>
  <c r="P62" i="3"/>
  <c r="Q62" i="3"/>
  <c r="R62" i="3"/>
  <c r="T62" i="3"/>
  <c r="U62" i="3"/>
  <c r="V62" i="3"/>
  <c r="W62" i="3"/>
  <c r="X62" i="3"/>
  <c r="Y62" i="3"/>
  <c r="Z62" i="3"/>
  <c r="AA62" i="3"/>
  <c r="AB62" i="3"/>
  <c r="AD62" i="3" s="1"/>
  <c r="AG62" i="3"/>
  <c r="AH62" i="3" s="1"/>
  <c r="J63" i="3"/>
  <c r="L63" i="3"/>
  <c r="M63" i="3"/>
  <c r="O63" i="3"/>
  <c r="N63" i="3" s="1" a="1"/>
  <c r="N63" i="3" s="1"/>
  <c r="P63" i="3"/>
  <c r="Q63" i="3"/>
  <c r="R63" i="3"/>
  <c r="T63" i="3"/>
  <c r="U63" i="3"/>
  <c r="V63" i="3"/>
  <c r="W63" i="3"/>
  <c r="Z63" i="3" s="1"/>
  <c r="X63" i="3"/>
  <c r="Y63" i="3"/>
  <c r="AB63" i="3"/>
  <c r="AG63" i="3"/>
  <c r="AJ63" i="3" s="1"/>
  <c r="J64" i="3"/>
  <c r="L64" i="3"/>
  <c r="M64" i="3"/>
  <c r="O64" i="3"/>
  <c r="N64" i="3" s="1" a="1"/>
  <c r="N64" i="3" s="1"/>
  <c r="P64" i="3"/>
  <c r="Q64" i="3"/>
  <c r="R64" i="3"/>
  <c r="T64" i="3"/>
  <c r="U64" i="3"/>
  <c r="V64" i="3"/>
  <c r="W64" i="3"/>
  <c r="X64" i="3"/>
  <c r="Y64" i="3"/>
  <c r="Z64" i="3"/>
  <c r="AA64" i="3"/>
  <c r="AB64" i="3"/>
  <c r="AG64" i="3"/>
  <c r="AI64" i="3" s="1"/>
  <c r="J65" i="3"/>
  <c r="L65" i="3"/>
  <c r="M65" i="3"/>
  <c r="O65" i="3"/>
  <c r="N65" i="3" s="1" a="1"/>
  <c r="N65" i="3" s="1"/>
  <c r="P65" i="3"/>
  <c r="Q65" i="3"/>
  <c r="R65" i="3"/>
  <c r="T65" i="3"/>
  <c r="U65" i="3"/>
  <c r="V65" i="3"/>
  <c r="W65" i="3"/>
  <c r="X65" i="3" s="1"/>
  <c r="AB65" i="3"/>
  <c r="AD65" i="3" s="1"/>
  <c r="AG65" i="3"/>
  <c r="AJ65" i="3" s="1"/>
  <c r="J66" i="3"/>
  <c r="L66" i="3"/>
  <c r="M66" i="3"/>
  <c r="O66" i="3"/>
  <c r="N66" i="3" s="1" a="1"/>
  <c r="N66" i="3" s="1"/>
  <c r="P66" i="3"/>
  <c r="Q66" i="3"/>
  <c r="R66" i="3"/>
  <c r="T66" i="3"/>
  <c r="U66" i="3"/>
  <c r="V66" i="3"/>
  <c r="W66" i="3"/>
  <c r="X66" i="3"/>
  <c r="Y66" i="3"/>
  <c r="Z66" i="3"/>
  <c r="AA66" i="3"/>
  <c r="AB66" i="3"/>
  <c r="AG66" i="3"/>
  <c r="AH66" i="3" s="1"/>
  <c r="J67" i="3"/>
  <c r="L67" i="3"/>
  <c r="M67" i="3"/>
  <c r="O67" i="3"/>
  <c r="N67" i="3" s="1" a="1"/>
  <c r="N67" i="3" s="1"/>
  <c r="P67" i="3"/>
  <c r="Q67" i="3"/>
  <c r="R67" i="3"/>
  <c r="T67" i="3"/>
  <c r="U67" i="3"/>
  <c r="V67" i="3"/>
  <c r="W67" i="3"/>
  <c r="X67" i="3"/>
  <c r="Y67" i="3"/>
  <c r="Z67" i="3"/>
  <c r="AA67" i="3"/>
  <c r="AB67" i="3"/>
  <c r="AC67" i="3" s="1"/>
  <c r="AG67" i="3"/>
  <c r="AI67" i="3" s="1"/>
  <c r="J68" i="3"/>
  <c r="L68" i="3"/>
  <c r="M68" i="3"/>
  <c r="O68" i="3"/>
  <c r="N68" i="3" s="1" a="1"/>
  <c r="N68" i="3" s="1"/>
  <c r="P68" i="3"/>
  <c r="Q68" i="3"/>
  <c r="R68" i="3"/>
  <c r="T68" i="3"/>
  <c r="U68" i="3"/>
  <c r="V68" i="3"/>
  <c r="W68" i="3"/>
  <c r="X68" i="3" s="1"/>
  <c r="J69" i="3"/>
  <c r="L69" i="3"/>
  <c r="M69" i="3"/>
  <c r="O69" i="3"/>
  <c r="N69" i="3" s="1" a="1"/>
  <c r="N69" i="3" s="1"/>
  <c r="P69" i="3"/>
  <c r="Q69" i="3"/>
  <c r="R69" i="3"/>
  <c r="T69" i="3"/>
  <c r="U69" i="3"/>
  <c r="V69" i="3"/>
  <c r="W69" i="3"/>
  <c r="X69" i="3"/>
  <c r="Y69" i="3"/>
  <c r="Z69" i="3"/>
  <c r="AA69" i="3"/>
  <c r="AB69" i="3"/>
  <c r="AC69" i="3" s="1"/>
  <c r="AG69" i="3"/>
  <c r="AI69" i="3" s="1"/>
  <c r="J70" i="3"/>
  <c r="L70" i="3"/>
  <c r="M70" i="3"/>
  <c r="O70" i="3"/>
  <c r="N70" i="3" s="1" a="1"/>
  <c r="N70" i="3" s="1"/>
  <c r="P70" i="3"/>
  <c r="Q70" i="3"/>
  <c r="R70" i="3"/>
  <c r="T70" i="3"/>
  <c r="U70" i="3"/>
  <c r="V70" i="3"/>
  <c r="W70" i="3"/>
  <c r="X70" i="3" s="1"/>
  <c r="J71" i="3"/>
  <c r="L71" i="3"/>
  <c r="M71" i="3"/>
  <c r="O71" i="3"/>
  <c r="N71" i="3" s="1" a="1"/>
  <c r="N71" i="3" s="1"/>
  <c r="P71" i="3"/>
  <c r="Q71" i="3"/>
  <c r="R71" i="3"/>
  <c r="T71" i="3"/>
  <c r="U71" i="3"/>
  <c r="V71" i="3"/>
  <c r="W71" i="3"/>
  <c r="X71" i="3"/>
  <c r="Y71" i="3"/>
  <c r="Z71" i="3"/>
  <c r="AA71" i="3"/>
  <c r="AB71" i="3"/>
  <c r="AC71" i="3" s="1"/>
  <c r="AG71" i="3"/>
  <c r="AI71" i="3" s="1"/>
  <c r="J72" i="3"/>
  <c r="L72" i="3"/>
  <c r="M72" i="3"/>
  <c r="O72" i="3"/>
  <c r="N72" i="3" s="1" a="1"/>
  <c r="N72" i="3" s="1"/>
  <c r="P72" i="3"/>
  <c r="Q72" i="3"/>
  <c r="R72" i="3"/>
  <c r="T72" i="3"/>
  <c r="U72" i="3"/>
  <c r="V72" i="3"/>
  <c r="W72" i="3"/>
  <c r="X72" i="3" s="1"/>
  <c r="J73" i="3"/>
  <c r="L73" i="3"/>
  <c r="M73" i="3"/>
  <c r="O73" i="3"/>
  <c r="N73" i="3" s="1" a="1"/>
  <c r="N73" i="3" s="1"/>
  <c r="P73" i="3"/>
  <c r="Q73" i="3"/>
  <c r="R73" i="3"/>
  <c r="T73" i="3"/>
  <c r="U73" i="3"/>
  <c r="V73" i="3"/>
  <c r="W73" i="3"/>
  <c r="AB73" i="3" s="1"/>
  <c r="Y73" i="3"/>
  <c r="Z73" i="3"/>
  <c r="AA73" i="3"/>
  <c r="AG73" i="3"/>
  <c r="AI73" i="3" s="1"/>
  <c r="J74" i="3"/>
  <c r="L74" i="3"/>
  <c r="M74" i="3"/>
  <c r="O74" i="3"/>
  <c r="N74" i="3" s="1" a="1"/>
  <c r="N74" i="3" s="1"/>
  <c r="P74" i="3"/>
  <c r="Q74" i="3"/>
  <c r="R74" i="3"/>
  <c r="T74" i="3"/>
  <c r="U74" i="3"/>
  <c r="V74" i="3"/>
  <c r="W74" i="3"/>
  <c r="X74" i="3" s="1"/>
  <c r="J75" i="3"/>
  <c r="L75" i="3"/>
  <c r="M75" i="3"/>
  <c r="O75" i="3"/>
  <c r="N75" i="3" s="1" a="1"/>
  <c r="N75" i="3" s="1"/>
  <c r="P75" i="3"/>
  <c r="Q75" i="3"/>
  <c r="R75" i="3"/>
  <c r="T75" i="3"/>
  <c r="U75" i="3"/>
  <c r="V75" i="3"/>
  <c r="W75" i="3"/>
  <c r="AB75" i="3" s="1"/>
  <c r="Y75" i="3"/>
  <c r="Z75" i="3"/>
  <c r="AA75" i="3"/>
  <c r="AG75" i="3"/>
  <c r="AI75" i="3" s="1"/>
  <c r="J76" i="3"/>
  <c r="L76" i="3"/>
  <c r="M76" i="3"/>
  <c r="O76" i="3"/>
  <c r="N76" i="3" s="1" a="1"/>
  <c r="N76" i="3" s="1"/>
  <c r="P76" i="3"/>
  <c r="Q76" i="3"/>
  <c r="R76" i="3"/>
  <c r="T76" i="3"/>
  <c r="U76" i="3"/>
  <c r="V76" i="3"/>
  <c r="W76" i="3"/>
  <c r="X76" i="3" s="1"/>
  <c r="J77" i="3"/>
  <c r="L77" i="3"/>
  <c r="M77" i="3"/>
  <c r="O77" i="3"/>
  <c r="N77" i="3" s="1" a="1"/>
  <c r="N77" i="3" s="1"/>
  <c r="P77" i="3"/>
  <c r="Q77" i="3"/>
  <c r="R77" i="3"/>
  <c r="T77" i="3"/>
  <c r="U77" i="3"/>
  <c r="V77" i="3"/>
  <c r="W77" i="3"/>
  <c r="AB77" i="3" s="1"/>
  <c r="Y77" i="3"/>
  <c r="Z77" i="3"/>
  <c r="AA77" i="3"/>
  <c r="AG77" i="3"/>
  <c r="AI77" i="3" s="1"/>
  <c r="AH77" i="3"/>
  <c r="J78" i="3"/>
  <c r="L78" i="3"/>
  <c r="M78" i="3"/>
  <c r="O78" i="3"/>
  <c r="N78" i="3" s="1" a="1"/>
  <c r="N78" i="3" s="1"/>
  <c r="P78" i="3"/>
  <c r="Q78" i="3"/>
  <c r="R78" i="3"/>
  <c r="T78" i="3"/>
  <c r="U78" i="3"/>
  <c r="V78" i="3"/>
  <c r="W78" i="3"/>
  <c r="X78" i="3" s="1"/>
  <c r="J79" i="3"/>
  <c r="L79" i="3"/>
  <c r="M79" i="3"/>
  <c r="O79" i="3"/>
  <c r="N79" i="3" s="1" a="1"/>
  <c r="N79" i="3" s="1"/>
  <c r="P79" i="3"/>
  <c r="Q79" i="3"/>
  <c r="R79" i="3"/>
  <c r="T79" i="3"/>
  <c r="U79" i="3"/>
  <c r="V79" i="3"/>
  <c r="W79" i="3"/>
  <c r="AB79" i="3" s="1"/>
  <c r="Y79" i="3"/>
  <c r="Z79" i="3"/>
  <c r="AA79" i="3"/>
  <c r="AG79" i="3"/>
  <c r="AI79" i="3" s="1"/>
  <c r="J80" i="3"/>
  <c r="L80" i="3"/>
  <c r="M80" i="3"/>
  <c r="O80" i="3"/>
  <c r="N80" i="3" s="1" a="1"/>
  <c r="N80" i="3" s="1"/>
  <c r="P80" i="3"/>
  <c r="Q80" i="3"/>
  <c r="R80" i="3"/>
  <c r="T80" i="3"/>
  <c r="U80" i="3"/>
  <c r="V80" i="3"/>
  <c r="W80" i="3"/>
  <c r="X80" i="3" s="1"/>
  <c r="J81" i="3"/>
  <c r="L81" i="3"/>
  <c r="M81" i="3"/>
  <c r="O81" i="3"/>
  <c r="N81" i="3" s="1" a="1"/>
  <c r="N81" i="3" s="1"/>
  <c r="P81" i="3"/>
  <c r="Q81" i="3"/>
  <c r="R81" i="3"/>
  <c r="T81" i="3"/>
  <c r="U81" i="3"/>
  <c r="V81" i="3"/>
  <c r="W81" i="3"/>
  <c r="AB81" i="3" s="1"/>
  <c r="Y81" i="3"/>
  <c r="Z81" i="3"/>
  <c r="AA81" i="3"/>
  <c r="AG81" i="3"/>
  <c r="AI81" i="3" s="1"/>
  <c r="J82" i="3"/>
  <c r="L82" i="3"/>
  <c r="M82" i="3"/>
  <c r="O82" i="3"/>
  <c r="N82" i="3" s="1" a="1"/>
  <c r="N82" i="3" s="1"/>
  <c r="P82" i="3"/>
  <c r="Q82" i="3"/>
  <c r="R82" i="3"/>
  <c r="T82" i="3"/>
  <c r="U82" i="3"/>
  <c r="V82" i="3"/>
  <c r="W82" i="3"/>
  <c r="X82" i="3" s="1"/>
  <c r="J83" i="3"/>
  <c r="L83" i="3"/>
  <c r="M83" i="3"/>
  <c r="O83" i="3"/>
  <c r="N83" i="3" s="1" a="1"/>
  <c r="N83" i="3" s="1"/>
  <c r="P83" i="3"/>
  <c r="Q83" i="3"/>
  <c r="R83" i="3"/>
  <c r="T83" i="3"/>
  <c r="U83" i="3"/>
  <c r="V83" i="3"/>
  <c r="W83" i="3"/>
  <c r="AB83" i="3" s="1"/>
  <c r="Y83" i="3"/>
  <c r="Z83" i="3"/>
  <c r="AA83" i="3"/>
  <c r="AG83" i="3"/>
  <c r="AH83" i="3" s="1"/>
  <c r="J84" i="3"/>
  <c r="L84" i="3"/>
  <c r="M84" i="3"/>
  <c r="O84" i="3"/>
  <c r="N84" i="3" s="1" a="1"/>
  <c r="N84" i="3" s="1"/>
  <c r="P84" i="3"/>
  <c r="Q84" i="3"/>
  <c r="R84" i="3"/>
  <c r="T84" i="3"/>
  <c r="U84" i="3"/>
  <c r="V84" i="3"/>
  <c r="W84" i="3"/>
  <c r="X84" i="3" s="1"/>
  <c r="J85" i="3"/>
  <c r="L85" i="3"/>
  <c r="M85" i="3"/>
  <c r="O85" i="3"/>
  <c r="N85" i="3" s="1" a="1"/>
  <c r="N85" i="3" s="1"/>
  <c r="P85" i="3"/>
  <c r="Q85" i="3"/>
  <c r="R85" i="3"/>
  <c r="T85" i="3"/>
  <c r="U85" i="3"/>
  <c r="V85" i="3"/>
  <c r="W85" i="3"/>
  <c r="AB85" i="3" s="1"/>
  <c r="Y85" i="3"/>
  <c r="Z85" i="3"/>
  <c r="AA85" i="3"/>
  <c r="AG85" i="3"/>
  <c r="AH85" i="3" s="1"/>
  <c r="J86" i="3"/>
  <c r="L86" i="3"/>
  <c r="M86" i="3"/>
  <c r="O86" i="3"/>
  <c r="N86" i="3" s="1" a="1"/>
  <c r="N86" i="3" s="1"/>
  <c r="P86" i="3"/>
  <c r="Q86" i="3"/>
  <c r="R86" i="3"/>
  <c r="T86" i="3"/>
  <c r="U86" i="3"/>
  <c r="V86" i="3"/>
  <c r="W86" i="3"/>
  <c r="X86" i="3" s="1"/>
  <c r="J87" i="3"/>
  <c r="L87" i="3"/>
  <c r="M87" i="3"/>
  <c r="O87" i="3"/>
  <c r="N87" i="3" s="1" a="1"/>
  <c r="N87" i="3" s="1"/>
  <c r="P87" i="3"/>
  <c r="Q87" i="3"/>
  <c r="R87" i="3"/>
  <c r="T87" i="3"/>
  <c r="U87" i="3"/>
  <c r="V87" i="3"/>
  <c r="W87" i="3"/>
  <c r="AB87" i="3" s="1"/>
  <c r="Y87" i="3"/>
  <c r="Z87" i="3"/>
  <c r="AA87" i="3"/>
  <c r="AG87" i="3"/>
  <c r="AH87" i="3" s="1"/>
  <c r="J88" i="3"/>
  <c r="L88" i="3"/>
  <c r="M88" i="3"/>
  <c r="O88" i="3"/>
  <c r="N88" i="3" s="1" a="1"/>
  <c r="N88" i="3" s="1"/>
  <c r="P88" i="3"/>
  <c r="Q88" i="3"/>
  <c r="R88" i="3"/>
  <c r="T88" i="3"/>
  <c r="U88" i="3"/>
  <c r="V88" i="3"/>
  <c r="W88" i="3"/>
  <c r="J89" i="3"/>
  <c r="L89" i="3"/>
  <c r="M89" i="3"/>
  <c r="O89" i="3"/>
  <c r="N89" i="3" s="1" a="1"/>
  <c r="N89" i="3" s="1"/>
  <c r="P89" i="3"/>
  <c r="Q89" i="3"/>
  <c r="R89" i="3"/>
  <c r="T89" i="3"/>
  <c r="U89" i="3"/>
  <c r="V89" i="3"/>
  <c r="W89" i="3"/>
  <c r="AB89" i="3" s="1"/>
  <c r="Y89" i="3"/>
  <c r="Z89" i="3"/>
  <c r="AA89" i="3"/>
  <c r="AG89" i="3"/>
  <c r="AH89" i="3" s="1"/>
  <c r="J90" i="3"/>
  <c r="L90" i="3"/>
  <c r="M90" i="3"/>
  <c r="O90" i="3"/>
  <c r="N90" i="3" s="1" a="1"/>
  <c r="N90" i="3" s="1"/>
  <c r="P90" i="3"/>
  <c r="Q90" i="3"/>
  <c r="R90" i="3"/>
  <c r="T90" i="3"/>
  <c r="U90" i="3"/>
  <c r="V90" i="3"/>
  <c r="W90" i="3"/>
  <c r="J91" i="3"/>
  <c r="L91" i="3"/>
  <c r="M91" i="3"/>
  <c r="O91" i="3"/>
  <c r="N91" i="3" s="1" a="1"/>
  <c r="N91" i="3" s="1"/>
  <c r="P91" i="3"/>
  <c r="Q91" i="3"/>
  <c r="R91" i="3"/>
  <c r="T91" i="3"/>
  <c r="U91" i="3"/>
  <c r="V91" i="3"/>
  <c r="W91" i="3"/>
  <c r="AB91" i="3" s="1"/>
  <c r="Y91" i="3"/>
  <c r="Z91" i="3"/>
  <c r="AA91" i="3"/>
  <c r="AG91" i="3"/>
  <c r="AH91" i="3" s="1"/>
  <c r="J92" i="3"/>
  <c r="L92" i="3"/>
  <c r="M92" i="3"/>
  <c r="O92" i="3"/>
  <c r="N92" i="3" s="1" a="1"/>
  <c r="N92" i="3" s="1"/>
  <c r="P92" i="3"/>
  <c r="Q92" i="3"/>
  <c r="R92" i="3"/>
  <c r="T92" i="3"/>
  <c r="U92" i="3"/>
  <c r="V92" i="3"/>
  <c r="W92" i="3"/>
  <c r="J93" i="3"/>
  <c r="L93" i="3"/>
  <c r="M93" i="3"/>
  <c r="O93" i="3"/>
  <c r="N93" i="3" s="1" a="1"/>
  <c r="N93" i="3" s="1"/>
  <c r="P93" i="3"/>
  <c r="Q93" i="3"/>
  <c r="R93" i="3"/>
  <c r="T93" i="3"/>
  <c r="U93" i="3"/>
  <c r="V93" i="3"/>
  <c r="W93" i="3"/>
  <c r="AB93" i="3" s="1"/>
  <c r="Y93" i="3"/>
  <c r="Z93" i="3"/>
  <c r="AA93" i="3"/>
  <c r="AG93" i="3"/>
  <c r="AH93" i="3" s="1"/>
  <c r="J94" i="3"/>
  <c r="L94" i="3"/>
  <c r="M94" i="3"/>
  <c r="O94" i="3"/>
  <c r="N94" i="3" s="1" a="1"/>
  <c r="N94" i="3" s="1"/>
  <c r="P94" i="3"/>
  <c r="Q94" i="3"/>
  <c r="R94" i="3"/>
  <c r="T94" i="3"/>
  <c r="U94" i="3"/>
  <c r="V94" i="3"/>
  <c r="W94" i="3"/>
  <c r="J95" i="3"/>
  <c r="L95" i="3"/>
  <c r="M95" i="3"/>
  <c r="O95" i="3"/>
  <c r="N95" i="3" s="1" a="1"/>
  <c r="N95" i="3" s="1"/>
  <c r="P95" i="3"/>
  <c r="Q95" i="3"/>
  <c r="R95" i="3"/>
  <c r="T95" i="3"/>
  <c r="U95" i="3"/>
  <c r="V95" i="3"/>
  <c r="W95" i="3"/>
  <c r="Y95" i="3"/>
  <c r="J96" i="3"/>
  <c r="L96" i="3"/>
  <c r="M96" i="3"/>
  <c r="O96" i="3"/>
  <c r="N96" i="3" s="1" a="1"/>
  <c r="N96" i="3" s="1"/>
  <c r="P96" i="3"/>
  <c r="Q96" i="3"/>
  <c r="R96" i="3"/>
  <c r="T96" i="3"/>
  <c r="U96" i="3"/>
  <c r="V96" i="3"/>
  <c r="W96" i="3"/>
  <c r="AA96" i="3"/>
  <c r="J97" i="3"/>
  <c r="L97" i="3"/>
  <c r="M97" i="3"/>
  <c r="O97" i="3"/>
  <c r="N97" i="3" s="1" a="1"/>
  <c r="N97" i="3" s="1"/>
  <c r="P97" i="3"/>
  <c r="Q97" i="3"/>
  <c r="R97" i="3"/>
  <c r="T97" i="3"/>
  <c r="U97" i="3"/>
  <c r="V97" i="3"/>
  <c r="W97" i="3"/>
  <c r="Y97" i="3"/>
  <c r="Z97" i="3"/>
  <c r="J98" i="3"/>
  <c r="L98" i="3"/>
  <c r="M98" i="3"/>
  <c r="O98" i="3"/>
  <c r="N98" i="3" s="1" a="1"/>
  <c r="N98" i="3" s="1"/>
  <c r="P98" i="3"/>
  <c r="Q98" i="3"/>
  <c r="R98" i="3"/>
  <c r="T98" i="3"/>
  <c r="U98" i="3"/>
  <c r="V98" i="3"/>
  <c r="W98" i="3"/>
  <c r="AA98" i="3" s="1"/>
  <c r="J99" i="3"/>
  <c r="L99" i="3"/>
  <c r="M99" i="3"/>
  <c r="O99" i="3"/>
  <c r="N99" i="3" s="1" a="1"/>
  <c r="N99" i="3" s="1"/>
  <c r="P99" i="3"/>
  <c r="Q99" i="3"/>
  <c r="R99" i="3"/>
  <c r="T99" i="3"/>
  <c r="U99" i="3"/>
  <c r="V99" i="3"/>
  <c r="W99" i="3"/>
  <c r="Z99" i="3" s="1"/>
  <c r="X99" i="3"/>
  <c r="Y99" i="3"/>
  <c r="AG99" i="3"/>
  <c r="J100" i="3"/>
  <c r="L100" i="3"/>
  <c r="M100" i="3"/>
  <c r="O100" i="3"/>
  <c r="N100" i="3" s="1" a="1"/>
  <c r="N100" i="3" s="1"/>
  <c r="P100" i="3"/>
  <c r="Q100" i="3"/>
  <c r="R100" i="3"/>
  <c r="T100" i="3"/>
  <c r="U100" i="3"/>
  <c r="V100" i="3"/>
  <c r="W100" i="3"/>
  <c r="X100" i="3" s="1"/>
  <c r="AA100" i="3"/>
  <c r="AB100" i="3"/>
  <c r="AD100" i="3" s="1"/>
  <c r="J101" i="3"/>
  <c r="L101" i="3"/>
  <c r="M101" i="3"/>
  <c r="O101" i="3"/>
  <c r="N101" i="3" s="1" a="1"/>
  <c r="N101" i="3" s="1"/>
  <c r="P101" i="3"/>
  <c r="Q101" i="3"/>
  <c r="R101" i="3"/>
  <c r="T101" i="3"/>
  <c r="U101" i="3"/>
  <c r="V101" i="3"/>
  <c r="W101" i="3"/>
  <c r="Z101" i="3" s="1"/>
  <c r="X101" i="3"/>
  <c r="Y101" i="3"/>
  <c r="AG101" i="3"/>
  <c r="J102" i="3"/>
  <c r="L102" i="3"/>
  <c r="M102" i="3"/>
  <c r="O102" i="3"/>
  <c r="N102" i="3" s="1" a="1"/>
  <c r="N102" i="3" s="1"/>
  <c r="P102" i="3"/>
  <c r="Q102" i="3"/>
  <c r="R102" i="3"/>
  <c r="T102" i="3"/>
  <c r="U102" i="3"/>
  <c r="V102" i="3"/>
  <c r="W102" i="3"/>
  <c r="X102" i="3" s="1"/>
  <c r="AA102" i="3"/>
  <c r="AB102" i="3"/>
  <c r="AD102" i="3" s="1"/>
  <c r="J103" i="3"/>
  <c r="L103" i="3"/>
  <c r="M103" i="3"/>
  <c r="O103" i="3"/>
  <c r="N103" i="3" s="1" a="1"/>
  <c r="N103" i="3" s="1"/>
  <c r="P103" i="3"/>
  <c r="Q103" i="3"/>
  <c r="R103" i="3"/>
  <c r="T103" i="3"/>
  <c r="U103" i="3"/>
  <c r="V103" i="3"/>
  <c r="W103" i="3"/>
  <c r="Z103" i="3" s="1"/>
  <c r="X103" i="3"/>
  <c r="Y103" i="3"/>
  <c r="AG103" i="3"/>
  <c r="J104" i="3"/>
  <c r="L104" i="3"/>
  <c r="M104" i="3"/>
  <c r="O104" i="3"/>
  <c r="N104" i="3" s="1" a="1"/>
  <c r="N104" i="3" s="1"/>
  <c r="P104" i="3"/>
  <c r="Q104" i="3"/>
  <c r="R104" i="3"/>
  <c r="T104" i="3"/>
  <c r="U104" i="3"/>
  <c r="V104" i="3"/>
  <c r="W104" i="3"/>
  <c r="X104" i="3" s="1"/>
  <c r="AA104" i="3"/>
  <c r="AB104" i="3"/>
  <c r="AD104" i="3" s="1"/>
  <c r="J105" i="3"/>
  <c r="L105" i="3"/>
  <c r="M105" i="3"/>
  <c r="O105" i="3"/>
  <c r="N105" i="3" s="1" a="1"/>
  <c r="N105" i="3" s="1"/>
  <c r="P105" i="3"/>
  <c r="Q105" i="3"/>
  <c r="R105" i="3"/>
  <c r="T105" i="3"/>
  <c r="U105" i="3"/>
  <c r="V105" i="3"/>
  <c r="W105" i="3"/>
  <c r="Z105" i="3" s="1"/>
  <c r="X105" i="3"/>
  <c r="Y105" i="3"/>
  <c r="AG105" i="3"/>
  <c r="J106" i="3"/>
  <c r="L106" i="3"/>
  <c r="M106" i="3"/>
  <c r="O106" i="3"/>
  <c r="N106" i="3" s="1" a="1"/>
  <c r="N106" i="3" s="1"/>
  <c r="P106" i="3"/>
  <c r="Q106" i="3"/>
  <c r="R106" i="3"/>
  <c r="T106" i="3"/>
  <c r="U106" i="3"/>
  <c r="V106" i="3"/>
  <c r="W106" i="3"/>
  <c r="X106" i="3" s="1"/>
  <c r="AA106" i="3"/>
  <c r="AB106" i="3"/>
  <c r="AD106" i="3" s="1"/>
  <c r="J107" i="3"/>
  <c r="L107" i="3"/>
  <c r="M107" i="3"/>
  <c r="O107" i="3"/>
  <c r="N107" i="3" s="1" a="1"/>
  <c r="N107" i="3" s="1"/>
  <c r="P107" i="3"/>
  <c r="Q107" i="3"/>
  <c r="R107" i="3"/>
  <c r="T107" i="3"/>
  <c r="U107" i="3"/>
  <c r="V107" i="3"/>
  <c r="W107" i="3"/>
  <c r="Z107" i="3" s="1"/>
  <c r="X107" i="3"/>
  <c r="Y107" i="3"/>
  <c r="AG107" i="3"/>
  <c r="J108" i="3"/>
  <c r="L108" i="3"/>
  <c r="M108" i="3"/>
  <c r="O108" i="3"/>
  <c r="N108" i="3" s="1" a="1"/>
  <c r="N108" i="3" s="1"/>
  <c r="P108" i="3"/>
  <c r="Q108" i="3"/>
  <c r="R108" i="3"/>
  <c r="T108" i="3"/>
  <c r="U108" i="3"/>
  <c r="V108" i="3"/>
  <c r="W108" i="3"/>
  <c r="X108" i="3" s="1"/>
  <c r="AA108" i="3"/>
  <c r="AB108" i="3"/>
  <c r="AD108" i="3" s="1"/>
  <c r="J109" i="3"/>
  <c r="L109" i="3"/>
  <c r="M109" i="3"/>
  <c r="O109" i="3"/>
  <c r="N109" i="3" s="1" a="1"/>
  <c r="N109" i="3" s="1"/>
  <c r="P109" i="3"/>
  <c r="Q109" i="3"/>
  <c r="R109" i="3"/>
  <c r="T109" i="3"/>
  <c r="U109" i="3"/>
  <c r="V109" i="3"/>
  <c r="W109" i="3"/>
  <c r="Z109" i="3" s="1"/>
  <c r="X109" i="3"/>
  <c r="Y109" i="3"/>
  <c r="AG109" i="3"/>
  <c r="J110" i="3"/>
  <c r="L110" i="3"/>
  <c r="M110" i="3"/>
  <c r="O110" i="3"/>
  <c r="N110" i="3" s="1" a="1"/>
  <c r="N110" i="3" s="1"/>
  <c r="P110" i="3"/>
  <c r="Q110" i="3"/>
  <c r="R110" i="3"/>
  <c r="T110" i="3"/>
  <c r="U110" i="3"/>
  <c r="V110" i="3"/>
  <c r="W110" i="3"/>
  <c r="X110" i="3" s="1"/>
  <c r="AA110" i="3"/>
  <c r="AB110" i="3"/>
  <c r="AD110" i="3" s="1"/>
  <c r="J111" i="3"/>
  <c r="L111" i="3"/>
  <c r="M111" i="3"/>
  <c r="O111" i="3"/>
  <c r="N111" i="3" s="1" a="1"/>
  <c r="N111" i="3" s="1"/>
  <c r="P111" i="3"/>
  <c r="Q111" i="3"/>
  <c r="R111" i="3"/>
  <c r="T111" i="3"/>
  <c r="U111" i="3"/>
  <c r="V111" i="3"/>
  <c r="W111" i="3"/>
  <c r="Z111" i="3" s="1"/>
  <c r="X111" i="3"/>
  <c r="Y111" i="3"/>
  <c r="AG111" i="3"/>
  <c r="J112" i="3"/>
  <c r="L112" i="3"/>
  <c r="M112" i="3"/>
  <c r="O112" i="3"/>
  <c r="N112" i="3" s="1" a="1"/>
  <c r="N112" i="3" s="1"/>
  <c r="P112" i="3"/>
  <c r="Q112" i="3"/>
  <c r="R112" i="3"/>
  <c r="T112" i="3"/>
  <c r="U112" i="3"/>
  <c r="V112" i="3"/>
  <c r="W112" i="3"/>
  <c r="X112" i="3" s="1"/>
  <c r="AA112" i="3"/>
  <c r="AB112" i="3"/>
  <c r="AD112" i="3" s="1"/>
  <c r="J113" i="3"/>
  <c r="L113" i="3"/>
  <c r="M113" i="3"/>
  <c r="O113" i="3"/>
  <c r="N113" i="3" s="1" a="1"/>
  <c r="N113" i="3" s="1"/>
  <c r="P113" i="3"/>
  <c r="Q113" i="3"/>
  <c r="R113" i="3"/>
  <c r="T113" i="3"/>
  <c r="U113" i="3"/>
  <c r="V113" i="3"/>
  <c r="W113" i="3"/>
  <c r="Z113" i="3" s="1"/>
  <c r="X113" i="3"/>
  <c r="Y113" i="3"/>
  <c r="AG113" i="3"/>
  <c r="J114" i="3"/>
  <c r="L114" i="3"/>
  <c r="M114" i="3"/>
  <c r="O114" i="3"/>
  <c r="N114" i="3" s="1" a="1"/>
  <c r="N114" i="3" s="1"/>
  <c r="P114" i="3"/>
  <c r="Q114" i="3"/>
  <c r="R114" i="3"/>
  <c r="T114" i="3"/>
  <c r="U114" i="3"/>
  <c r="V114" i="3"/>
  <c r="W114" i="3"/>
  <c r="X114" i="3" s="1"/>
  <c r="AA114" i="3"/>
  <c r="AB114" i="3"/>
  <c r="AD114" i="3" s="1"/>
  <c r="J115" i="3"/>
  <c r="L115" i="3"/>
  <c r="M115" i="3"/>
  <c r="O115" i="3"/>
  <c r="N115" i="3" s="1" a="1"/>
  <c r="N115" i="3" s="1"/>
  <c r="P115" i="3"/>
  <c r="Q115" i="3"/>
  <c r="R115" i="3"/>
  <c r="T115" i="3"/>
  <c r="U115" i="3"/>
  <c r="V115" i="3"/>
  <c r="W115" i="3"/>
  <c r="Z115" i="3" s="1"/>
  <c r="X115" i="3"/>
  <c r="Y115" i="3"/>
  <c r="AG115" i="3"/>
  <c r="J116" i="3"/>
  <c r="L116" i="3"/>
  <c r="M116" i="3"/>
  <c r="O116" i="3"/>
  <c r="N116" i="3" s="1" a="1"/>
  <c r="N116" i="3" s="1"/>
  <c r="P116" i="3"/>
  <c r="Q116" i="3"/>
  <c r="R116" i="3"/>
  <c r="T116" i="3"/>
  <c r="U116" i="3"/>
  <c r="V116" i="3"/>
  <c r="W116" i="3"/>
  <c r="X116" i="3" s="1"/>
  <c r="AA116" i="3"/>
  <c r="AB116" i="3"/>
  <c r="AD116" i="3" s="1"/>
  <c r="J117" i="3"/>
  <c r="L117" i="3"/>
  <c r="M117" i="3"/>
  <c r="O117" i="3"/>
  <c r="N117" i="3" s="1" a="1"/>
  <c r="N117" i="3" s="1"/>
  <c r="P117" i="3"/>
  <c r="Q117" i="3"/>
  <c r="R117" i="3"/>
  <c r="T117" i="3"/>
  <c r="U117" i="3"/>
  <c r="V117" i="3"/>
  <c r="W117" i="3"/>
  <c r="Z117" i="3" s="1"/>
  <c r="X117" i="3"/>
  <c r="Y117" i="3"/>
  <c r="AG117" i="3"/>
  <c r="J118" i="3"/>
  <c r="L118" i="3"/>
  <c r="M118" i="3"/>
  <c r="O118" i="3"/>
  <c r="N118" i="3" s="1" a="1"/>
  <c r="N118" i="3" s="1"/>
  <c r="P118" i="3"/>
  <c r="Q118" i="3"/>
  <c r="R118" i="3"/>
  <c r="T118" i="3"/>
  <c r="U118" i="3"/>
  <c r="V118" i="3"/>
  <c r="W118" i="3"/>
  <c r="X118" i="3" s="1"/>
  <c r="AA118" i="3"/>
  <c r="AB118" i="3"/>
  <c r="AD118" i="3" s="1"/>
  <c r="J119" i="3"/>
  <c r="L119" i="3"/>
  <c r="M119" i="3"/>
  <c r="O119" i="3"/>
  <c r="N119" i="3" s="1" a="1"/>
  <c r="N119" i="3" s="1"/>
  <c r="P119" i="3"/>
  <c r="Q119" i="3"/>
  <c r="R119" i="3"/>
  <c r="T119" i="3"/>
  <c r="U119" i="3"/>
  <c r="V119" i="3"/>
  <c r="W119" i="3"/>
  <c r="Z119" i="3" s="1"/>
  <c r="X119" i="3"/>
  <c r="Y119" i="3"/>
  <c r="AG119" i="3"/>
  <c r="J120" i="3"/>
  <c r="L120" i="3"/>
  <c r="M120" i="3"/>
  <c r="O120" i="3"/>
  <c r="N120" i="3" s="1" a="1"/>
  <c r="N120" i="3" s="1"/>
  <c r="P120" i="3"/>
  <c r="Q120" i="3"/>
  <c r="R120" i="3"/>
  <c r="T120" i="3"/>
  <c r="U120" i="3"/>
  <c r="V120" i="3"/>
  <c r="W120" i="3"/>
  <c r="X120" i="3" s="1"/>
  <c r="AA120" i="3"/>
  <c r="AB120" i="3"/>
  <c r="AD120" i="3" s="1"/>
  <c r="J121" i="3"/>
  <c r="L121" i="3"/>
  <c r="M121" i="3"/>
  <c r="O121" i="3"/>
  <c r="N121" i="3" s="1" a="1"/>
  <c r="N121" i="3" s="1"/>
  <c r="P121" i="3"/>
  <c r="Q121" i="3"/>
  <c r="R121" i="3"/>
  <c r="T121" i="3"/>
  <c r="U121" i="3"/>
  <c r="V121" i="3"/>
  <c r="W121" i="3"/>
  <c r="Z121" i="3" s="1"/>
  <c r="X121" i="3"/>
  <c r="Y121" i="3"/>
  <c r="AG121" i="3"/>
  <c r="J122" i="3"/>
  <c r="L122" i="3"/>
  <c r="M122" i="3"/>
  <c r="O122" i="3"/>
  <c r="N122" i="3" s="1" a="1"/>
  <c r="N122" i="3" s="1"/>
  <c r="P122" i="3"/>
  <c r="Q122" i="3"/>
  <c r="R122" i="3"/>
  <c r="T122" i="3"/>
  <c r="U122" i="3"/>
  <c r="V122" i="3"/>
  <c r="W122" i="3"/>
  <c r="X122" i="3" s="1"/>
  <c r="AA122" i="3"/>
  <c r="AB122" i="3"/>
  <c r="AC122" i="3" s="1"/>
  <c r="J123" i="3"/>
  <c r="L123" i="3"/>
  <c r="M123" i="3"/>
  <c r="O123" i="3"/>
  <c r="N123" i="3" s="1" a="1"/>
  <c r="N123" i="3" s="1"/>
  <c r="P123" i="3"/>
  <c r="Q123" i="3"/>
  <c r="R123" i="3"/>
  <c r="T123" i="3"/>
  <c r="U123" i="3"/>
  <c r="V123" i="3"/>
  <c r="W123" i="3"/>
  <c r="Z123" i="3" s="1"/>
  <c r="X123" i="3"/>
  <c r="Y123" i="3"/>
  <c r="AG123" i="3"/>
  <c r="J124" i="3"/>
  <c r="L124" i="3"/>
  <c r="M124" i="3"/>
  <c r="O124" i="3"/>
  <c r="N124" i="3" s="1" a="1"/>
  <c r="N124" i="3" s="1"/>
  <c r="P124" i="3"/>
  <c r="Q124" i="3"/>
  <c r="R124" i="3"/>
  <c r="T124" i="3"/>
  <c r="U124" i="3"/>
  <c r="V124" i="3"/>
  <c r="W124" i="3"/>
  <c r="X124" i="3" s="1"/>
  <c r="AA124" i="3"/>
  <c r="AB124" i="3"/>
  <c r="AC124" i="3" s="1"/>
  <c r="J125" i="3"/>
  <c r="L125" i="3"/>
  <c r="M125" i="3"/>
  <c r="O125" i="3"/>
  <c r="N125" i="3" s="1" a="1"/>
  <c r="N125" i="3" s="1"/>
  <c r="P125" i="3"/>
  <c r="Q125" i="3"/>
  <c r="R125" i="3"/>
  <c r="T125" i="3"/>
  <c r="U125" i="3"/>
  <c r="V125" i="3"/>
  <c r="W125" i="3"/>
  <c r="X125" i="3"/>
  <c r="J126" i="3"/>
  <c r="L126" i="3"/>
  <c r="M126" i="3"/>
  <c r="O126" i="3"/>
  <c r="N126" i="3" s="1" a="1"/>
  <c r="N126" i="3" s="1"/>
  <c r="P126" i="3"/>
  <c r="Q126" i="3"/>
  <c r="R126" i="3"/>
  <c r="T126" i="3"/>
  <c r="U126" i="3"/>
  <c r="V126" i="3"/>
  <c r="W126" i="3"/>
  <c r="X126" i="3" s="1"/>
  <c r="AA126" i="3"/>
  <c r="AB126" i="3"/>
  <c r="AC126" i="3" s="1"/>
  <c r="J127" i="3"/>
  <c r="L127" i="3"/>
  <c r="M127" i="3"/>
  <c r="O127" i="3"/>
  <c r="N127" i="3" s="1" a="1"/>
  <c r="N127" i="3" s="1"/>
  <c r="P127" i="3"/>
  <c r="Q127" i="3"/>
  <c r="R127" i="3"/>
  <c r="T127" i="3"/>
  <c r="U127" i="3"/>
  <c r="V127" i="3"/>
  <c r="W127" i="3"/>
  <c r="X127" i="3" s="1"/>
  <c r="AG127" i="3"/>
  <c r="J128" i="3"/>
  <c r="L128" i="3"/>
  <c r="M128" i="3"/>
  <c r="O128" i="3"/>
  <c r="N128" i="3" s="1" a="1"/>
  <c r="N128" i="3" s="1"/>
  <c r="P128" i="3"/>
  <c r="Q128" i="3"/>
  <c r="R128" i="3"/>
  <c r="T128" i="3"/>
  <c r="U128" i="3"/>
  <c r="V128" i="3"/>
  <c r="W128" i="3"/>
  <c r="X128" i="3" s="1"/>
  <c r="AA128" i="3"/>
  <c r="AB128" i="3"/>
  <c r="AC128" i="3" s="1"/>
  <c r="J129" i="3"/>
  <c r="L129" i="3"/>
  <c r="M129" i="3"/>
  <c r="O129" i="3"/>
  <c r="N129" i="3" s="1" a="1"/>
  <c r="N129" i="3" s="1"/>
  <c r="P129" i="3"/>
  <c r="Q129" i="3"/>
  <c r="R129" i="3"/>
  <c r="T129" i="3"/>
  <c r="U129" i="3"/>
  <c r="V129" i="3"/>
  <c r="W129" i="3"/>
  <c r="X129" i="3"/>
  <c r="J130" i="3"/>
  <c r="L130" i="3"/>
  <c r="M130" i="3"/>
  <c r="O130" i="3"/>
  <c r="N130" i="3" s="1" a="1"/>
  <c r="N130" i="3" s="1"/>
  <c r="P130" i="3"/>
  <c r="Q130" i="3"/>
  <c r="R130" i="3"/>
  <c r="T130" i="3"/>
  <c r="U130" i="3"/>
  <c r="V130" i="3"/>
  <c r="W130" i="3"/>
  <c r="X130" i="3" s="1"/>
  <c r="AA130" i="3"/>
  <c r="AB130" i="3"/>
  <c r="AC130" i="3" s="1"/>
  <c r="J131" i="3"/>
  <c r="L131" i="3"/>
  <c r="M131" i="3"/>
  <c r="O131" i="3"/>
  <c r="N131" i="3" s="1" a="1"/>
  <c r="N131" i="3" s="1"/>
  <c r="P131" i="3"/>
  <c r="Q131" i="3"/>
  <c r="R131" i="3"/>
  <c r="T131" i="3"/>
  <c r="U131" i="3"/>
  <c r="V131" i="3"/>
  <c r="W131" i="3"/>
  <c r="X131" i="3" s="1"/>
  <c r="AG131" i="3"/>
  <c r="J132" i="3"/>
  <c r="L132" i="3"/>
  <c r="M132" i="3"/>
  <c r="O132" i="3"/>
  <c r="N132" i="3" s="1" a="1"/>
  <c r="N132" i="3" s="1"/>
  <c r="P132" i="3"/>
  <c r="Q132" i="3"/>
  <c r="R132" i="3"/>
  <c r="T132" i="3"/>
  <c r="U132" i="3"/>
  <c r="V132" i="3"/>
  <c r="W132" i="3"/>
  <c r="X132" i="3" s="1"/>
  <c r="AA132" i="3"/>
  <c r="AB132" i="3"/>
  <c r="AC132" i="3" s="1"/>
  <c r="J133" i="3"/>
  <c r="L133" i="3"/>
  <c r="M133" i="3"/>
  <c r="O133" i="3"/>
  <c r="N133" i="3" s="1" a="1"/>
  <c r="N133" i="3" s="1"/>
  <c r="P133" i="3"/>
  <c r="Q133" i="3"/>
  <c r="R133" i="3"/>
  <c r="T133" i="3"/>
  <c r="U133" i="3"/>
  <c r="V133" i="3"/>
  <c r="W133" i="3"/>
  <c r="X133" i="3"/>
  <c r="J134" i="3"/>
  <c r="L134" i="3"/>
  <c r="M134" i="3"/>
  <c r="O134" i="3"/>
  <c r="N134" i="3" s="1" a="1"/>
  <c r="N134" i="3" s="1"/>
  <c r="P134" i="3"/>
  <c r="Q134" i="3"/>
  <c r="R134" i="3"/>
  <c r="T134" i="3"/>
  <c r="U134" i="3"/>
  <c r="V134" i="3"/>
  <c r="W134" i="3"/>
  <c r="X134" i="3" s="1"/>
  <c r="AA134" i="3"/>
  <c r="AB134" i="3"/>
  <c r="AC134" i="3" s="1"/>
  <c r="J135" i="3"/>
  <c r="L135" i="3"/>
  <c r="M135" i="3"/>
  <c r="O135" i="3"/>
  <c r="N135" i="3" s="1" a="1"/>
  <c r="N135" i="3" s="1"/>
  <c r="P135" i="3"/>
  <c r="Q135" i="3"/>
  <c r="R135" i="3"/>
  <c r="T135" i="3"/>
  <c r="U135" i="3"/>
  <c r="V135" i="3"/>
  <c r="W135" i="3"/>
  <c r="X135" i="3"/>
  <c r="Y135" i="3"/>
  <c r="AA135" i="3"/>
  <c r="AG135" i="3"/>
  <c r="AI135" i="3" s="1"/>
  <c r="J136" i="3"/>
  <c r="L136" i="3"/>
  <c r="M136" i="3"/>
  <c r="O136" i="3"/>
  <c r="N136" i="3" s="1" a="1"/>
  <c r="N136" i="3" s="1"/>
  <c r="P136" i="3"/>
  <c r="Q136" i="3"/>
  <c r="R136" i="3"/>
  <c r="T136" i="3"/>
  <c r="U136" i="3"/>
  <c r="V136" i="3"/>
  <c r="W136" i="3"/>
  <c r="J137" i="3"/>
  <c r="L137" i="3"/>
  <c r="M137" i="3"/>
  <c r="O137" i="3"/>
  <c r="N137" i="3" s="1" a="1"/>
  <c r="N137" i="3" s="1"/>
  <c r="P137" i="3"/>
  <c r="Q137" i="3"/>
  <c r="R137" i="3"/>
  <c r="T137" i="3"/>
  <c r="U137" i="3"/>
  <c r="V137" i="3"/>
  <c r="W137" i="3"/>
  <c r="AA137" i="3" s="1"/>
  <c r="Y137" i="3"/>
  <c r="Z137" i="3"/>
  <c r="AG137" i="3"/>
  <c r="AH137" i="3" s="1"/>
  <c r="J138" i="3"/>
  <c r="L138" i="3"/>
  <c r="M138" i="3"/>
  <c r="O138" i="3"/>
  <c r="N138" i="3" s="1" a="1"/>
  <c r="N138" i="3" s="1"/>
  <c r="P138" i="3"/>
  <c r="Q138" i="3"/>
  <c r="R138" i="3"/>
  <c r="T138" i="3"/>
  <c r="U138" i="3"/>
  <c r="V138" i="3"/>
  <c r="W138" i="3"/>
  <c r="X138" i="3"/>
  <c r="Y138" i="3"/>
  <c r="Z138" i="3"/>
  <c r="AA138" i="3"/>
  <c r="AB138" i="3"/>
  <c r="AE138" i="3" s="1"/>
  <c r="AG138" i="3"/>
  <c r="AH138" i="3" s="1"/>
  <c r="J139" i="3"/>
  <c r="L139" i="3"/>
  <c r="M139" i="3"/>
  <c r="O139" i="3"/>
  <c r="N139" i="3" s="1" a="1"/>
  <c r="N139" i="3" s="1"/>
  <c r="P139" i="3"/>
  <c r="Q139" i="3"/>
  <c r="R139" i="3"/>
  <c r="T139" i="3"/>
  <c r="U139" i="3"/>
  <c r="V139" i="3"/>
  <c r="W139" i="3"/>
  <c r="AA139" i="3" s="1"/>
  <c r="Y139" i="3"/>
  <c r="Z139" i="3"/>
  <c r="AG139" i="3"/>
  <c r="AH139" i="3" s="1"/>
  <c r="J140" i="3"/>
  <c r="L140" i="3"/>
  <c r="M140" i="3"/>
  <c r="O140" i="3"/>
  <c r="N140" i="3" s="1" a="1"/>
  <c r="N140" i="3" s="1"/>
  <c r="P140" i="3"/>
  <c r="Q140" i="3"/>
  <c r="R140" i="3"/>
  <c r="T140" i="3"/>
  <c r="U140" i="3"/>
  <c r="V140" i="3"/>
  <c r="W140" i="3"/>
  <c r="Z140" i="3" s="1"/>
  <c r="X140" i="3"/>
  <c r="Y140" i="3"/>
  <c r="AA140" i="3"/>
  <c r="AB140" i="3"/>
  <c r="AE140" i="3" s="1"/>
  <c r="AG140" i="3"/>
  <c r="AH140" i="3" s="1"/>
  <c r="J141" i="3"/>
  <c r="L141" i="3"/>
  <c r="M141" i="3"/>
  <c r="O141" i="3"/>
  <c r="N141" i="3" s="1" a="1"/>
  <c r="N141" i="3" s="1"/>
  <c r="P141" i="3"/>
  <c r="Q141" i="3"/>
  <c r="R141" i="3"/>
  <c r="T141" i="3"/>
  <c r="U141" i="3"/>
  <c r="V141" i="3"/>
  <c r="W141" i="3"/>
  <c r="AA141" i="3" s="1"/>
  <c r="Y141" i="3"/>
  <c r="Z141" i="3"/>
  <c r="AG141" i="3"/>
  <c r="AH141" i="3" s="1"/>
  <c r="J142" i="3"/>
  <c r="L142" i="3"/>
  <c r="M142" i="3"/>
  <c r="O142" i="3"/>
  <c r="N142" i="3" s="1" a="1"/>
  <c r="N142" i="3" s="1"/>
  <c r="P142" i="3"/>
  <c r="Q142" i="3"/>
  <c r="R142" i="3"/>
  <c r="T142" i="3"/>
  <c r="U142" i="3"/>
  <c r="V142" i="3"/>
  <c r="W142" i="3"/>
  <c r="Z142" i="3" s="1"/>
  <c r="X142" i="3"/>
  <c r="Y142" i="3"/>
  <c r="AA142" i="3"/>
  <c r="AB142" i="3"/>
  <c r="AE142" i="3" s="1"/>
  <c r="AG142" i="3"/>
  <c r="AH142" i="3" s="1"/>
  <c r="J143" i="3"/>
  <c r="L143" i="3"/>
  <c r="M143" i="3"/>
  <c r="O143" i="3"/>
  <c r="N143" i="3" s="1" a="1"/>
  <c r="N143" i="3" s="1"/>
  <c r="P143" i="3"/>
  <c r="Q143" i="3"/>
  <c r="R143" i="3"/>
  <c r="T143" i="3"/>
  <c r="U143" i="3"/>
  <c r="V143" i="3"/>
  <c r="W143" i="3"/>
  <c r="AA143" i="3" s="1"/>
  <c r="Y143" i="3"/>
  <c r="Z143" i="3"/>
  <c r="AG143" i="3"/>
  <c r="AH143" i="3" s="1"/>
  <c r="J144" i="3"/>
  <c r="L144" i="3"/>
  <c r="M144" i="3"/>
  <c r="O144" i="3"/>
  <c r="N144" i="3" s="1" a="1"/>
  <c r="N144" i="3" s="1"/>
  <c r="P144" i="3"/>
  <c r="Q144" i="3"/>
  <c r="R144" i="3"/>
  <c r="T144" i="3"/>
  <c r="U144" i="3"/>
  <c r="V144" i="3"/>
  <c r="W144" i="3"/>
  <c r="Z144" i="3" s="1"/>
  <c r="X144" i="3"/>
  <c r="Y144" i="3"/>
  <c r="AA144" i="3"/>
  <c r="AB144" i="3"/>
  <c r="AE144" i="3" s="1"/>
  <c r="AG144" i="3"/>
  <c r="AH144" i="3" s="1"/>
  <c r="J145" i="3"/>
  <c r="L145" i="3"/>
  <c r="M145" i="3"/>
  <c r="O145" i="3"/>
  <c r="N145" i="3" s="1" a="1"/>
  <c r="N145" i="3" s="1"/>
  <c r="P145" i="3"/>
  <c r="Q145" i="3"/>
  <c r="R145" i="3"/>
  <c r="T145" i="3"/>
  <c r="U145" i="3"/>
  <c r="V145" i="3"/>
  <c r="W145" i="3"/>
  <c r="AA145" i="3" s="1"/>
  <c r="Y145" i="3"/>
  <c r="Z145" i="3"/>
  <c r="AG145" i="3"/>
  <c r="AH145" i="3" s="1"/>
  <c r="J146" i="3"/>
  <c r="L146" i="3"/>
  <c r="M146" i="3"/>
  <c r="O146" i="3"/>
  <c r="N146" i="3" s="1" a="1"/>
  <c r="N146" i="3" s="1"/>
  <c r="P146" i="3"/>
  <c r="Q146" i="3"/>
  <c r="R146" i="3"/>
  <c r="T146" i="3"/>
  <c r="U146" i="3"/>
  <c r="V146" i="3"/>
  <c r="W146" i="3"/>
  <c r="Z146" i="3" s="1"/>
  <c r="X146" i="3"/>
  <c r="Y146" i="3"/>
  <c r="AA146" i="3"/>
  <c r="AB146" i="3"/>
  <c r="AE146" i="3" s="1"/>
  <c r="AG146" i="3"/>
  <c r="AH146" i="3" s="1"/>
  <c r="J147" i="3"/>
  <c r="L147" i="3"/>
  <c r="M147" i="3"/>
  <c r="O147" i="3"/>
  <c r="N147" i="3" s="1" a="1"/>
  <c r="N147" i="3" s="1"/>
  <c r="P147" i="3"/>
  <c r="Q147" i="3"/>
  <c r="R147" i="3"/>
  <c r="T147" i="3"/>
  <c r="U147" i="3"/>
  <c r="V147" i="3"/>
  <c r="W147" i="3"/>
  <c r="AA147" i="3" s="1"/>
  <c r="Y147" i="3"/>
  <c r="Z147" i="3"/>
  <c r="AG147" i="3"/>
  <c r="AH147" i="3" s="1"/>
  <c r="J148" i="3"/>
  <c r="L148" i="3"/>
  <c r="M148" i="3"/>
  <c r="O148" i="3"/>
  <c r="N148" i="3" s="1" a="1"/>
  <c r="N148" i="3" s="1"/>
  <c r="P148" i="3"/>
  <c r="Q148" i="3"/>
  <c r="R148" i="3"/>
  <c r="T148" i="3"/>
  <c r="U148" i="3"/>
  <c r="V148" i="3"/>
  <c r="W148" i="3"/>
  <c r="Z148" i="3" s="1"/>
  <c r="X148" i="3"/>
  <c r="Y148" i="3"/>
  <c r="AA148" i="3"/>
  <c r="AB148" i="3"/>
  <c r="AE148" i="3" s="1"/>
  <c r="AG148" i="3"/>
  <c r="AH148" i="3" s="1"/>
  <c r="J149" i="3"/>
  <c r="L149" i="3"/>
  <c r="M149" i="3"/>
  <c r="O149" i="3"/>
  <c r="N149" i="3" s="1" a="1"/>
  <c r="N149" i="3" s="1"/>
  <c r="P149" i="3"/>
  <c r="Q149" i="3"/>
  <c r="R149" i="3"/>
  <c r="T149" i="3"/>
  <c r="U149" i="3"/>
  <c r="V149" i="3"/>
  <c r="W149" i="3"/>
  <c r="AA149" i="3" s="1"/>
  <c r="Y149" i="3"/>
  <c r="Z149" i="3"/>
  <c r="AG149" i="3"/>
  <c r="AH149" i="3" s="1"/>
  <c r="J150" i="3"/>
  <c r="L150" i="3"/>
  <c r="M150" i="3"/>
  <c r="O150" i="3"/>
  <c r="N150" i="3" s="1" a="1"/>
  <c r="N150" i="3" s="1"/>
  <c r="P150" i="3"/>
  <c r="Q150" i="3"/>
  <c r="R150" i="3"/>
  <c r="T150" i="3"/>
  <c r="U150" i="3"/>
  <c r="V150" i="3"/>
  <c r="W150" i="3"/>
  <c r="Z150" i="3" s="1"/>
  <c r="X150" i="3"/>
  <c r="Y150" i="3"/>
  <c r="AA150" i="3"/>
  <c r="AB150" i="3"/>
  <c r="AE150" i="3" s="1"/>
  <c r="AG150" i="3"/>
  <c r="AH150" i="3" s="1"/>
  <c r="J151" i="3"/>
  <c r="L151" i="3"/>
  <c r="M151" i="3"/>
  <c r="O151" i="3"/>
  <c r="N151" i="3" s="1" a="1"/>
  <c r="N151" i="3" s="1"/>
  <c r="P151" i="3"/>
  <c r="Q151" i="3"/>
  <c r="R151" i="3"/>
  <c r="T151" i="3"/>
  <c r="U151" i="3"/>
  <c r="V151" i="3"/>
  <c r="W151" i="3"/>
  <c r="AA151" i="3" s="1"/>
  <c r="Y151" i="3"/>
  <c r="Z151" i="3"/>
  <c r="AG151" i="3"/>
  <c r="AH151" i="3" s="1"/>
  <c r="J152" i="3"/>
  <c r="L152" i="3"/>
  <c r="M152" i="3"/>
  <c r="O152" i="3"/>
  <c r="N152" i="3" s="1" a="1"/>
  <c r="N152" i="3" s="1"/>
  <c r="P152" i="3"/>
  <c r="Q152" i="3"/>
  <c r="R152" i="3"/>
  <c r="T152" i="3"/>
  <c r="U152" i="3"/>
  <c r="V152" i="3"/>
  <c r="W152" i="3"/>
  <c r="Z152" i="3" s="1"/>
  <c r="X152" i="3"/>
  <c r="Y152" i="3"/>
  <c r="AA152" i="3"/>
  <c r="AB152" i="3"/>
  <c r="AE152" i="3" s="1"/>
  <c r="AG152" i="3"/>
  <c r="AH152" i="3" s="1"/>
  <c r="J153" i="3"/>
  <c r="L153" i="3"/>
  <c r="M153" i="3"/>
  <c r="O153" i="3"/>
  <c r="N153" i="3" s="1" a="1"/>
  <c r="N153" i="3" s="1"/>
  <c r="P153" i="3"/>
  <c r="Q153" i="3"/>
  <c r="R153" i="3"/>
  <c r="T153" i="3"/>
  <c r="U153" i="3"/>
  <c r="V153" i="3"/>
  <c r="W153" i="3"/>
  <c r="AA153" i="3" s="1"/>
  <c r="Y153" i="3"/>
  <c r="Z153" i="3"/>
  <c r="AG153" i="3"/>
  <c r="AH153" i="3" s="1"/>
  <c r="J154" i="3"/>
  <c r="L154" i="3"/>
  <c r="M154" i="3"/>
  <c r="O154" i="3"/>
  <c r="N154" i="3" s="1" a="1"/>
  <c r="N154" i="3" s="1"/>
  <c r="P154" i="3"/>
  <c r="Q154" i="3"/>
  <c r="R154" i="3"/>
  <c r="T154" i="3"/>
  <c r="U154" i="3"/>
  <c r="V154" i="3"/>
  <c r="W154" i="3"/>
  <c r="Z154" i="3" s="1"/>
  <c r="X154" i="3"/>
  <c r="Y154" i="3"/>
  <c r="AA154" i="3"/>
  <c r="AB154" i="3"/>
  <c r="AE154" i="3" s="1"/>
  <c r="AG154" i="3"/>
  <c r="AH154" i="3" s="1"/>
  <c r="J155" i="3"/>
  <c r="L155" i="3"/>
  <c r="M155" i="3"/>
  <c r="O155" i="3"/>
  <c r="N155" i="3" s="1" a="1"/>
  <c r="N155" i="3" s="1"/>
  <c r="P155" i="3"/>
  <c r="Q155" i="3"/>
  <c r="R155" i="3"/>
  <c r="T155" i="3"/>
  <c r="U155" i="3"/>
  <c r="V155" i="3"/>
  <c r="W155" i="3"/>
  <c r="AA155" i="3" s="1"/>
  <c r="Y155" i="3"/>
  <c r="Z155" i="3"/>
  <c r="AG155" i="3"/>
  <c r="AH155" i="3" s="1"/>
  <c r="J156" i="3"/>
  <c r="L156" i="3"/>
  <c r="M156" i="3"/>
  <c r="O156" i="3"/>
  <c r="N156" i="3" s="1" a="1"/>
  <c r="N156" i="3" s="1"/>
  <c r="P156" i="3"/>
  <c r="Q156" i="3"/>
  <c r="R156" i="3"/>
  <c r="T156" i="3"/>
  <c r="U156" i="3"/>
  <c r="V156" i="3"/>
  <c r="W156" i="3"/>
  <c r="Z156" i="3" s="1"/>
  <c r="X156" i="3"/>
  <c r="Y156" i="3"/>
  <c r="AA156" i="3"/>
  <c r="AB156" i="3"/>
  <c r="AE156" i="3" s="1"/>
  <c r="AG156" i="3"/>
  <c r="AH156" i="3" s="1"/>
  <c r="J157" i="3"/>
  <c r="L157" i="3"/>
  <c r="M157" i="3"/>
  <c r="O157" i="3"/>
  <c r="N157" i="3" s="1" a="1"/>
  <c r="N157" i="3" s="1"/>
  <c r="P157" i="3"/>
  <c r="Q157" i="3"/>
  <c r="R157" i="3"/>
  <c r="T157" i="3"/>
  <c r="U157" i="3"/>
  <c r="V157" i="3"/>
  <c r="W157" i="3"/>
  <c r="AA157" i="3" s="1"/>
  <c r="Y157" i="3"/>
  <c r="Z157" i="3"/>
  <c r="AG157" i="3"/>
  <c r="AH157" i="3" s="1"/>
  <c r="J158" i="3"/>
  <c r="L158" i="3"/>
  <c r="M158" i="3"/>
  <c r="O158" i="3"/>
  <c r="N158" i="3" s="1" a="1"/>
  <c r="N158" i="3" s="1"/>
  <c r="P158" i="3"/>
  <c r="Q158" i="3"/>
  <c r="R158" i="3"/>
  <c r="T158" i="3"/>
  <c r="U158" i="3"/>
  <c r="V158" i="3"/>
  <c r="W158" i="3"/>
  <c r="Z158" i="3" s="1"/>
  <c r="X158" i="3"/>
  <c r="Y158" i="3"/>
  <c r="AA158" i="3"/>
  <c r="AB158" i="3"/>
  <c r="AE158" i="3" s="1"/>
  <c r="AG158" i="3"/>
  <c r="AH158" i="3" s="1"/>
  <c r="J159" i="3"/>
  <c r="L159" i="3"/>
  <c r="M159" i="3"/>
  <c r="O159" i="3"/>
  <c r="N159" i="3" s="1" a="1"/>
  <c r="N159" i="3" s="1"/>
  <c r="P159" i="3"/>
  <c r="Q159" i="3"/>
  <c r="R159" i="3"/>
  <c r="T159" i="3"/>
  <c r="U159" i="3"/>
  <c r="V159" i="3"/>
  <c r="W159" i="3"/>
  <c r="AA159" i="3" s="1"/>
  <c r="Y159" i="3"/>
  <c r="Z159" i="3"/>
  <c r="AG159" i="3"/>
  <c r="AH159" i="3" s="1"/>
  <c r="J160" i="3"/>
  <c r="L160" i="3"/>
  <c r="M160" i="3"/>
  <c r="O160" i="3"/>
  <c r="N160" i="3" s="1" a="1"/>
  <c r="N160" i="3" s="1"/>
  <c r="P160" i="3"/>
  <c r="Q160" i="3"/>
  <c r="R160" i="3"/>
  <c r="T160" i="3"/>
  <c r="U160" i="3"/>
  <c r="V160" i="3"/>
  <c r="W160" i="3"/>
  <c r="Z160" i="3" s="1"/>
  <c r="X160" i="3"/>
  <c r="Y160" i="3"/>
  <c r="AA160" i="3"/>
  <c r="AB160" i="3"/>
  <c r="AE160" i="3" s="1"/>
  <c r="AG160" i="3"/>
  <c r="AH160" i="3" s="1"/>
  <c r="J161" i="3"/>
  <c r="L161" i="3"/>
  <c r="M161" i="3"/>
  <c r="O161" i="3"/>
  <c r="N161" i="3" s="1" a="1"/>
  <c r="N161" i="3" s="1"/>
  <c r="P161" i="3"/>
  <c r="Q161" i="3"/>
  <c r="R161" i="3"/>
  <c r="T161" i="3"/>
  <c r="U161" i="3"/>
  <c r="V161" i="3"/>
  <c r="W161" i="3"/>
  <c r="AA161" i="3" s="1"/>
  <c r="Y161" i="3"/>
  <c r="Z161" i="3"/>
  <c r="AG161" i="3"/>
  <c r="AH161" i="3" s="1"/>
  <c r="J162" i="3"/>
  <c r="L162" i="3"/>
  <c r="M162" i="3"/>
  <c r="O162" i="3"/>
  <c r="N162" i="3" s="1" a="1"/>
  <c r="N162" i="3" s="1"/>
  <c r="P162" i="3"/>
  <c r="Q162" i="3"/>
  <c r="R162" i="3"/>
  <c r="T162" i="3"/>
  <c r="U162" i="3"/>
  <c r="V162" i="3"/>
  <c r="W162" i="3"/>
  <c r="Z162" i="3" s="1"/>
  <c r="X162" i="3"/>
  <c r="Y162" i="3"/>
  <c r="AA162" i="3"/>
  <c r="AB162" i="3"/>
  <c r="AE162" i="3" s="1"/>
  <c r="AC162" i="3"/>
  <c r="AG162" i="3"/>
  <c r="AH162" i="3" s="1"/>
  <c r="J163" i="3"/>
  <c r="L163" i="3"/>
  <c r="M163" i="3"/>
  <c r="O163" i="3"/>
  <c r="N163" i="3" s="1" a="1"/>
  <c r="N163" i="3" s="1"/>
  <c r="P163" i="3"/>
  <c r="Q163" i="3"/>
  <c r="R163" i="3"/>
  <c r="T163" i="3"/>
  <c r="U163" i="3"/>
  <c r="V163" i="3"/>
  <c r="W163" i="3"/>
  <c r="AA163" i="3" s="1"/>
  <c r="Y163" i="3"/>
  <c r="Z163" i="3"/>
  <c r="AG163" i="3"/>
  <c r="AH163" i="3" s="1"/>
  <c r="J164" i="3"/>
  <c r="L164" i="3"/>
  <c r="M164" i="3"/>
  <c r="O164" i="3"/>
  <c r="N164" i="3" s="1" a="1"/>
  <c r="N164" i="3" s="1"/>
  <c r="P164" i="3"/>
  <c r="Q164" i="3"/>
  <c r="R164" i="3"/>
  <c r="T164" i="3"/>
  <c r="U164" i="3"/>
  <c r="V164" i="3"/>
  <c r="W164" i="3"/>
  <c r="Y164" i="3" s="1"/>
  <c r="X164" i="3"/>
  <c r="AA164" i="3"/>
  <c r="AB164" i="3"/>
  <c r="AE164" i="3" s="1"/>
  <c r="J165" i="3"/>
  <c r="L165" i="3"/>
  <c r="M165" i="3"/>
  <c r="O165" i="3"/>
  <c r="N165" i="3" s="1" a="1"/>
  <c r="N165" i="3" s="1"/>
  <c r="P165" i="3"/>
  <c r="Q165" i="3"/>
  <c r="R165" i="3"/>
  <c r="T165" i="3"/>
  <c r="U165" i="3"/>
  <c r="V165" i="3"/>
  <c r="W165" i="3"/>
  <c r="AA165" i="3" s="1"/>
  <c r="Y165" i="3"/>
  <c r="Z165" i="3"/>
  <c r="AB165" i="3"/>
  <c r="AC165" i="3" s="1"/>
  <c r="AG165" i="3"/>
  <c r="AH165" i="3" s="1"/>
  <c r="J166" i="3"/>
  <c r="L166" i="3"/>
  <c r="M166" i="3"/>
  <c r="O166" i="3"/>
  <c r="N166" i="3" s="1" a="1"/>
  <c r="N166" i="3" s="1"/>
  <c r="P166" i="3"/>
  <c r="Q166" i="3"/>
  <c r="R166" i="3"/>
  <c r="T166" i="3"/>
  <c r="U166" i="3"/>
  <c r="V166" i="3"/>
  <c r="W166" i="3"/>
  <c r="Y166" i="3" s="1"/>
  <c r="X166" i="3"/>
  <c r="AA166" i="3"/>
  <c r="AB166" i="3"/>
  <c r="AE166" i="3" s="1"/>
  <c r="J167" i="3"/>
  <c r="L167" i="3"/>
  <c r="M167" i="3"/>
  <c r="O167" i="3"/>
  <c r="N167" i="3" s="1" a="1"/>
  <c r="N167" i="3" s="1"/>
  <c r="P167" i="3"/>
  <c r="Q167" i="3"/>
  <c r="R167" i="3"/>
  <c r="T167" i="3"/>
  <c r="U167" i="3"/>
  <c r="V167" i="3"/>
  <c r="W167" i="3"/>
  <c r="AA167" i="3" s="1"/>
  <c r="Y167" i="3"/>
  <c r="Z167" i="3"/>
  <c r="AB167" i="3"/>
  <c r="AG167" i="3"/>
  <c r="AJ167" i="3" s="1"/>
  <c r="J168" i="3"/>
  <c r="L168" i="3"/>
  <c r="M168" i="3"/>
  <c r="O168" i="3"/>
  <c r="N168" i="3" s="1" a="1"/>
  <c r="N168" i="3" s="1"/>
  <c r="P168" i="3"/>
  <c r="Q168" i="3"/>
  <c r="R168" i="3"/>
  <c r="T168" i="3"/>
  <c r="U168" i="3"/>
  <c r="V168" i="3"/>
  <c r="W168" i="3"/>
  <c r="Y168" i="3" s="1"/>
  <c r="X168" i="3"/>
  <c r="AA168" i="3"/>
  <c r="AB168" i="3"/>
  <c r="AE168" i="3" s="1"/>
  <c r="J169" i="3"/>
  <c r="L169" i="3"/>
  <c r="M169" i="3"/>
  <c r="O169" i="3"/>
  <c r="N169" i="3" s="1" a="1"/>
  <c r="N169" i="3" s="1"/>
  <c r="P169" i="3"/>
  <c r="Q169" i="3"/>
  <c r="R169" i="3"/>
  <c r="T169" i="3"/>
  <c r="U169" i="3"/>
  <c r="V169" i="3"/>
  <c r="W169" i="3"/>
  <c r="AA169" i="3" s="1"/>
  <c r="Y169" i="3"/>
  <c r="Z169" i="3"/>
  <c r="AB169" i="3"/>
  <c r="AG169" i="3"/>
  <c r="AJ169" i="3" s="1"/>
  <c r="J170" i="3"/>
  <c r="L170" i="3"/>
  <c r="M170" i="3"/>
  <c r="O170" i="3"/>
  <c r="N170" i="3" s="1" a="1"/>
  <c r="N170" i="3" s="1"/>
  <c r="P170" i="3"/>
  <c r="Q170" i="3"/>
  <c r="R170" i="3"/>
  <c r="T170" i="3"/>
  <c r="U170" i="3"/>
  <c r="V170" i="3"/>
  <c r="W170" i="3"/>
  <c r="Y170" i="3" s="1"/>
  <c r="X170" i="3"/>
  <c r="AA170" i="3"/>
  <c r="AB170" i="3"/>
  <c r="AE170" i="3" s="1"/>
  <c r="J171" i="3"/>
  <c r="L171" i="3"/>
  <c r="M171" i="3"/>
  <c r="O171" i="3"/>
  <c r="N171" i="3" s="1" a="1"/>
  <c r="N171" i="3" s="1"/>
  <c r="P171" i="3"/>
  <c r="Q171" i="3"/>
  <c r="R171" i="3"/>
  <c r="T171" i="3"/>
  <c r="U171" i="3"/>
  <c r="V171" i="3"/>
  <c r="W171" i="3"/>
  <c r="AA171" i="3" s="1"/>
  <c r="Y171" i="3"/>
  <c r="Z171" i="3"/>
  <c r="AB171" i="3"/>
  <c r="AG171" i="3"/>
  <c r="AJ171" i="3" s="1"/>
  <c r="AH171" i="3"/>
  <c r="J172" i="3"/>
  <c r="L172" i="3"/>
  <c r="M172" i="3"/>
  <c r="O172" i="3"/>
  <c r="N172" i="3" s="1" a="1"/>
  <c r="N172" i="3" s="1"/>
  <c r="P172" i="3"/>
  <c r="Q172" i="3"/>
  <c r="R172" i="3"/>
  <c r="T172" i="3"/>
  <c r="U172" i="3"/>
  <c r="V172" i="3"/>
  <c r="W172" i="3"/>
  <c r="Y172" i="3" s="1"/>
  <c r="X172" i="3"/>
  <c r="AA172" i="3"/>
  <c r="AB172" i="3"/>
  <c r="AE172" i="3" s="1"/>
  <c r="J173" i="3"/>
  <c r="L173" i="3"/>
  <c r="M173" i="3"/>
  <c r="O173" i="3"/>
  <c r="N173" i="3" s="1" a="1"/>
  <c r="N173" i="3" s="1"/>
  <c r="P173" i="3"/>
  <c r="Q173" i="3"/>
  <c r="R173" i="3"/>
  <c r="T173" i="3"/>
  <c r="U173" i="3"/>
  <c r="V173" i="3"/>
  <c r="W173" i="3"/>
  <c r="AA173" i="3" s="1"/>
  <c r="Y173" i="3"/>
  <c r="Z173" i="3"/>
  <c r="AB173" i="3"/>
  <c r="AG173" i="3"/>
  <c r="AH173" i="3" s="1"/>
  <c r="AJ173" i="3"/>
  <c r="J174" i="3"/>
  <c r="L174" i="3"/>
  <c r="M174" i="3"/>
  <c r="O174" i="3"/>
  <c r="N174" i="3" s="1" a="1"/>
  <c r="N174" i="3" s="1"/>
  <c r="P174" i="3"/>
  <c r="Q174" i="3"/>
  <c r="R174" i="3"/>
  <c r="T174" i="3"/>
  <c r="U174" i="3"/>
  <c r="V174" i="3"/>
  <c r="W174" i="3"/>
  <c r="Y174" i="3" s="1"/>
  <c r="X174" i="3"/>
  <c r="AA174" i="3"/>
  <c r="AB174" i="3"/>
  <c r="AE174" i="3" s="1"/>
  <c r="J175" i="3"/>
  <c r="L175" i="3"/>
  <c r="M175" i="3"/>
  <c r="O175" i="3"/>
  <c r="N175" i="3" s="1" a="1"/>
  <c r="N175" i="3" s="1"/>
  <c r="P175" i="3"/>
  <c r="Q175" i="3"/>
  <c r="R175" i="3"/>
  <c r="T175" i="3"/>
  <c r="U175" i="3"/>
  <c r="V175" i="3"/>
  <c r="W175" i="3"/>
  <c r="AA175" i="3" s="1"/>
  <c r="Y175" i="3"/>
  <c r="Z175" i="3"/>
  <c r="AB175" i="3"/>
  <c r="AE175" i="3" s="1"/>
  <c r="AG175" i="3"/>
  <c r="AH175" i="3" s="1"/>
  <c r="J176" i="3"/>
  <c r="L176" i="3"/>
  <c r="M176" i="3"/>
  <c r="O176" i="3"/>
  <c r="N176" i="3" s="1" a="1"/>
  <c r="N176" i="3" s="1"/>
  <c r="P176" i="3"/>
  <c r="Q176" i="3"/>
  <c r="R176" i="3"/>
  <c r="T176" i="3"/>
  <c r="U176" i="3"/>
  <c r="V176" i="3"/>
  <c r="W176" i="3"/>
  <c r="Y176" i="3" s="1"/>
  <c r="X176" i="3"/>
  <c r="AA176" i="3"/>
  <c r="AB176" i="3"/>
  <c r="AE176" i="3" s="1"/>
  <c r="J177" i="3"/>
  <c r="L177" i="3"/>
  <c r="M177" i="3"/>
  <c r="O177" i="3"/>
  <c r="N177" i="3" s="1" a="1"/>
  <c r="N177" i="3" s="1"/>
  <c r="P177" i="3"/>
  <c r="Q177" i="3"/>
  <c r="R177" i="3"/>
  <c r="T177" i="3"/>
  <c r="U177" i="3"/>
  <c r="V177" i="3"/>
  <c r="W177" i="3"/>
  <c r="Y177" i="3" s="1"/>
  <c r="AB177" i="3"/>
  <c r="AE177" i="3" s="1"/>
  <c r="J178" i="3"/>
  <c r="L178" i="3"/>
  <c r="M178" i="3"/>
  <c r="O178" i="3"/>
  <c r="N178" i="3" s="1" a="1"/>
  <c r="N178" i="3" s="1"/>
  <c r="P178" i="3"/>
  <c r="Q178" i="3"/>
  <c r="R178" i="3"/>
  <c r="T178" i="3"/>
  <c r="U178" i="3"/>
  <c r="V178" i="3"/>
  <c r="W178" i="3"/>
  <c r="Y178" i="3" s="1"/>
  <c r="X178" i="3"/>
  <c r="AA178" i="3"/>
  <c r="AB178" i="3"/>
  <c r="AE178" i="3" s="1"/>
  <c r="AD178" i="3"/>
  <c r="J179" i="3"/>
  <c r="L179" i="3"/>
  <c r="M179" i="3"/>
  <c r="O179" i="3"/>
  <c r="N179" i="3" s="1" a="1"/>
  <c r="N179" i="3" s="1"/>
  <c r="P179" i="3"/>
  <c r="Q179" i="3"/>
  <c r="R179" i="3"/>
  <c r="T179" i="3"/>
  <c r="U179" i="3"/>
  <c r="V179" i="3"/>
  <c r="W179" i="3"/>
  <c r="AB179" i="3" s="1"/>
  <c r="Y179" i="3"/>
  <c r="Z179" i="3"/>
  <c r="AG179" i="3"/>
  <c r="AJ179" i="3" s="1"/>
  <c r="J180" i="3"/>
  <c r="L180" i="3"/>
  <c r="M180" i="3"/>
  <c r="O180" i="3"/>
  <c r="N180" i="3" s="1" a="1"/>
  <c r="N180" i="3" s="1"/>
  <c r="P180" i="3"/>
  <c r="Q180" i="3"/>
  <c r="R180" i="3"/>
  <c r="T180" i="3"/>
  <c r="U180" i="3"/>
  <c r="V180" i="3"/>
  <c r="W180" i="3"/>
  <c r="Y180" i="3" s="1"/>
  <c r="X180" i="3"/>
  <c r="AA180" i="3"/>
  <c r="AB180" i="3"/>
  <c r="AE180" i="3" s="1"/>
  <c r="J181" i="3"/>
  <c r="L181" i="3"/>
  <c r="M181" i="3"/>
  <c r="O181" i="3"/>
  <c r="N181" i="3" s="1" a="1"/>
  <c r="N181" i="3" s="1"/>
  <c r="P181" i="3"/>
  <c r="Q181" i="3"/>
  <c r="R181" i="3"/>
  <c r="T181" i="3"/>
  <c r="U181" i="3"/>
  <c r="V181" i="3"/>
  <c r="W181" i="3"/>
  <c r="Z181" i="3" s="1"/>
  <c r="Y181" i="3"/>
  <c r="J182" i="3"/>
  <c r="L182" i="3"/>
  <c r="M182" i="3"/>
  <c r="O182" i="3"/>
  <c r="N182" i="3" s="1" a="1"/>
  <c r="N182" i="3" s="1"/>
  <c r="P182" i="3"/>
  <c r="Q182" i="3"/>
  <c r="R182" i="3"/>
  <c r="T182" i="3"/>
  <c r="U182" i="3"/>
  <c r="V182" i="3"/>
  <c r="W182" i="3"/>
  <c r="Y182" i="3" s="1"/>
  <c r="X182" i="3"/>
  <c r="AA182" i="3"/>
  <c r="AB182" i="3"/>
  <c r="AE182" i="3" s="1"/>
  <c r="J183" i="3"/>
  <c r="L183" i="3"/>
  <c r="M183" i="3"/>
  <c r="O183" i="3"/>
  <c r="N183" i="3" s="1" a="1"/>
  <c r="N183" i="3" s="1"/>
  <c r="P183" i="3"/>
  <c r="Q183" i="3"/>
  <c r="R183" i="3"/>
  <c r="T183" i="3"/>
  <c r="U183" i="3"/>
  <c r="V183" i="3"/>
  <c r="W183" i="3"/>
  <c r="Y183" i="3" s="1"/>
  <c r="AB183" i="3"/>
  <c r="J184" i="3"/>
  <c r="L184" i="3"/>
  <c r="M184" i="3"/>
  <c r="O184" i="3"/>
  <c r="N184" i="3" s="1" a="1"/>
  <c r="N184" i="3" s="1"/>
  <c r="P184" i="3"/>
  <c r="Q184" i="3"/>
  <c r="R184" i="3"/>
  <c r="T184" i="3"/>
  <c r="U184" i="3"/>
  <c r="V184" i="3"/>
  <c r="W184" i="3"/>
  <c r="Y184" i="3" s="1"/>
  <c r="X184" i="3"/>
  <c r="AA184" i="3"/>
  <c r="J185" i="3"/>
  <c r="L185" i="3"/>
  <c r="M185" i="3"/>
  <c r="O185" i="3"/>
  <c r="N185" i="3" s="1" a="1"/>
  <c r="N185" i="3" s="1"/>
  <c r="P185" i="3"/>
  <c r="Q185" i="3"/>
  <c r="R185" i="3"/>
  <c r="T185" i="3"/>
  <c r="U185" i="3"/>
  <c r="V185" i="3"/>
  <c r="W185" i="3"/>
  <c r="Y185" i="3" s="1"/>
  <c r="AB185" i="3"/>
  <c r="J186" i="3"/>
  <c r="L186" i="3"/>
  <c r="M186" i="3"/>
  <c r="O186" i="3"/>
  <c r="N186" i="3" s="1" a="1"/>
  <c r="N186" i="3" s="1"/>
  <c r="P186" i="3"/>
  <c r="Q186" i="3"/>
  <c r="R186" i="3"/>
  <c r="T186" i="3"/>
  <c r="U186" i="3"/>
  <c r="V186" i="3"/>
  <c r="W186" i="3"/>
  <c r="Y186" i="3" s="1"/>
  <c r="X186" i="3"/>
  <c r="AA186" i="3"/>
  <c r="J187" i="3"/>
  <c r="L187" i="3"/>
  <c r="M187" i="3"/>
  <c r="O187" i="3"/>
  <c r="N187" i="3" s="1" a="1"/>
  <c r="N187" i="3" s="1"/>
  <c r="P187" i="3"/>
  <c r="Q187" i="3"/>
  <c r="R187" i="3"/>
  <c r="T187" i="3"/>
  <c r="U187" i="3"/>
  <c r="V187" i="3"/>
  <c r="W187" i="3"/>
  <c r="Y187" i="3" s="1"/>
  <c r="AB187" i="3"/>
  <c r="J188" i="3"/>
  <c r="L188" i="3"/>
  <c r="M188" i="3"/>
  <c r="O188" i="3"/>
  <c r="N188" i="3" s="1" a="1"/>
  <c r="N188" i="3" s="1"/>
  <c r="P188" i="3"/>
  <c r="Q188" i="3"/>
  <c r="R188" i="3"/>
  <c r="T188" i="3"/>
  <c r="U188" i="3"/>
  <c r="V188" i="3"/>
  <c r="W188" i="3"/>
  <c r="Y188" i="3" s="1"/>
  <c r="X188" i="3"/>
  <c r="AA188" i="3"/>
  <c r="J189" i="3"/>
  <c r="L189" i="3"/>
  <c r="M189" i="3"/>
  <c r="O189" i="3"/>
  <c r="N189" i="3" s="1" a="1"/>
  <c r="N189" i="3" s="1"/>
  <c r="P189" i="3"/>
  <c r="Q189" i="3"/>
  <c r="R189" i="3"/>
  <c r="T189" i="3"/>
  <c r="U189" i="3"/>
  <c r="V189" i="3"/>
  <c r="W189" i="3"/>
  <c r="Y189" i="3" s="1"/>
  <c r="AB189" i="3"/>
  <c r="J190" i="3"/>
  <c r="L190" i="3"/>
  <c r="M190" i="3"/>
  <c r="O190" i="3"/>
  <c r="N190" i="3" s="1" a="1"/>
  <c r="N190" i="3" s="1"/>
  <c r="P190" i="3"/>
  <c r="Q190" i="3"/>
  <c r="R190" i="3"/>
  <c r="T190" i="3"/>
  <c r="U190" i="3"/>
  <c r="V190" i="3"/>
  <c r="W190" i="3"/>
  <c r="Y190" i="3" s="1"/>
  <c r="X190" i="3"/>
  <c r="AA190" i="3"/>
  <c r="AB190" i="3"/>
  <c r="AE190" i="3" s="1"/>
  <c r="J191" i="3"/>
  <c r="L191" i="3"/>
  <c r="M191" i="3"/>
  <c r="O191" i="3"/>
  <c r="N191" i="3" s="1" a="1"/>
  <c r="N191" i="3" s="1"/>
  <c r="P191" i="3"/>
  <c r="Q191" i="3"/>
  <c r="R191" i="3"/>
  <c r="T191" i="3"/>
  <c r="U191" i="3"/>
  <c r="V191" i="3"/>
  <c r="W191" i="3"/>
  <c r="AA191" i="3" s="1"/>
  <c r="X191" i="3"/>
  <c r="Z191" i="3"/>
  <c r="AG191" i="3"/>
  <c r="AH191" i="3" s="1"/>
  <c r="J192" i="3"/>
  <c r="L192" i="3"/>
  <c r="M192" i="3"/>
  <c r="O192" i="3"/>
  <c r="N192" i="3" s="1" a="1"/>
  <c r="N192" i="3" s="1"/>
  <c r="P192" i="3"/>
  <c r="Q192" i="3"/>
  <c r="R192" i="3"/>
  <c r="T192" i="3"/>
  <c r="U192" i="3"/>
  <c r="V192" i="3"/>
  <c r="W192" i="3"/>
  <c r="Y192" i="3" s="1"/>
  <c r="X192" i="3"/>
  <c r="Z192" i="3"/>
  <c r="AA192" i="3"/>
  <c r="AB192" i="3"/>
  <c r="AE192" i="3" s="1"/>
  <c r="AC192" i="3"/>
  <c r="J193" i="3"/>
  <c r="L193" i="3"/>
  <c r="M193" i="3"/>
  <c r="O193" i="3"/>
  <c r="N193" i="3" s="1" a="1"/>
  <c r="N193" i="3" s="1"/>
  <c r="P193" i="3"/>
  <c r="Q193" i="3"/>
  <c r="R193" i="3"/>
  <c r="T193" i="3"/>
  <c r="U193" i="3"/>
  <c r="V193" i="3"/>
  <c r="W193" i="3"/>
  <c r="AA193" i="3" s="1"/>
  <c r="X193" i="3"/>
  <c r="Z193" i="3"/>
  <c r="AG193" i="3"/>
  <c r="AH193" i="3" s="1"/>
  <c r="J194" i="3"/>
  <c r="L194" i="3"/>
  <c r="M194" i="3"/>
  <c r="O194" i="3"/>
  <c r="N194" i="3" s="1" a="1"/>
  <c r="N194" i="3" s="1"/>
  <c r="P194" i="3"/>
  <c r="Q194" i="3"/>
  <c r="R194" i="3"/>
  <c r="T194" i="3"/>
  <c r="U194" i="3"/>
  <c r="V194" i="3"/>
  <c r="W194" i="3"/>
  <c r="Y194" i="3" s="1"/>
  <c r="X194" i="3"/>
  <c r="Z194" i="3"/>
  <c r="AA194" i="3"/>
  <c r="AB194" i="3"/>
  <c r="AE194" i="3" s="1"/>
  <c r="J195" i="3"/>
  <c r="L195" i="3"/>
  <c r="M195" i="3"/>
  <c r="O195" i="3"/>
  <c r="N195" i="3" s="1" a="1"/>
  <c r="N195" i="3" s="1"/>
  <c r="P195" i="3"/>
  <c r="Q195" i="3"/>
  <c r="R195" i="3"/>
  <c r="T195" i="3"/>
  <c r="U195" i="3"/>
  <c r="V195" i="3"/>
  <c r="W195" i="3"/>
  <c r="X195" i="3" s="1"/>
  <c r="J196" i="3"/>
  <c r="L196" i="3"/>
  <c r="M196" i="3"/>
  <c r="O196" i="3"/>
  <c r="N196" i="3" s="1" a="1"/>
  <c r="N196" i="3" s="1"/>
  <c r="P196" i="3"/>
  <c r="Q196" i="3"/>
  <c r="R196" i="3"/>
  <c r="T196" i="3"/>
  <c r="U196" i="3"/>
  <c r="V196" i="3"/>
  <c r="W196" i="3"/>
  <c r="X196" i="3" s="1"/>
  <c r="AA196" i="3"/>
  <c r="J197" i="3"/>
  <c r="L197" i="3"/>
  <c r="M197" i="3"/>
  <c r="O197" i="3"/>
  <c r="N197" i="3" s="1" a="1"/>
  <c r="N197" i="3" s="1"/>
  <c r="P197" i="3"/>
  <c r="Q197" i="3"/>
  <c r="R197" i="3"/>
  <c r="T197" i="3"/>
  <c r="U197" i="3"/>
  <c r="V197" i="3"/>
  <c r="W197" i="3"/>
  <c r="Z197" i="3" s="1"/>
  <c r="X197" i="3"/>
  <c r="Y197" i="3"/>
  <c r="AA197" i="3"/>
  <c r="AB197" i="3"/>
  <c r="AC197" i="3" s="1"/>
  <c r="AG197" i="3"/>
  <c r="AI197" i="3" s="1"/>
  <c r="J198" i="3"/>
  <c r="L198" i="3"/>
  <c r="M198" i="3"/>
  <c r="O198" i="3"/>
  <c r="N198" i="3" s="1" a="1"/>
  <c r="N198" i="3" s="1"/>
  <c r="P198" i="3"/>
  <c r="Q198" i="3"/>
  <c r="R198" i="3"/>
  <c r="T198" i="3"/>
  <c r="U198" i="3"/>
  <c r="V198" i="3"/>
  <c r="W198" i="3"/>
  <c r="Z198" i="3" s="1"/>
  <c r="X198" i="3"/>
  <c r="Y198" i="3"/>
  <c r="AA198" i="3"/>
  <c r="AB198" i="3"/>
  <c r="AE198" i="3" s="1"/>
  <c r="AG198" i="3"/>
  <c r="AH198" i="3" s="1"/>
  <c r="J199" i="3"/>
  <c r="L199" i="3"/>
  <c r="M199" i="3"/>
  <c r="O199" i="3"/>
  <c r="N199" i="3" s="1" a="1"/>
  <c r="N199" i="3" s="1"/>
  <c r="P199" i="3"/>
  <c r="Q199" i="3"/>
  <c r="R199" i="3"/>
  <c r="T199" i="3"/>
  <c r="U199" i="3"/>
  <c r="V199" i="3"/>
  <c r="W199" i="3"/>
  <c r="X199" i="3" s="1"/>
  <c r="Y199" i="3"/>
  <c r="Z199" i="3"/>
  <c r="AG199" i="3"/>
  <c r="AI199" i="3" s="1"/>
  <c r="AH199" i="3"/>
  <c r="J200" i="3"/>
  <c r="L200" i="3"/>
  <c r="M200" i="3"/>
  <c r="O200" i="3"/>
  <c r="N200" i="3" s="1" a="1"/>
  <c r="N200" i="3" s="1"/>
  <c r="P200" i="3"/>
  <c r="Q200" i="3"/>
  <c r="R200" i="3"/>
  <c r="T200" i="3"/>
  <c r="U200" i="3"/>
  <c r="V200" i="3"/>
  <c r="W200" i="3"/>
  <c r="Z200" i="3" s="1"/>
  <c r="X200" i="3"/>
  <c r="Y200" i="3"/>
  <c r="AA200" i="3"/>
  <c r="AB200" i="3"/>
  <c r="AE200" i="3" s="1"/>
  <c r="AG200" i="3"/>
  <c r="AH200" i="3" s="1"/>
  <c r="J201" i="3"/>
  <c r="L201" i="3"/>
  <c r="M201" i="3"/>
  <c r="O201" i="3"/>
  <c r="N201" i="3" s="1" a="1"/>
  <c r="N201" i="3" s="1"/>
  <c r="P201" i="3"/>
  <c r="Q201" i="3"/>
  <c r="R201" i="3"/>
  <c r="T201" i="3"/>
  <c r="U201" i="3"/>
  <c r="V201" i="3"/>
  <c r="W201" i="3"/>
  <c r="X201" i="3" s="1"/>
  <c r="Y201" i="3"/>
  <c r="Z201" i="3"/>
  <c r="AG201" i="3"/>
  <c r="AI201" i="3" s="1"/>
  <c r="J202" i="3"/>
  <c r="L202" i="3"/>
  <c r="M202" i="3"/>
  <c r="O202" i="3"/>
  <c r="N202" i="3" s="1" a="1"/>
  <c r="N202" i="3" s="1"/>
  <c r="P202" i="3"/>
  <c r="Q202" i="3"/>
  <c r="R202" i="3"/>
  <c r="T202" i="3"/>
  <c r="U202" i="3"/>
  <c r="V202" i="3"/>
  <c r="W202" i="3"/>
  <c r="Z202" i="3" s="1"/>
  <c r="X202" i="3"/>
  <c r="Y202" i="3"/>
  <c r="AA202" i="3"/>
  <c r="AB202" i="3"/>
  <c r="AE202" i="3" s="1"/>
  <c r="AG202" i="3"/>
  <c r="AH202" i="3" s="1"/>
  <c r="J203" i="3"/>
  <c r="L203" i="3"/>
  <c r="M203" i="3"/>
  <c r="O203" i="3"/>
  <c r="N203" i="3" s="1" a="1"/>
  <c r="N203" i="3" s="1"/>
  <c r="P203" i="3"/>
  <c r="Q203" i="3"/>
  <c r="R203" i="3"/>
  <c r="T203" i="3"/>
  <c r="U203" i="3"/>
  <c r="V203" i="3"/>
  <c r="W203" i="3"/>
  <c r="X203" i="3" s="1"/>
  <c r="Y203" i="3"/>
  <c r="Z203" i="3"/>
  <c r="AG203" i="3"/>
  <c r="AI203" i="3" s="1"/>
  <c r="J204" i="3"/>
  <c r="L204" i="3"/>
  <c r="M204" i="3"/>
  <c r="O204" i="3"/>
  <c r="N204" i="3" s="1" a="1"/>
  <c r="N204" i="3" s="1"/>
  <c r="P204" i="3"/>
  <c r="Q204" i="3"/>
  <c r="R204" i="3"/>
  <c r="T204" i="3"/>
  <c r="U204" i="3"/>
  <c r="V204" i="3"/>
  <c r="W204" i="3"/>
  <c r="Z204" i="3" s="1"/>
  <c r="X204" i="3"/>
  <c r="Y204" i="3"/>
  <c r="AA204" i="3"/>
  <c r="AB204" i="3"/>
  <c r="AE204" i="3" s="1"/>
  <c r="AD204" i="3"/>
  <c r="AF204" i="3"/>
  <c r="AG204" i="3"/>
  <c r="AH204" i="3" s="1"/>
  <c r="J205" i="3"/>
  <c r="L205" i="3"/>
  <c r="M205" i="3"/>
  <c r="O205" i="3"/>
  <c r="N205" i="3" s="1" a="1"/>
  <c r="N205" i="3" s="1"/>
  <c r="P205" i="3"/>
  <c r="Q205" i="3"/>
  <c r="R205" i="3"/>
  <c r="T205" i="3"/>
  <c r="U205" i="3"/>
  <c r="V205" i="3"/>
  <c r="W205" i="3"/>
  <c r="X205" i="3" s="1"/>
  <c r="Y205" i="3"/>
  <c r="Z205" i="3"/>
  <c r="AG205" i="3"/>
  <c r="AI205" i="3" s="1"/>
  <c r="J206" i="3"/>
  <c r="L206" i="3"/>
  <c r="M206" i="3"/>
  <c r="O206" i="3"/>
  <c r="N206" i="3" s="1" a="1"/>
  <c r="N206" i="3" s="1"/>
  <c r="P206" i="3"/>
  <c r="Q206" i="3"/>
  <c r="R206" i="3"/>
  <c r="T206" i="3"/>
  <c r="U206" i="3"/>
  <c r="V206" i="3"/>
  <c r="W206" i="3"/>
  <c r="Z206" i="3" s="1"/>
  <c r="X206" i="3"/>
  <c r="Y206" i="3"/>
  <c r="AA206" i="3"/>
  <c r="AB206" i="3"/>
  <c r="AE206" i="3" s="1"/>
  <c r="AG206" i="3"/>
  <c r="AH206" i="3" s="1"/>
  <c r="J207" i="3"/>
  <c r="L207" i="3"/>
  <c r="M207" i="3"/>
  <c r="O207" i="3"/>
  <c r="N207" i="3" s="1" a="1"/>
  <c r="N207" i="3" s="1"/>
  <c r="P207" i="3"/>
  <c r="Q207" i="3"/>
  <c r="R207" i="3"/>
  <c r="T207" i="3"/>
  <c r="U207" i="3"/>
  <c r="V207" i="3"/>
  <c r="W207" i="3"/>
  <c r="X207" i="3" s="1"/>
  <c r="Y207" i="3"/>
  <c r="Z207" i="3"/>
  <c r="AG207" i="3"/>
  <c r="AI207" i="3" s="1"/>
  <c r="AK207" i="3"/>
  <c r="J208" i="3"/>
  <c r="L208" i="3"/>
  <c r="M208" i="3"/>
  <c r="O208" i="3"/>
  <c r="N208" i="3" s="1" a="1"/>
  <c r="N208" i="3" s="1"/>
  <c r="P208" i="3"/>
  <c r="Q208" i="3"/>
  <c r="R208" i="3"/>
  <c r="T208" i="3"/>
  <c r="U208" i="3"/>
  <c r="V208" i="3"/>
  <c r="W208" i="3"/>
  <c r="Z208" i="3" s="1"/>
  <c r="X208" i="3"/>
  <c r="Y208" i="3"/>
  <c r="AA208" i="3"/>
  <c r="AB208" i="3"/>
  <c r="AE208" i="3" s="1"/>
  <c r="AG208" i="3"/>
  <c r="AH208" i="3" s="1"/>
  <c r="J209" i="3"/>
  <c r="L209" i="3"/>
  <c r="M209" i="3"/>
  <c r="O209" i="3"/>
  <c r="N209" i="3" s="1" a="1"/>
  <c r="N209" i="3" s="1"/>
  <c r="P209" i="3"/>
  <c r="Q209" i="3"/>
  <c r="R209" i="3"/>
  <c r="T209" i="3"/>
  <c r="U209" i="3"/>
  <c r="V209" i="3"/>
  <c r="W209" i="3"/>
  <c r="X209" i="3" s="1"/>
  <c r="Y209" i="3"/>
  <c r="Z209" i="3"/>
  <c r="AG209" i="3"/>
  <c r="AI209" i="3" s="1"/>
  <c r="AE38" i="15"/>
  <c r="A8" i="15"/>
  <c r="AH207" i="3" l="1"/>
  <c r="AK162" i="3"/>
  <c r="AC110" i="3"/>
  <c r="AF182" i="3"/>
  <c r="AD168" i="3"/>
  <c r="AJ162" i="3"/>
  <c r="AI162" i="3"/>
  <c r="AD182" i="3"/>
  <c r="AK152" i="3"/>
  <c r="AC138" i="3"/>
  <c r="AD174" i="3"/>
  <c r="AJ152" i="3"/>
  <c r="AF62" i="3"/>
  <c r="AF176" i="3"/>
  <c r="AC174" i="3"/>
  <c r="AF166" i="3"/>
  <c r="AD154" i="3"/>
  <c r="AI152" i="3"/>
  <c r="AI142" i="3"/>
  <c r="AJ56" i="3"/>
  <c r="AD176" i="3"/>
  <c r="AD166" i="3"/>
  <c r="AI56" i="3"/>
  <c r="AJ43" i="3"/>
  <c r="K4" i="3"/>
  <c r="K16" i="3"/>
  <c r="K8" i="3"/>
  <c r="K18" i="3"/>
  <c r="K10" i="3"/>
  <c r="K15" i="3"/>
  <c r="K11" i="3"/>
  <c r="K12" i="3"/>
  <c r="K13" i="3"/>
  <c r="K7" i="3"/>
  <c r="K14" i="3"/>
  <c r="K17" i="3"/>
  <c r="K5" i="3"/>
  <c r="K6" i="3"/>
  <c r="K9" i="3"/>
  <c r="AF180" i="3"/>
  <c r="AH56" i="3"/>
  <c r="AH201" i="3"/>
  <c r="AC180" i="3"/>
  <c r="AI148" i="3"/>
  <c r="AC100" i="3"/>
  <c r="AI160" i="3"/>
  <c r="AC198" i="3"/>
  <c r="AI58" i="3"/>
  <c r="AF52" i="3"/>
  <c r="AK209" i="3"/>
  <c r="AC114" i="3"/>
  <c r="AK62" i="3"/>
  <c r="AC52" i="3"/>
  <c r="AH209" i="3"/>
  <c r="AC204" i="3"/>
  <c r="AK197" i="3"/>
  <c r="AD180" i="3"/>
  <c r="AF178" i="3"/>
  <c r="AC176" i="3"/>
  <c r="AJ175" i="3"/>
  <c r="AC166" i="3"/>
  <c r="AC160" i="3"/>
  <c r="AC148" i="3"/>
  <c r="AC142" i="3"/>
  <c r="AK140" i="3"/>
  <c r="AC102" i="3"/>
  <c r="AH73" i="3"/>
  <c r="AF202" i="3"/>
  <c r="AC164" i="3"/>
  <c r="AK156" i="3"/>
  <c r="AI140" i="3"/>
  <c r="AC62" i="3"/>
  <c r="AH58" i="3"/>
  <c r="AJ51" i="3"/>
  <c r="AD202" i="3"/>
  <c r="AJ156" i="3"/>
  <c r="AD146" i="3"/>
  <c r="AF56" i="3"/>
  <c r="AC206" i="3"/>
  <c r="AC202" i="3"/>
  <c r="AD192" i="3"/>
  <c r="AC172" i="3"/>
  <c r="AI156" i="3"/>
  <c r="AC152" i="3"/>
  <c r="AC146" i="3"/>
  <c r="AI144" i="3"/>
  <c r="AC140" i="3"/>
  <c r="AK138" i="3"/>
  <c r="AH64" i="3"/>
  <c r="AF58" i="3"/>
  <c r="AC56" i="3"/>
  <c r="AC50" i="3"/>
  <c r="AJ49" i="3"/>
  <c r="AK205" i="3"/>
  <c r="AI138" i="3"/>
  <c r="AC118" i="3"/>
  <c r="AH60" i="3"/>
  <c r="AC58" i="3"/>
  <c r="AC54" i="3"/>
  <c r="AF162" i="3"/>
  <c r="AK148" i="3"/>
  <c r="AH205" i="3"/>
  <c r="AK199" i="3"/>
  <c r="AC170" i="3"/>
  <c r="AF168" i="3"/>
  <c r="AD162" i="3"/>
  <c r="AC156" i="3"/>
  <c r="AJ148" i="3"/>
  <c r="AK142" i="3"/>
  <c r="AC106" i="3"/>
  <c r="AJ53" i="3"/>
  <c r="AJ41" i="3"/>
  <c r="AF194" i="3"/>
  <c r="AD158" i="3"/>
  <c r="AK154" i="3"/>
  <c r="AD150" i="3"/>
  <c r="AK146" i="3"/>
  <c r="AI91" i="3"/>
  <c r="AH75" i="3"/>
  <c r="AH67" i="3"/>
  <c r="AK64" i="3"/>
  <c r="AJ62" i="3"/>
  <c r="AK60" i="3"/>
  <c r="AD208" i="3"/>
  <c r="AF198" i="3"/>
  <c r="AD194" i="3"/>
  <c r="AF172" i="3"/>
  <c r="AC168" i="3"/>
  <c r="AH167" i="3"/>
  <c r="AF160" i="3"/>
  <c r="AC158" i="3"/>
  <c r="AJ154" i="3"/>
  <c r="AC150" i="3"/>
  <c r="AJ146" i="3"/>
  <c r="AD144" i="3"/>
  <c r="AC120" i="3"/>
  <c r="AC112" i="3"/>
  <c r="AC104" i="3"/>
  <c r="AH81" i="3"/>
  <c r="AH69" i="3"/>
  <c r="AJ64" i="3"/>
  <c r="AI62" i="3"/>
  <c r="AJ60" i="3"/>
  <c r="AK58" i="3"/>
  <c r="AJ45" i="3"/>
  <c r="AC208" i="3"/>
  <c r="AK201" i="3"/>
  <c r="AD198" i="3"/>
  <c r="AC194" i="3"/>
  <c r="AD172" i="3"/>
  <c r="AD160" i="3"/>
  <c r="AI154" i="3"/>
  <c r="AD152" i="3"/>
  <c r="AI146" i="3"/>
  <c r="AC144" i="3"/>
  <c r="AD140" i="3"/>
  <c r="AI87" i="3"/>
  <c r="AH71" i="3"/>
  <c r="AC65" i="3"/>
  <c r="AF54" i="3"/>
  <c r="AF50" i="3"/>
  <c r="AJ47" i="3"/>
  <c r="AK66" i="3"/>
  <c r="AK158" i="3"/>
  <c r="AK150" i="3"/>
  <c r="AJ66" i="3"/>
  <c r="AF206" i="3"/>
  <c r="AK203" i="3"/>
  <c r="AD200" i="3"/>
  <c r="AH197" i="3"/>
  <c r="AF190" i="3"/>
  <c r="AC182" i="3"/>
  <c r="AC178" i="3"/>
  <c r="AF170" i="3"/>
  <c r="AF164" i="3"/>
  <c r="AK160" i="3"/>
  <c r="AJ158" i="3"/>
  <c r="AC154" i="3"/>
  <c r="AJ150" i="3"/>
  <c r="AC116" i="3"/>
  <c r="AC108" i="3"/>
  <c r="AI66" i="3"/>
  <c r="AF60" i="3"/>
  <c r="AJ37" i="3"/>
  <c r="AF200" i="3"/>
  <c r="AD206" i="3"/>
  <c r="AH203" i="3"/>
  <c r="AC200" i="3"/>
  <c r="AF174" i="3"/>
  <c r="AD170" i="3"/>
  <c r="AD164" i="3"/>
  <c r="AJ160" i="3"/>
  <c r="AI158" i="3"/>
  <c r="AD156" i="3"/>
  <c r="AI150" i="3"/>
  <c r="AD148" i="3"/>
  <c r="AK144" i="3"/>
  <c r="AD142" i="3"/>
  <c r="AD138" i="3"/>
  <c r="AH79" i="3"/>
  <c r="AC60" i="3"/>
  <c r="AJ39" i="3"/>
  <c r="AC179" i="3"/>
  <c r="AD179" i="3"/>
  <c r="AF179" i="3"/>
  <c r="AE179" i="3"/>
  <c r="AC185" i="3"/>
  <c r="AD185" i="3"/>
  <c r="AF185" i="3"/>
  <c r="AJ209" i="3"/>
  <c r="AB209" i="3"/>
  <c r="AF208" i="3"/>
  <c r="AJ207" i="3"/>
  <c r="AB207" i="3"/>
  <c r="AJ205" i="3"/>
  <c r="AB205" i="3"/>
  <c r="AJ203" i="3"/>
  <c r="AB203" i="3"/>
  <c r="AJ201" i="3"/>
  <c r="AB201" i="3"/>
  <c r="AJ199" i="3"/>
  <c r="AB199" i="3"/>
  <c r="AJ197" i="3"/>
  <c r="AI193" i="3"/>
  <c r="AK193" i="3"/>
  <c r="AI191" i="3"/>
  <c r="AK191" i="3"/>
  <c r="AD190" i="3"/>
  <c r="Z189" i="3"/>
  <c r="Z187" i="3"/>
  <c r="Z185" i="3"/>
  <c r="Z183" i="3"/>
  <c r="AB181" i="3"/>
  <c r="AG177" i="3"/>
  <c r="AI171" i="3"/>
  <c r="AK171" i="3"/>
  <c r="AC169" i="3"/>
  <c r="AD169" i="3"/>
  <c r="AE169" i="3"/>
  <c r="AF169" i="3"/>
  <c r="AD132" i="3"/>
  <c r="AE132" i="3"/>
  <c r="AF132" i="3"/>
  <c r="AC189" i="3"/>
  <c r="AD189" i="3"/>
  <c r="AF189" i="3"/>
  <c r="AH131" i="3"/>
  <c r="AI131" i="3"/>
  <c r="AJ131" i="3"/>
  <c r="AK131" i="3"/>
  <c r="AA209" i="3"/>
  <c r="AA207" i="3"/>
  <c r="AA205" i="3"/>
  <c r="AA203" i="3"/>
  <c r="AA201" i="3"/>
  <c r="AA199" i="3"/>
  <c r="AB196" i="3"/>
  <c r="AF192" i="3"/>
  <c r="AC190" i="3"/>
  <c r="AI175" i="3"/>
  <c r="AK175" i="3"/>
  <c r="AI173" i="3"/>
  <c r="AK173" i="3"/>
  <c r="AC171" i="3"/>
  <c r="AD171" i="3"/>
  <c r="AE171" i="3"/>
  <c r="AF171" i="3"/>
  <c r="AI139" i="3"/>
  <c r="AJ139" i="3"/>
  <c r="AK139" i="3"/>
  <c r="AI137" i="3"/>
  <c r="AJ137" i="3"/>
  <c r="AK137" i="3"/>
  <c r="AB195" i="3"/>
  <c r="AA189" i="3"/>
  <c r="X189" i="3"/>
  <c r="AA187" i="3"/>
  <c r="X187" i="3"/>
  <c r="AA185" i="3"/>
  <c r="X185" i="3"/>
  <c r="AA183" i="3"/>
  <c r="X183" i="3"/>
  <c r="AC177" i="3"/>
  <c r="AD177" i="3"/>
  <c r="AF177" i="3"/>
  <c r="AC173" i="3"/>
  <c r="AD173" i="3"/>
  <c r="AE173" i="3"/>
  <c r="AF173" i="3"/>
  <c r="AI163" i="3"/>
  <c r="AJ163" i="3"/>
  <c r="AK163" i="3"/>
  <c r="AI141" i="3"/>
  <c r="AJ141" i="3"/>
  <c r="AK141" i="3"/>
  <c r="X136" i="3"/>
  <c r="Y136" i="3"/>
  <c r="AG136" i="3"/>
  <c r="Z136" i="3"/>
  <c r="AA136" i="3"/>
  <c r="AB136" i="3"/>
  <c r="AC167" i="3"/>
  <c r="AD167" i="3"/>
  <c r="AE167" i="3"/>
  <c r="AF167" i="3"/>
  <c r="AK202" i="3"/>
  <c r="AK200" i="3"/>
  <c r="AK198" i="3"/>
  <c r="Z196" i="3"/>
  <c r="AA195" i="3"/>
  <c r="AA181" i="3"/>
  <c r="X181" i="3"/>
  <c r="Z177" i="3"/>
  <c r="AC175" i="3"/>
  <c r="AD175" i="3"/>
  <c r="AF175" i="3"/>
  <c r="AI161" i="3"/>
  <c r="AJ161" i="3"/>
  <c r="AK161" i="3"/>
  <c r="AI143" i="3"/>
  <c r="AJ143" i="3"/>
  <c r="AK143" i="3"/>
  <c r="Z133" i="3"/>
  <c r="AA133" i="3"/>
  <c r="AB133" i="3"/>
  <c r="Y133" i="3"/>
  <c r="AG133" i="3"/>
  <c r="AC183" i="3"/>
  <c r="AD183" i="3"/>
  <c r="AF183" i="3"/>
  <c r="AK204" i="3"/>
  <c r="AJ208" i="3"/>
  <c r="AJ206" i="3"/>
  <c r="AJ204" i="3"/>
  <c r="AJ202" i="3"/>
  <c r="AJ200" i="3"/>
  <c r="AJ198" i="3"/>
  <c r="AF197" i="3"/>
  <c r="Z195" i="3"/>
  <c r="AB193" i="3"/>
  <c r="AB191" i="3"/>
  <c r="AA179" i="3"/>
  <c r="X179" i="3"/>
  <c r="AI165" i="3"/>
  <c r="AJ165" i="3"/>
  <c r="AK165" i="3"/>
  <c r="AI159" i="3"/>
  <c r="AJ159" i="3"/>
  <c r="AK159" i="3"/>
  <c r="AI157" i="3"/>
  <c r="AJ157" i="3"/>
  <c r="AK157" i="3"/>
  <c r="AI155" i="3"/>
  <c r="AJ155" i="3"/>
  <c r="AK155" i="3"/>
  <c r="AI153" i="3"/>
  <c r="AJ153" i="3"/>
  <c r="AK153" i="3"/>
  <c r="AI151" i="3"/>
  <c r="AJ151" i="3"/>
  <c r="AK151" i="3"/>
  <c r="AI149" i="3"/>
  <c r="AJ149" i="3"/>
  <c r="AK149" i="3"/>
  <c r="AI147" i="3"/>
  <c r="AJ147" i="3"/>
  <c r="AK147" i="3"/>
  <c r="AI145" i="3"/>
  <c r="AJ145" i="3"/>
  <c r="AK145" i="3"/>
  <c r="AC187" i="3"/>
  <c r="AD187" i="3"/>
  <c r="AF187" i="3"/>
  <c r="AK208" i="3"/>
  <c r="AI208" i="3"/>
  <c r="AI204" i="3"/>
  <c r="AI202" i="3"/>
  <c r="AI200" i="3"/>
  <c r="AI198" i="3"/>
  <c r="AE197" i="3"/>
  <c r="Y196" i="3"/>
  <c r="AG196" i="3"/>
  <c r="Y195" i="3"/>
  <c r="AG189" i="3"/>
  <c r="AG187" i="3"/>
  <c r="AG185" i="3"/>
  <c r="AG183" i="3"/>
  <c r="AA177" i="3"/>
  <c r="X177" i="3"/>
  <c r="AI179" i="3"/>
  <c r="AK179" i="3"/>
  <c r="AI169" i="3"/>
  <c r="AK169" i="3"/>
  <c r="AK206" i="3"/>
  <c r="AI206" i="3"/>
  <c r="AD197" i="3"/>
  <c r="AG195" i="3"/>
  <c r="AJ193" i="3"/>
  <c r="Y193" i="3"/>
  <c r="AJ191" i="3"/>
  <c r="Y191" i="3"/>
  <c r="AE189" i="3"/>
  <c r="AE187" i="3"/>
  <c r="AE185" i="3"/>
  <c r="AE183" i="3"/>
  <c r="AG181" i="3"/>
  <c r="AH179" i="3"/>
  <c r="AH169" i="3"/>
  <c r="AI167" i="3"/>
  <c r="AK167" i="3"/>
  <c r="AH127" i="3"/>
  <c r="AI127" i="3"/>
  <c r="AJ127" i="3"/>
  <c r="AK127" i="3"/>
  <c r="AH123" i="3"/>
  <c r="AI123" i="3"/>
  <c r="AJ123" i="3"/>
  <c r="AK123" i="3"/>
  <c r="Z129" i="3"/>
  <c r="AA129" i="3"/>
  <c r="AB129" i="3"/>
  <c r="AD128" i="3"/>
  <c r="AE128" i="3"/>
  <c r="AF128" i="3"/>
  <c r="Z125" i="3"/>
  <c r="AA125" i="3"/>
  <c r="AB125" i="3"/>
  <c r="AD124" i="3"/>
  <c r="AE124" i="3"/>
  <c r="AF124" i="3"/>
  <c r="AB188" i="3"/>
  <c r="AB186" i="3"/>
  <c r="AB184" i="3"/>
  <c r="X175" i="3"/>
  <c r="X173" i="3"/>
  <c r="X171" i="3"/>
  <c r="X169" i="3"/>
  <c r="X167" i="3"/>
  <c r="AF165" i="3"/>
  <c r="X165" i="3"/>
  <c r="X163" i="3"/>
  <c r="X161" i="3"/>
  <c r="X159" i="3"/>
  <c r="X157" i="3"/>
  <c r="X155" i="3"/>
  <c r="X153" i="3"/>
  <c r="X151" i="3"/>
  <c r="X149" i="3"/>
  <c r="X147" i="3"/>
  <c r="X145" i="3"/>
  <c r="AJ144" i="3"/>
  <c r="X143" i="3"/>
  <c r="AJ142" i="3"/>
  <c r="X141" i="3"/>
  <c r="AJ140" i="3"/>
  <c r="X139" i="3"/>
  <c r="AJ138" i="3"/>
  <c r="X137" i="3"/>
  <c r="AH121" i="3"/>
  <c r="AI121" i="3"/>
  <c r="AJ121" i="3"/>
  <c r="AK121" i="3"/>
  <c r="AH119" i="3"/>
  <c r="AI119" i="3"/>
  <c r="AJ119" i="3"/>
  <c r="AK119" i="3"/>
  <c r="AH117" i="3"/>
  <c r="AI117" i="3"/>
  <c r="AJ117" i="3"/>
  <c r="AK117" i="3"/>
  <c r="AH115" i="3"/>
  <c r="AI115" i="3"/>
  <c r="AJ115" i="3"/>
  <c r="AK115" i="3"/>
  <c r="AH113" i="3"/>
  <c r="AI113" i="3"/>
  <c r="AJ113" i="3"/>
  <c r="AK113" i="3"/>
  <c r="AH111" i="3"/>
  <c r="AI111" i="3"/>
  <c r="AJ111" i="3"/>
  <c r="AK111" i="3"/>
  <c r="AH109" i="3"/>
  <c r="AI109" i="3"/>
  <c r="AJ109" i="3"/>
  <c r="AK109" i="3"/>
  <c r="AH107" i="3"/>
  <c r="AI107" i="3"/>
  <c r="AJ107" i="3"/>
  <c r="AK107" i="3"/>
  <c r="AH105" i="3"/>
  <c r="AI105" i="3"/>
  <c r="AJ105" i="3"/>
  <c r="AK105" i="3"/>
  <c r="AH103" i="3"/>
  <c r="AI103" i="3"/>
  <c r="AJ103" i="3"/>
  <c r="AK103" i="3"/>
  <c r="AH101" i="3"/>
  <c r="AI101" i="3"/>
  <c r="AJ101" i="3"/>
  <c r="AK101" i="3"/>
  <c r="AH99" i="3"/>
  <c r="AI99" i="3"/>
  <c r="AJ99" i="3"/>
  <c r="AK99" i="3"/>
  <c r="AE165" i="3"/>
  <c r="AE134" i="3"/>
  <c r="Y131" i="3"/>
  <c r="Y127" i="3"/>
  <c r="AD122" i="3"/>
  <c r="AE122" i="3"/>
  <c r="AF122" i="3"/>
  <c r="Z190" i="3"/>
  <c r="Z188" i="3"/>
  <c r="Z186" i="3"/>
  <c r="Z184" i="3"/>
  <c r="Z182" i="3"/>
  <c r="Z180" i="3"/>
  <c r="Z178" i="3"/>
  <c r="Z176" i="3"/>
  <c r="Z174" i="3"/>
  <c r="Z172" i="3"/>
  <c r="Z170" i="3"/>
  <c r="Z168" i="3"/>
  <c r="Z166" i="3"/>
  <c r="AD165" i="3"/>
  <c r="Z164" i="3"/>
  <c r="Z135" i="3"/>
  <c r="AB135" i="3"/>
  <c r="AG129" i="3"/>
  <c r="AG125" i="3"/>
  <c r="AG194" i="3"/>
  <c r="AG192" i="3"/>
  <c r="AG190" i="3"/>
  <c r="AG188" i="3"/>
  <c r="AG186" i="3"/>
  <c r="AG184" i="3"/>
  <c r="AG182" i="3"/>
  <c r="AG180" i="3"/>
  <c r="AG178" i="3"/>
  <c r="AG176" i="3"/>
  <c r="AG174" i="3"/>
  <c r="AG172" i="3"/>
  <c r="AG170" i="3"/>
  <c r="AG168" i="3"/>
  <c r="AG166" i="3"/>
  <c r="AG164" i="3"/>
  <c r="AD134" i="3"/>
  <c r="AF134" i="3"/>
  <c r="Z131" i="3"/>
  <c r="AA131" i="3"/>
  <c r="AB131" i="3"/>
  <c r="AD130" i="3"/>
  <c r="AE130" i="3"/>
  <c r="AF130" i="3"/>
  <c r="Z127" i="3"/>
  <c r="AA127" i="3"/>
  <c r="AB127" i="3"/>
  <c r="AD126" i="3"/>
  <c r="AE126" i="3"/>
  <c r="AF126" i="3"/>
  <c r="AB163" i="3"/>
  <c r="AB161" i="3"/>
  <c r="AB159" i="3"/>
  <c r="AF158" i="3"/>
  <c r="AB157" i="3"/>
  <c r="AF156" i="3"/>
  <c r="AB155" i="3"/>
  <c r="AF154" i="3"/>
  <c r="AB153" i="3"/>
  <c r="AF152" i="3"/>
  <c r="AB151" i="3"/>
  <c r="AF150" i="3"/>
  <c r="AB149" i="3"/>
  <c r="AF148" i="3"/>
  <c r="AB147" i="3"/>
  <c r="AF146" i="3"/>
  <c r="AB145" i="3"/>
  <c r="AF144" i="3"/>
  <c r="AB143" i="3"/>
  <c r="AF142" i="3"/>
  <c r="AB141" i="3"/>
  <c r="AF140" i="3"/>
  <c r="AB139" i="3"/>
  <c r="AF138" i="3"/>
  <c r="AB137" i="3"/>
  <c r="AH135" i="3"/>
  <c r="AJ135" i="3"/>
  <c r="AK135" i="3"/>
  <c r="Y129" i="3"/>
  <c r="Y125" i="3"/>
  <c r="AB95" i="3"/>
  <c r="X95" i="3"/>
  <c r="X94" i="3"/>
  <c r="Y94" i="3"/>
  <c r="AG94" i="3"/>
  <c r="Z94" i="3"/>
  <c r="AA94" i="3"/>
  <c r="AB94" i="3"/>
  <c r="AJ93" i="3"/>
  <c r="AK93" i="3"/>
  <c r="AC91" i="3"/>
  <c r="AD91" i="3"/>
  <c r="AE91" i="3"/>
  <c r="AF91" i="3"/>
  <c r="X90" i="3"/>
  <c r="Y90" i="3"/>
  <c r="AG90" i="3"/>
  <c r="Z90" i="3"/>
  <c r="AA90" i="3"/>
  <c r="AB90" i="3"/>
  <c r="AJ89" i="3"/>
  <c r="AK89" i="3"/>
  <c r="AC87" i="3"/>
  <c r="AD87" i="3"/>
  <c r="AE87" i="3"/>
  <c r="AF87" i="3"/>
  <c r="AI83" i="3"/>
  <c r="AJ83" i="3"/>
  <c r="AK83" i="3"/>
  <c r="AC53" i="3"/>
  <c r="AD53" i="3"/>
  <c r="AE53" i="3"/>
  <c r="AF53" i="3"/>
  <c r="AB97" i="3"/>
  <c r="X97" i="3"/>
  <c r="AD64" i="3"/>
  <c r="AE64" i="3"/>
  <c r="AC64" i="3"/>
  <c r="AF64" i="3"/>
  <c r="AC59" i="3"/>
  <c r="AD59" i="3"/>
  <c r="AE59" i="3"/>
  <c r="AF59" i="3"/>
  <c r="Z134" i="3"/>
  <c r="Z132" i="3"/>
  <c r="Z130" i="3"/>
  <c r="Z128" i="3"/>
  <c r="Z126" i="3"/>
  <c r="Z124" i="3"/>
  <c r="Z122" i="3"/>
  <c r="Z120" i="3"/>
  <c r="Z118" i="3"/>
  <c r="Z116" i="3"/>
  <c r="Z114" i="3"/>
  <c r="Z112" i="3"/>
  <c r="Z110" i="3"/>
  <c r="Z108" i="3"/>
  <c r="Z106" i="3"/>
  <c r="Z104" i="3"/>
  <c r="Z102" i="3"/>
  <c r="Z100" i="3"/>
  <c r="AC85" i="3"/>
  <c r="AD85" i="3"/>
  <c r="AE85" i="3"/>
  <c r="AF85" i="3"/>
  <c r="AG134" i="3"/>
  <c r="Y134" i="3"/>
  <c r="AG132" i="3"/>
  <c r="Y132" i="3"/>
  <c r="AG130" i="3"/>
  <c r="Y130" i="3"/>
  <c r="AG128" i="3"/>
  <c r="Y128" i="3"/>
  <c r="AG126" i="3"/>
  <c r="Y126" i="3"/>
  <c r="AG124" i="3"/>
  <c r="Y124" i="3"/>
  <c r="AG122" i="3"/>
  <c r="Y122" i="3"/>
  <c r="AG120" i="3"/>
  <c r="Y120" i="3"/>
  <c r="AG118" i="3"/>
  <c r="Y118" i="3"/>
  <c r="AG116" i="3"/>
  <c r="Y116" i="3"/>
  <c r="AG114" i="3"/>
  <c r="Y114" i="3"/>
  <c r="AG112" i="3"/>
  <c r="Y112" i="3"/>
  <c r="AG110" i="3"/>
  <c r="Y110" i="3"/>
  <c r="AG108" i="3"/>
  <c r="Y108" i="3"/>
  <c r="AG106" i="3"/>
  <c r="Y106" i="3"/>
  <c r="AG104" i="3"/>
  <c r="Y104" i="3"/>
  <c r="AG102" i="3"/>
  <c r="Y102" i="3"/>
  <c r="AG100" i="3"/>
  <c r="Y100" i="3"/>
  <c r="X96" i="3"/>
  <c r="Y96" i="3"/>
  <c r="AG96" i="3"/>
  <c r="Z96" i="3"/>
  <c r="AB96" i="3"/>
  <c r="AG95" i="3"/>
  <c r="AD66" i="3"/>
  <c r="AE66" i="3"/>
  <c r="AC66" i="3"/>
  <c r="AF66" i="3"/>
  <c r="AB123" i="3"/>
  <c r="AB121" i="3"/>
  <c r="AF120" i="3"/>
  <c r="AB119" i="3"/>
  <c r="AF118" i="3"/>
  <c r="AB117" i="3"/>
  <c r="AF116" i="3"/>
  <c r="AB115" i="3"/>
  <c r="AF114" i="3"/>
  <c r="AB113" i="3"/>
  <c r="AF112" i="3"/>
  <c r="AB111" i="3"/>
  <c r="AF110" i="3"/>
  <c r="AB109" i="3"/>
  <c r="AF108" i="3"/>
  <c r="AB107" i="3"/>
  <c r="AF106" i="3"/>
  <c r="AB105" i="3"/>
  <c r="AF104" i="3"/>
  <c r="AB103" i="3"/>
  <c r="AF102" i="3"/>
  <c r="AB101" i="3"/>
  <c r="AF100" i="3"/>
  <c r="AB99" i="3"/>
  <c r="X98" i="3"/>
  <c r="Y98" i="3"/>
  <c r="AG98" i="3"/>
  <c r="Z98" i="3"/>
  <c r="AB98" i="3"/>
  <c r="AG97" i="3"/>
  <c r="AC93" i="3"/>
  <c r="AD93" i="3"/>
  <c r="AE93" i="3"/>
  <c r="AF93" i="3"/>
  <c r="X92" i="3"/>
  <c r="Y92" i="3"/>
  <c r="AG92" i="3"/>
  <c r="Z92" i="3"/>
  <c r="AA92" i="3"/>
  <c r="AB92" i="3"/>
  <c r="AJ91" i="3"/>
  <c r="AK91" i="3"/>
  <c r="AC89" i="3"/>
  <c r="AD89" i="3"/>
  <c r="AE89" i="3"/>
  <c r="AF89" i="3"/>
  <c r="X88" i="3"/>
  <c r="Y88" i="3"/>
  <c r="AG88" i="3"/>
  <c r="Z88" i="3"/>
  <c r="AA88" i="3"/>
  <c r="AB88" i="3"/>
  <c r="AJ87" i="3"/>
  <c r="AK87" i="3"/>
  <c r="AC83" i="3"/>
  <c r="AD83" i="3"/>
  <c r="AE83" i="3"/>
  <c r="AF83" i="3"/>
  <c r="AC81" i="3"/>
  <c r="AD81" i="3"/>
  <c r="AE81" i="3"/>
  <c r="AF81" i="3"/>
  <c r="AC79" i="3"/>
  <c r="AD79" i="3"/>
  <c r="AE79" i="3"/>
  <c r="AF79" i="3"/>
  <c r="AC77" i="3"/>
  <c r="AD77" i="3"/>
  <c r="AE77" i="3"/>
  <c r="AF77" i="3"/>
  <c r="AC75" i="3"/>
  <c r="AD75" i="3"/>
  <c r="AE75" i="3"/>
  <c r="AF75" i="3"/>
  <c r="AC73" i="3"/>
  <c r="AD73" i="3"/>
  <c r="AE73" i="3"/>
  <c r="AF73" i="3"/>
  <c r="AA123" i="3"/>
  <c r="AA121" i="3"/>
  <c r="AE120" i="3"/>
  <c r="AA119" i="3"/>
  <c r="AE118" i="3"/>
  <c r="AA117" i="3"/>
  <c r="AE116" i="3"/>
  <c r="AA115" i="3"/>
  <c r="AE114" i="3"/>
  <c r="AA113" i="3"/>
  <c r="AE112" i="3"/>
  <c r="AA111" i="3"/>
  <c r="AE110" i="3"/>
  <c r="AA109" i="3"/>
  <c r="AE108" i="3"/>
  <c r="AA107" i="3"/>
  <c r="AE106" i="3"/>
  <c r="AA105" i="3"/>
  <c r="AE104" i="3"/>
  <c r="AA103" i="3"/>
  <c r="AE102" i="3"/>
  <c r="AA101" i="3"/>
  <c r="AE100" i="3"/>
  <c r="AA99" i="3"/>
  <c r="AA95" i="3"/>
  <c r="AA97" i="3"/>
  <c r="Z95" i="3"/>
  <c r="AI93" i="3"/>
  <c r="AI89" i="3"/>
  <c r="AI85" i="3"/>
  <c r="AJ85" i="3"/>
  <c r="AK85" i="3"/>
  <c r="AK57" i="3"/>
  <c r="AH57" i="3"/>
  <c r="AI57" i="3"/>
  <c r="AC49" i="3"/>
  <c r="AD49" i="3"/>
  <c r="AE49" i="3"/>
  <c r="AF49" i="3"/>
  <c r="X33" i="3"/>
  <c r="Y33" i="3"/>
  <c r="AG33" i="3"/>
  <c r="AB33" i="3"/>
  <c r="Z33" i="3"/>
  <c r="AA33" i="3"/>
  <c r="Z26" i="3"/>
  <c r="AB26" i="3"/>
  <c r="X26" i="3"/>
  <c r="Y26" i="3"/>
  <c r="AA26" i="3"/>
  <c r="AG26" i="3"/>
  <c r="X93" i="3"/>
  <c r="X91" i="3"/>
  <c r="X89" i="3"/>
  <c r="X87" i="3"/>
  <c r="AB86" i="3"/>
  <c r="X85" i="3"/>
  <c r="AB84" i="3"/>
  <c r="X83" i="3"/>
  <c r="AB82" i="3"/>
  <c r="X81" i="3"/>
  <c r="AB80" i="3"/>
  <c r="X79" i="3"/>
  <c r="AB78" i="3"/>
  <c r="X77" i="3"/>
  <c r="AB76" i="3"/>
  <c r="X75" i="3"/>
  <c r="AB74" i="3"/>
  <c r="X73" i="3"/>
  <c r="AB72" i="3"/>
  <c r="AF71" i="3"/>
  <c r="AB70" i="3"/>
  <c r="AF69" i="3"/>
  <c r="AB68" i="3"/>
  <c r="AF67" i="3"/>
  <c r="AK65" i="3"/>
  <c r="Y65" i="3"/>
  <c r="AC57" i="3"/>
  <c r="AD57" i="3"/>
  <c r="AE57" i="3"/>
  <c r="AF57" i="3"/>
  <c r="AK55" i="3"/>
  <c r="AH55" i="3"/>
  <c r="AI55" i="3"/>
  <c r="AC47" i="3"/>
  <c r="AD47" i="3"/>
  <c r="AE47" i="3"/>
  <c r="AF47" i="3"/>
  <c r="AA86" i="3"/>
  <c r="AA84" i="3"/>
  <c r="AA82" i="3"/>
  <c r="AA80" i="3"/>
  <c r="AA78" i="3"/>
  <c r="AA76" i="3"/>
  <c r="AA74" i="3"/>
  <c r="AA72" i="3"/>
  <c r="AE71" i="3"/>
  <c r="AA70" i="3"/>
  <c r="AE69" i="3"/>
  <c r="AA68" i="3"/>
  <c r="AE67" i="3"/>
  <c r="AK63" i="3"/>
  <c r="AH63" i="3"/>
  <c r="AI63" i="3"/>
  <c r="AC55" i="3"/>
  <c r="AD55" i="3"/>
  <c r="AE55" i="3"/>
  <c r="AF55" i="3"/>
  <c r="AC45" i="3"/>
  <c r="AD45" i="3"/>
  <c r="AE45" i="3"/>
  <c r="AF45" i="3"/>
  <c r="Z86" i="3"/>
  <c r="Z84" i="3"/>
  <c r="Z82" i="3"/>
  <c r="Z80" i="3"/>
  <c r="Z78" i="3"/>
  <c r="Z76" i="3"/>
  <c r="Z74" i="3"/>
  <c r="Z72" i="3"/>
  <c r="AD71" i="3"/>
  <c r="Z70" i="3"/>
  <c r="AD69" i="3"/>
  <c r="Z68" i="3"/>
  <c r="AD67" i="3"/>
  <c r="AH65" i="3"/>
  <c r="AI65" i="3"/>
  <c r="Z65" i="3"/>
  <c r="AA65" i="3"/>
  <c r="AC63" i="3"/>
  <c r="AD63" i="3"/>
  <c r="AE63" i="3"/>
  <c r="AF63" i="3"/>
  <c r="AC43" i="3"/>
  <c r="AD43" i="3"/>
  <c r="AE43" i="3"/>
  <c r="AF43" i="3"/>
  <c r="AG86" i="3"/>
  <c r="Y86" i="3"/>
  <c r="AG84" i="3"/>
  <c r="Y84" i="3"/>
  <c r="AG82" i="3"/>
  <c r="Y82" i="3"/>
  <c r="AK81" i="3"/>
  <c r="AG80" i="3"/>
  <c r="Y80" i="3"/>
  <c r="AK79" i="3"/>
  <c r="AG78" i="3"/>
  <c r="Y78" i="3"/>
  <c r="AK77" i="3"/>
  <c r="AG76" i="3"/>
  <c r="Y76" i="3"/>
  <c r="AK75" i="3"/>
  <c r="AG74" i="3"/>
  <c r="Y74" i="3"/>
  <c r="AK73" i="3"/>
  <c r="AG72" i="3"/>
  <c r="Y72" i="3"/>
  <c r="AK71" i="3"/>
  <c r="AG70" i="3"/>
  <c r="Y70" i="3"/>
  <c r="AK69" i="3"/>
  <c r="AG68" i="3"/>
  <c r="Y68" i="3"/>
  <c r="AK67" i="3"/>
  <c r="AF65" i="3"/>
  <c r="AK61" i="3"/>
  <c r="AH61" i="3"/>
  <c r="AI61" i="3"/>
  <c r="AC51" i="3"/>
  <c r="AD51" i="3"/>
  <c r="AE51" i="3"/>
  <c r="AF51" i="3"/>
  <c r="AC41" i="3"/>
  <c r="AD41" i="3"/>
  <c r="AE41" i="3"/>
  <c r="AF41" i="3"/>
  <c r="AH36" i="3"/>
  <c r="AJ36" i="3"/>
  <c r="AK36" i="3"/>
  <c r="AI36" i="3"/>
  <c r="AJ81" i="3"/>
  <c r="AJ79" i="3"/>
  <c r="AJ77" i="3"/>
  <c r="AJ75" i="3"/>
  <c r="AJ73" i="3"/>
  <c r="AJ71" i="3"/>
  <c r="AJ69" i="3"/>
  <c r="AJ67" i="3"/>
  <c r="AE65" i="3"/>
  <c r="AC61" i="3"/>
  <c r="AD61" i="3"/>
  <c r="AE61" i="3"/>
  <c r="AF61" i="3"/>
  <c r="AC39" i="3"/>
  <c r="AD39" i="3"/>
  <c r="AE39" i="3"/>
  <c r="AF39" i="3"/>
  <c r="AK59" i="3"/>
  <c r="AH59" i="3"/>
  <c r="AI59" i="3"/>
  <c r="X19" i="3"/>
  <c r="Y19" i="3"/>
  <c r="AG19" i="3"/>
  <c r="AB19" i="3"/>
  <c r="Z19" i="3"/>
  <c r="AA19" i="3"/>
  <c r="AA63" i="3"/>
  <c r="AE62" i="3"/>
  <c r="AA61" i="3"/>
  <c r="AE60" i="3"/>
  <c r="AA59" i="3"/>
  <c r="AE58" i="3"/>
  <c r="AA57" i="3"/>
  <c r="AE56" i="3"/>
  <c r="AA55" i="3"/>
  <c r="AE54" i="3"/>
  <c r="AI53" i="3"/>
  <c r="AE52" i="3"/>
  <c r="AI51" i="3"/>
  <c r="AE50" i="3"/>
  <c r="AI49" i="3"/>
  <c r="AA49" i="3"/>
  <c r="AI47" i="3"/>
  <c r="AA47" i="3"/>
  <c r="AI45" i="3"/>
  <c r="AA45" i="3"/>
  <c r="AI43" i="3"/>
  <c r="AA43" i="3"/>
  <c r="AI41" i="3"/>
  <c r="AA41" i="3"/>
  <c r="AI39" i="3"/>
  <c r="AA39" i="3"/>
  <c r="AI37" i="3"/>
  <c r="X35" i="3"/>
  <c r="Y35" i="3"/>
  <c r="AG35" i="3"/>
  <c r="AB35" i="3"/>
  <c r="Z28" i="3"/>
  <c r="AB28" i="3"/>
  <c r="X28" i="3"/>
  <c r="AH53" i="3"/>
  <c r="AH51" i="3"/>
  <c r="AH49" i="3"/>
  <c r="AH47" i="3"/>
  <c r="AH45" i="3"/>
  <c r="AH43" i="3"/>
  <c r="AH41" i="3"/>
  <c r="AH39" i="3"/>
  <c r="AH37" i="3"/>
  <c r="X37" i="3"/>
  <c r="Y37" i="3"/>
  <c r="Z30" i="3"/>
  <c r="AB30" i="3"/>
  <c r="X30" i="3"/>
  <c r="X25" i="3"/>
  <c r="Y25" i="3"/>
  <c r="AG25" i="3"/>
  <c r="AB25" i="3"/>
  <c r="Z24" i="3"/>
  <c r="AB24" i="3"/>
  <c r="X24" i="3"/>
  <c r="Y24" i="3"/>
  <c r="AG24" i="3"/>
  <c r="Z32" i="3"/>
  <c r="AB32" i="3"/>
  <c r="X32" i="3"/>
  <c r="AA27" i="3"/>
  <c r="AB48" i="3"/>
  <c r="AB46" i="3"/>
  <c r="AB44" i="3"/>
  <c r="AB42" i="3"/>
  <c r="AB40" i="3"/>
  <c r="AB38" i="3"/>
  <c r="Z34" i="3"/>
  <c r="AB34" i="3"/>
  <c r="X34" i="3"/>
  <c r="AG28" i="3"/>
  <c r="X23" i="3"/>
  <c r="Y23" i="3"/>
  <c r="AG23" i="3"/>
  <c r="AB23" i="3"/>
  <c r="Z22" i="3"/>
  <c r="AB22" i="3"/>
  <c r="X22" i="3"/>
  <c r="Y22" i="3"/>
  <c r="AG22" i="3"/>
  <c r="Z36" i="3"/>
  <c r="AB36" i="3"/>
  <c r="X36" i="3"/>
  <c r="AG30" i="3"/>
  <c r="X27" i="3"/>
  <c r="Y27" i="3"/>
  <c r="AG27" i="3"/>
  <c r="AB27" i="3"/>
  <c r="Z50" i="3"/>
  <c r="Z48" i="3"/>
  <c r="Z46" i="3"/>
  <c r="Z44" i="3"/>
  <c r="Z42" i="3"/>
  <c r="Z40" i="3"/>
  <c r="Z38" i="3"/>
  <c r="AG32" i="3"/>
  <c r="X29" i="3"/>
  <c r="Y29" i="3"/>
  <c r="AG29" i="3"/>
  <c r="AB29" i="3"/>
  <c r="X21" i="3"/>
  <c r="Y21" i="3"/>
  <c r="AG21" i="3"/>
  <c r="AB21" i="3"/>
  <c r="Z20" i="3"/>
  <c r="AB20" i="3"/>
  <c r="X20" i="3"/>
  <c r="Y20" i="3"/>
  <c r="AG20" i="3"/>
  <c r="AG54" i="3"/>
  <c r="AG52" i="3"/>
  <c r="AG50" i="3"/>
  <c r="AG48" i="3"/>
  <c r="AG46" i="3"/>
  <c r="AG44" i="3"/>
  <c r="AG42" i="3"/>
  <c r="AG40" i="3"/>
  <c r="AG38" i="3"/>
  <c r="AB37" i="3"/>
  <c r="AA35" i="3"/>
  <c r="AG34" i="3"/>
  <c r="X31" i="3"/>
  <c r="Y31" i="3"/>
  <c r="AG31" i="3"/>
  <c r="AB31" i="3"/>
  <c r="AA28" i="3"/>
  <c r="AF96" i="3" l="1"/>
  <c r="AC96" i="3"/>
  <c r="AD96" i="3"/>
  <c r="AE96" i="3"/>
  <c r="AH136" i="3"/>
  <c r="AI136" i="3"/>
  <c r="AJ136" i="3"/>
  <c r="AK136" i="3"/>
  <c r="AI177" i="3"/>
  <c r="AK177" i="3"/>
  <c r="AJ177" i="3"/>
  <c r="AH177" i="3"/>
  <c r="AJ21" i="3"/>
  <c r="AK21" i="3"/>
  <c r="AH21" i="3"/>
  <c r="AI21" i="3"/>
  <c r="AD35" i="3"/>
  <c r="AF35" i="3"/>
  <c r="AC35" i="3"/>
  <c r="AE35" i="3"/>
  <c r="AH78" i="3"/>
  <c r="AI78" i="3"/>
  <c r="AJ78" i="3"/>
  <c r="AK78" i="3"/>
  <c r="AH84" i="3"/>
  <c r="AI84" i="3"/>
  <c r="AJ84" i="3"/>
  <c r="AK84" i="3"/>
  <c r="AC105" i="3"/>
  <c r="AD105" i="3"/>
  <c r="AE105" i="3"/>
  <c r="AF105" i="3"/>
  <c r="AC113" i="3"/>
  <c r="AD113" i="3"/>
  <c r="AE113" i="3"/>
  <c r="AF113" i="3"/>
  <c r="AC121" i="3"/>
  <c r="AD121" i="3"/>
  <c r="AE121" i="3"/>
  <c r="AF121" i="3"/>
  <c r="AH90" i="3"/>
  <c r="AI90" i="3"/>
  <c r="AJ90" i="3"/>
  <c r="AK90" i="3"/>
  <c r="AC95" i="3"/>
  <c r="AD95" i="3"/>
  <c r="AF95" i="3"/>
  <c r="AE95" i="3"/>
  <c r="AC139" i="3"/>
  <c r="AD139" i="3"/>
  <c r="AE139" i="3"/>
  <c r="AF139" i="3"/>
  <c r="AC147" i="3"/>
  <c r="AD147" i="3"/>
  <c r="AE147" i="3"/>
  <c r="AF147" i="3"/>
  <c r="AC155" i="3"/>
  <c r="AD155" i="3"/>
  <c r="AE155" i="3"/>
  <c r="AF155" i="3"/>
  <c r="AC131" i="3"/>
  <c r="AD131" i="3"/>
  <c r="AE131" i="3"/>
  <c r="AF131" i="3"/>
  <c r="AH170" i="3"/>
  <c r="AI170" i="3"/>
  <c r="AJ170" i="3"/>
  <c r="AK170" i="3"/>
  <c r="AH186" i="3"/>
  <c r="AJ186" i="3"/>
  <c r="AK186" i="3"/>
  <c r="AI186" i="3"/>
  <c r="AE184" i="3"/>
  <c r="AC184" i="3"/>
  <c r="AD184" i="3"/>
  <c r="AF184" i="3"/>
  <c r="AI187" i="3"/>
  <c r="AK187" i="3"/>
  <c r="AH187" i="3"/>
  <c r="AJ187" i="3"/>
  <c r="AE196" i="3"/>
  <c r="AF196" i="3"/>
  <c r="AD196" i="3"/>
  <c r="AC196" i="3"/>
  <c r="AC181" i="3"/>
  <c r="AD181" i="3"/>
  <c r="AF181" i="3"/>
  <c r="AE181" i="3"/>
  <c r="AH32" i="3"/>
  <c r="AJ32" i="3"/>
  <c r="AK32" i="3"/>
  <c r="AI32" i="3"/>
  <c r="AE82" i="3"/>
  <c r="AF82" i="3"/>
  <c r="AC82" i="3"/>
  <c r="AD82" i="3"/>
  <c r="AH134" i="3"/>
  <c r="AI134" i="3"/>
  <c r="AJ134" i="3"/>
  <c r="AK134" i="3"/>
  <c r="AC135" i="3"/>
  <c r="AD135" i="3"/>
  <c r="AF135" i="3"/>
  <c r="AE135" i="3"/>
  <c r="AH34" i="3"/>
  <c r="AJ34" i="3"/>
  <c r="AK34" i="3"/>
  <c r="AI34" i="3"/>
  <c r="AH48" i="3"/>
  <c r="AI48" i="3"/>
  <c r="AJ48" i="3"/>
  <c r="AK48" i="3"/>
  <c r="AD23" i="3"/>
  <c r="AF23" i="3"/>
  <c r="AC23" i="3"/>
  <c r="AE23" i="3"/>
  <c r="AC38" i="3"/>
  <c r="AD38" i="3"/>
  <c r="AE38" i="3"/>
  <c r="AF38" i="3"/>
  <c r="AC32" i="3"/>
  <c r="AF32" i="3"/>
  <c r="AE32" i="3"/>
  <c r="AD32" i="3"/>
  <c r="AH24" i="3"/>
  <c r="AJ24" i="3"/>
  <c r="AK24" i="3"/>
  <c r="AI24" i="3"/>
  <c r="AJ35" i="3"/>
  <c r="AH35" i="3"/>
  <c r="AI35" i="3"/>
  <c r="AK35" i="3"/>
  <c r="AD19" i="3"/>
  <c r="AF19" i="3"/>
  <c r="AC19" i="3"/>
  <c r="AE19" i="3"/>
  <c r="AH68" i="3"/>
  <c r="AI68" i="3"/>
  <c r="AJ68" i="3"/>
  <c r="AK68" i="3"/>
  <c r="AE68" i="3"/>
  <c r="AF68" i="3"/>
  <c r="AC68" i="3"/>
  <c r="AD68" i="3"/>
  <c r="AE76" i="3"/>
  <c r="AF76" i="3"/>
  <c r="AC76" i="3"/>
  <c r="AD76" i="3"/>
  <c r="AE84" i="3"/>
  <c r="AF84" i="3"/>
  <c r="AC84" i="3"/>
  <c r="AD84" i="3"/>
  <c r="AH26" i="3"/>
  <c r="AJ26" i="3"/>
  <c r="AK26" i="3"/>
  <c r="AI26" i="3"/>
  <c r="AD33" i="3"/>
  <c r="AF33" i="3"/>
  <c r="AC33" i="3"/>
  <c r="AE33" i="3"/>
  <c r="AH88" i="3"/>
  <c r="AI88" i="3"/>
  <c r="AJ88" i="3"/>
  <c r="AK88" i="3"/>
  <c r="AC123" i="3"/>
  <c r="AD123" i="3"/>
  <c r="AE123" i="3"/>
  <c r="AF123" i="3"/>
  <c r="AH96" i="3"/>
  <c r="AJ96" i="3"/>
  <c r="AI96" i="3"/>
  <c r="AK96" i="3"/>
  <c r="AH104" i="3"/>
  <c r="AI104" i="3"/>
  <c r="AJ104" i="3"/>
  <c r="AK104" i="3"/>
  <c r="AH112" i="3"/>
  <c r="AI112" i="3"/>
  <c r="AJ112" i="3"/>
  <c r="AK112" i="3"/>
  <c r="AH120" i="3"/>
  <c r="AI120" i="3"/>
  <c r="AJ120" i="3"/>
  <c r="AK120" i="3"/>
  <c r="AH128" i="3"/>
  <c r="AI128" i="3"/>
  <c r="AJ128" i="3"/>
  <c r="AK128" i="3"/>
  <c r="AF94" i="3"/>
  <c r="AD94" i="3"/>
  <c r="AE94" i="3"/>
  <c r="AC94" i="3"/>
  <c r="AH172" i="3"/>
  <c r="AI172" i="3"/>
  <c r="AJ172" i="3"/>
  <c r="AK172" i="3"/>
  <c r="AH188" i="3"/>
  <c r="AJ188" i="3"/>
  <c r="AK188" i="3"/>
  <c r="AI188" i="3"/>
  <c r="AE186" i="3"/>
  <c r="AC186" i="3"/>
  <c r="AD186" i="3"/>
  <c r="AF186" i="3"/>
  <c r="AI189" i="3"/>
  <c r="AK189" i="3"/>
  <c r="AH189" i="3"/>
  <c r="AJ189" i="3"/>
  <c r="AD205" i="3"/>
  <c r="AE205" i="3"/>
  <c r="AF205" i="3"/>
  <c r="AC205" i="3"/>
  <c r="AC34" i="3"/>
  <c r="AF34" i="3"/>
  <c r="AD34" i="3"/>
  <c r="AE34" i="3"/>
  <c r="AH72" i="3"/>
  <c r="AI72" i="3"/>
  <c r="AJ72" i="3"/>
  <c r="AK72" i="3"/>
  <c r="AH102" i="3"/>
  <c r="AI102" i="3"/>
  <c r="AJ102" i="3"/>
  <c r="AK102" i="3"/>
  <c r="AH184" i="3"/>
  <c r="AJ184" i="3"/>
  <c r="AK184" i="3"/>
  <c r="AI184" i="3"/>
  <c r="AC195" i="3"/>
  <c r="AF195" i="3"/>
  <c r="AD195" i="3"/>
  <c r="AE195" i="3"/>
  <c r="AH20" i="3"/>
  <c r="AJ20" i="3"/>
  <c r="AK20" i="3"/>
  <c r="AI20" i="3"/>
  <c r="AH30" i="3"/>
  <c r="AJ30" i="3"/>
  <c r="AK30" i="3"/>
  <c r="AI30" i="3"/>
  <c r="AC40" i="3"/>
  <c r="AD40" i="3"/>
  <c r="AE40" i="3"/>
  <c r="AF40" i="3"/>
  <c r="AJ19" i="3"/>
  <c r="AK19" i="3"/>
  <c r="AH19" i="3"/>
  <c r="AI19" i="3"/>
  <c r="AH74" i="3"/>
  <c r="AI74" i="3"/>
  <c r="AJ74" i="3"/>
  <c r="AK74" i="3"/>
  <c r="AH86" i="3"/>
  <c r="AI86" i="3"/>
  <c r="AJ86" i="3"/>
  <c r="AK86" i="3"/>
  <c r="AJ33" i="3"/>
  <c r="AH33" i="3"/>
  <c r="AI33" i="3"/>
  <c r="AK33" i="3"/>
  <c r="AF92" i="3"/>
  <c r="AC92" i="3"/>
  <c r="AD92" i="3"/>
  <c r="AE92" i="3"/>
  <c r="AC99" i="3"/>
  <c r="AD99" i="3"/>
  <c r="AE99" i="3"/>
  <c r="AF99" i="3"/>
  <c r="AC107" i="3"/>
  <c r="AD107" i="3"/>
  <c r="AE107" i="3"/>
  <c r="AF107" i="3"/>
  <c r="AC115" i="3"/>
  <c r="AD115" i="3"/>
  <c r="AE115" i="3"/>
  <c r="AF115" i="3"/>
  <c r="AC141" i="3"/>
  <c r="AD141" i="3"/>
  <c r="AE141" i="3"/>
  <c r="AF141" i="3"/>
  <c r="AC149" i="3"/>
  <c r="AD149" i="3"/>
  <c r="AE149" i="3"/>
  <c r="AF149" i="3"/>
  <c r="AC157" i="3"/>
  <c r="AD157" i="3"/>
  <c r="AE157" i="3"/>
  <c r="AF157" i="3"/>
  <c r="AC127" i="3"/>
  <c r="AD127" i="3"/>
  <c r="AE127" i="3"/>
  <c r="AF127" i="3"/>
  <c r="AH174" i="3"/>
  <c r="AI174" i="3"/>
  <c r="AJ174" i="3"/>
  <c r="AK174" i="3"/>
  <c r="AH190" i="3"/>
  <c r="AI190" i="3"/>
  <c r="AJ190" i="3"/>
  <c r="AK190" i="3"/>
  <c r="AE188" i="3"/>
  <c r="AC188" i="3"/>
  <c r="AD188" i="3"/>
  <c r="AF188" i="3"/>
  <c r="AH133" i="3"/>
  <c r="AI133" i="3"/>
  <c r="AJ133" i="3"/>
  <c r="AK133" i="3"/>
  <c r="AH44" i="3"/>
  <c r="AI44" i="3"/>
  <c r="AJ44" i="3"/>
  <c r="AK44" i="3"/>
  <c r="AH110" i="3"/>
  <c r="AI110" i="3"/>
  <c r="AJ110" i="3"/>
  <c r="AK110" i="3"/>
  <c r="AH168" i="3"/>
  <c r="AI168" i="3"/>
  <c r="AJ168" i="3"/>
  <c r="AK168" i="3"/>
  <c r="AH46" i="3"/>
  <c r="AI46" i="3"/>
  <c r="AJ46" i="3"/>
  <c r="AK46" i="3"/>
  <c r="AJ23" i="3"/>
  <c r="AK23" i="3"/>
  <c r="AI23" i="3"/>
  <c r="AH23" i="3"/>
  <c r="AH52" i="3"/>
  <c r="AI52" i="3"/>
  <c r="AJ52" i="3"/>
  <c r="AK52" i="3"/>
  <c r="AC42" i="3"/>
  <c r="AD42" i="3"/>
  <c r="AE42" i="3"/>
  <c r="AF42" i="3"/>
  <c r="AC30" i="3"/>
  <c r="AF30" i="3"/>
  <c r="AD30" i="3"/>
  <c r="AE30" i="3"/>
  <c r="AH80" i="3"/>
  <c r="AI80" i="3"/>
  <c r="AJ80" i="3"/>
  <c r="AK80" i="3"/>
  <c r="AE70" i="3"/>
  <c r="AF70" i="3"/>
  <c r="AC70" i="3"/>
  <c r="AD70" i="3"/>
  <c r="AE78" i="3"/>
  <c r="AF78" i="3"/>
  <c r="AC78" i="3"/>
  <c r="AD78" i="3"/>
  <c r="AE86" i="3"/>
  <c r="AF86" i="3"/>
  <c r="AC86" i="3"/>
  <c r="AD86" i="3"/>
  <c r="AH106" i="3"/>
  <c r="AI106" i="3"/>
  <c r="AJ106" i="3"/>
  <c r="AK106" i="3"/>
  <c r="AH114" i="3"/>
  <c r="AI114" i="3"/>
  <c r="AJ114" i="3"/>
  <c r="AK114" i="3"/>
  <c r="AH122" i="3"/>
  <c r="AI122" i="3"/>
  <c r="AJ122" i="3"/>
  <c r="AK122" i="3"/>
  <c r="AH130" i="3"/>
  <c r="AI130" i="3"/>
  <c r="AJ130" i="3"/>
  <c r="AK130" i="3"/>
  <c r="AH176" i="3"/>
  <c r="AJ176" i="3"/>
  <c r="AI176" i="3"/>
  <c r="AK176" i="3"/>
  <c r="AJ192" i="3"/>
  <c r="AK192" i="3"/>
  <c r="AI192" i="3"/>
  <c r="AH192" i="3"/>
  <c r="AI181" i="3"/>
  <c r="AK181" i="3"/>
  <c r="AH181" i="3"/>
  <c r="AJ181" i="3"/>
  <c r="AH196" i="3"/>
  <c r="AI196" i="3"/>
  <c r="AJ196" i="3"/>
  <c r="AK196" i="3"/>
  <c r="AD199" i="3"/>
  <c r="AE199" i="3"/>
  <c r="AF199" i="3"/>
  <c r="AC199" i="3"/>
  <c r="AD207" i="3"/>
  <c r="AE207" i="3"/>
  <c r="AF207" i="3"/>
  <c r="AC207" i="3"/>
  <c r="AD21" i="3"/>
  <c r="AF21" i="3"/>
  <c r="AC21" i="3"/>
  <c r="AE21" i="3"/>
  <c r="AE74" i="3"/>
  <c r="AF74" i="3"/>
  <c r="AC74" i="3"/>
  <c r="AD74" i="3"/>
  <c r="AH98" i="3"/>
  <c r="AJ98" i="3"/>
  <c r="AK98" i="3"/>
  <c r="AI98" i="3"/>
  <c r="AH118" i="3"/>
  <c r="AI118" i="3"/>
  <c r="AJ118" i="3"/>
  <c r="AK118" i="3"/>
  <c r="AC97" i="3"/>
  <c r="AD97" i="3"/>
  <c r="AF97" i="3"/>
  <c r="AE97" i="3"/>
  <c r="AD203" i="3"/>
  <c r="AE203" i="3"/>
  <c r="AF203" i="3"/>
  <c r="AC203" i="3"/>
  <c r="AD37" i="3"/>
  <c r="AC37" i="3"/>
  <c r="AE37" i="3"/>
  <c r="AF37" i="3"/>
  <c r="AD29" i="3"/>
  <c r="AF29" i="3"/>
  <c r="AC29" i="3"/>
  <c r="AE29" i="3"/>
  <c r="AH38" i="3"/>
  <c r="AI38" i="3"/>
  <c r="AJ38" i="3"/>
  <c r="AK38" i="3"/>
  <c r="AJ29" i="3"/>
  <c r="AK29" i="3"/>
  <c r="AH29" i="3"/>
  <c r="AI29" i="3"/>
  <c r="AC36" i="3"/>
  <c r="AF36" i="3"/>
  <c r="AD36" i="3"/>
  <c r="AE36" i="3"/>
  <c r="AH22" i="3"/>
  <c r="AJ22" i="3"/>
  <c r="AK22" i="3"/>
  <c r="AI22" i="3"/>
  <c r="AC44" i="3"/>
  <c r="AD44" i="3"/>
  <c r="AE44" i="3"/>
  <c r="AF44" i="3"/>
  <c r="AC24" i="3"/>
  <c r="AF24" i="3"/>
  <c r="AE24" i="3"/>
  <c r="AD24" i="3"/>
  <c r="AH70" i="3"/>
  <c r="AI70" i="3"/>
  <c r="AJ70" i="3"/>
  <c r="AK70" i="3"/>
  <c r="AJ97" i="3"/>
  <c r="AK97" i="3"/>
  <c r="AH97" i="3"/>
  <c r="AI97" i="3"/>
  <c r="AC101" i="3"/>
  <c r="AD101" i="3"/>
  <c r="AE101" i="3"/>
  <c r="AF101" i="3"/>
  <c r="AC109" i="3"/>
  <c r="AD109" i="3"/>
  <c r="AE109" i="3"/>
  <c r="AF109" i="3"/>
  <c r="AC117" i="3"/>
  <c r="AD117" i="3"/>
  <c r="AE117" i="3"/>
  <c r="AF117" i="3"/>
  <c r="AH94" i="3"/>
  <c r="AI94" i="3"/>
  <c r="AJ94" i="3"/>
  <c r="AK94" i="3"/>
  <c r="AC143" i="3"/>
  <c r="AD143" i="3"/>
  <c r="AE143" i="3"/>
  <c r="AF143" i="3"/>
  <c r="AC151" i="3"/>
  <c r="AD151" i="3"/>
  <c r="AE151" i="3"/>
  <c r="AF151" i="3"/>
  <c r="AC159" i="3"/>
  <c r="AD159" i="3"/>
  <c r="AE159" i="3"/>
  <c r="AF159" i="3"/>
  <c r="AH178" i="3"/>
  <c r="AJ178" i="3"/>
  <c r="AI178" i="3"/>
  <c r="AK178" i="3"/>
  <c r="AI194" i="3"/>
  <c r="AJ194" i="3"/>
  <c r="AK194" i="3"/>
  <c r="AH194" i="3"/>
  <c r="AC129" i="3"/>
  <c r="AD129" i="3"/>
  <c r="AE129" i="3"/>
  <c r="AF129" i="3"/>
  <c r="AK195" i="3"/>
  <c r="AH195" i="3"/>
  <c r="AI195" i="3"/>
  <c r="AJ195" i="3"/>
  <c r="AC191" i="3"/>
  <c r="AD191" i="3"/>
  <c r="AE191" i="3"/>
  <c r="AF191" i="3"/>
  <c r="AC133" i="3"/>
  <c r="AD133" i="3"/>
  <c r="AE133" i="3"/>
  <c r="AF133" i="3"/>
  <c r="AF136" i="3"/>
  <c r="AC136" i="3"/>
  <c r="AD136" i="3"/>
  <c r="AE136" i="3"/>
  <c r="AC22" i="3"/>
  <c r="AF22" i="3"/>
  <c r="AD22" i="3"/>
  <c r="AE22" i="3"/>
  <c r="AJ25" i="3"/>
  <c r="AK25" i="3"/>
  <c r="AH25" i="3"/>
  <c r="AI25" i="3"/>
  <c r="AH54" i="3"/>
  <c r="AI54" i="3"/>
  <c r="AJ54" i="3"/>
  <c r="AK54" i="3"/>
  <c r="AD31" i="3"/>
  <c r="AF31" i="3"/>
  <c r="AC31" i="3"/>
  <c r="AE31" i="3"/>
  <c r="AH40" i="3"/>
  <c r="AI40" i="3"/>
  <c r="AJ40" i="3"/>
  <c r="AK40" i="3"/>
  <c r="AC20" i="3"/>
  <c r="AF20" i="3"/>
  <c r="AD20" i="3"/>
  <c r="AE20" i="3"/>
  <c r="AH28" i="3"/>
  <c r="AJ28" i="3"/>
  <c r="AK28" i="3"/>
  <c r="AI28" i="3"/>
  <c r="AC46" i="3"/>
  <c r="AD46" i="3"/>
  <c r="AE46" i="3"/>
  <c r="AF46" i="3"/>
  <c r="AH76" i="3"/>
  <c r="AI76" i="3"/>
  <c r="AJ76" i="3"/>
  <c r="AK76" i="3"/>
  <c r="AE72" i="3"/>
  <c r="AF72" i="3"/>
  <c r="AC72" i="3"/>
  <c r="AD72" i="3"/>
  <c r="AE80" i="3"/>
  <c r="AF80" i="3"/>
  <c r="AC80" i="3"/>
  <c r="AD80" i="3"/>
  <c r="AC26" i="3"/>
  <c r="AF26" i="3"/>
  <c r="AD26" i="3"/>
  <c r="AE26" i="3"/>
  <c r="AH92" i="3"/>
  <c r="AI92" i="3"/>
  <c r="AJ92" i="3"/>
  <c r="AK92" i="3"/>
  <c r="AF98" i="3"/>
  <c r="AC98" i="3"/>
  <c r="AD98" i="3"/>
  <c r="AE98" i="3"/>
  <c r="AH100" i="3"/>
  <c r="AI100" i="3"/>
  <c r="AJ100" i="3"/>
  <c r="AK100" i="3"/>
  <c r="AH108" i="3"/>
  <c r="AI108" i="3"/>
  <c r="AJ108" i="3"/>
  <c r="AK108" i="3"/>
  <c r="AH116" i="3"/>
  <c r="AI116" i="3"/>
  <c r="AJ116" i="3"/>
  <c r="AK116" i="3"/>
  <c r="AH124" i="3"/>
  <c r="AI124" i="3"/>
  <c r="AJ124" i="3"/>
  <c r="AK124" i="3"/>
  <c r="AH132" i="3"/>
  <c r="AI132" i="3"/>
  <c r="AJ132" i="3"/>
  <c r="AK132" i="3"/>
  <c r="AF90" i="3"/>
  <c r="AD90" i="3"/>
  <c r="AE90" i="3"/>
  <c r="AC90" i="3"/>
  <c r="AC161" i="3"/>
  <c r="AD161" i="3"/>
  <c r="AE161" i="3"/>
  <c r="AF161" i="3"/>
  <c r="AH164" i="3"/>
  <c r="AI164" i="3"/>
  <c r="AJ164" i="3"/>
  <c r="AK164" i="3"/>
  <c r="AH180" i="3"/>
  <c r="AJ180" i="3"/>
  <c r="AI180" i="3"/>
  <c r="AK180" i="3"/>
  <c r="AH125" i="3"/>
  <c r="AI125" i="3"/>
  <c r="AJ125" i="3"/>
  <c r="AK125" i="3"/>
  <c r="AC193" i="3"/>
  <c r="AD193" i="3"/>
  <c r="AE193" i="3"/>
  <c r="AF193" i="3"/>
  <c r="AD201" i="3"/>
  <c r="AC201" i="3"/>
  <c r="AE201" i="3"/>
  <c r="AF201" i="3"/>
  <c r="AJ27" i="3"/>
  <c r="AI27" i="3"/>
  <c r="AK27" i="3"/>
  <c r="AH27" i="3"/>
  <c r="AH126" i="3"/>
  <c r="AI126" i="3"/>
  <c r="AJ126" i="3"/>
  <c r="AK126" i="3"/>
  <c r="AI185" i="3"/>
  <c r="AK185" i="3"/>
  <c r="AH185" i="3"/>
  <c r="AJ185" i="3"/>
  <c r="AH50" i="3"/>
  <c r="AI50" i="3"/>
  <c r="AJ50" i="3"/>
  <c r="AK50" i="3"/>
  <c r="AJ31" i="3"/>
  <c r="AH31" i="3"/>
  <c r="AI31" i="3"/>
  <c r="AK31" i="3"/>
  <c r="AH42" i="3"/>
  <c r="AI42" i="3"/>
  <c r="AJ42" i="3"/>
  <c r="AK42" i="3"/>
  <c r="AD27" i="3"/>
  <c r="AF27" i="3"/>
  <c r="AC27" i="3"/>
  <c r="AE27" i="3"/>
  <c r="AC48" i="3"/>
  <c r="AD48" i="3"/>
  <c r="AE48" i="3"/>
  <c r="AF48" i="3"/>
  <c r="AD25" i="3"/>
  <c r="AF25" i="3"/>
  <c r="AC25" i="3"/>
  <c r="AE25" i="3"/>
  <c r="AC28" i="3"/>
  <c r="AF28" i="3"/>
  <c r="AD28" i="3"/>
  <c r="AE28" i="3"/>
  <c r="AH82" i="3"/>
  <c r="AI82" i="3"/>
  <c r="AJ82" i="3"/>
  <c r="AK82" i="3"/>
  <c r="AF88" i="3"/>
  <c r="AC88" i="3"/>
  <c r="AD88" i="3"/>
  <c r="AE88" i="3"/>
  <c r="AC103" i="3"/>
  <c r="AD103" i="3"/>
  <c r="AE103" i="3"/>
  <c r="AF103" i="3"/>
  <c r="AC111" i="3"/>
  <c r="AD111" i="3"/>
  <c r="AE111" i="3"/>
  <c r="AF111" i="3"/>
  <c r="AC119" i="3"/>
  <c r="AD119" i="3"/>
  <c r="AE119" i="3"/>
  <c r="AF119" i="3"/>
  <c r="AJ95" i="3"/>
  <c r="AK95" i="3"/>
  <c r="AH95" i="3"/>
  <c r="AI95" i="3"/>
  <c r="AC137" i="3"/>
  <c r="AD137" i="3"/>
  <c r="AE137" i="3"/>
  <c r="AF137" i="3"/>
  <c r="AC145" i="3"/>
  <c r="AD145" i="3"/>
  <c r="AE145" i="3"/>
  <c r="AF145" i="3"/>
  <c r="AC153" i="3"/>
  <c r="AD153" i="3"/>
  <c r="AE153" i="3"/>
  <c r="AF153" i="3"/>
  <c r="AC163" i="3"/>
  <c r="AD163" i="3"/>
  <c r="AE163" i="3"/>
  <c r="AF163" i="3"/>
  <c r="AH166" i="3"/>
  <c r="AI166" i="3"/>
  <c r="AJ166" i="3"/>
  <c r="AK166" i="3"/>
  <c r="AH182" i="3"/>
  <c r="AJ182" i="3"/>
  <c r="AK182" i="3"/>
  <c r="AI182" i="3"/>
  <c r="AH129" i="3"/>
  <c r="AI129" i="3"/>
  <c r="AJ129" i="3"/>
  <c r="AK129" i="3"/>
  <c r="AC125" i="3"/>
  <c r="AD125" i="3"/>
  <c r="AE125" i="3"/>
  <c r="AF125" i="3"/>
  <c r="AI183" i="3"/>
  <c r="AK183" i="3"/>
  <c r="AH183" i="3"/>
  <c r="AJ183" i="3"/>
  <c r="AD209" i="3"/>
  <c r="AE209" i="3"/>
  <c r="AF209" i="3"/>
  <c r="AC209" i="3"/>
  <c r="F3" i="3" l="1"/>
  <c r="L3" i="3"/>
  <c r="U3" i="3" l="1"/>
  <c r="E41" i="15" l="1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D41" i="15"/>
  <c r="J3" i="3"/>
  <c r="D16" i="15"/>
  <c r="E16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D13" i="15"/>
  <c r="E13" i="15" s="1"/>
  <c r="F13" i="15" s="1"/>
  <c r="G13" i="15" s="1"/>
  <c r="H13" i="15" s="1"/>
  <c r="I13" i="15" s="1"/>
  <c r="J13" i="15" s="1"/>
  <c r="K13" i="15" s="1"/>
  <c r="L13" i="15" s="1"/>
  <c r="M13" i="15" s="1"/>
  <c r="N13" i="15" s="1"/>
  <c r="O13" i="15" s="1"/>
  <c r="P13" i="15" s="1"/>
  <c r="Q13" i="15" s="1"/>
  <c r="R13" i="15" s="1"/>
  <c r="S13" i="15" s="1"/>
  <c r="T13" i="15" s="1"/>
  <c r="U13" i="15" s="1"/>
  <c r="V13" i="15" s="1"/>
  <c r="W13" i="15" s="1"/>
  <c r="X13" i="15" s="1"/>
  <c r="Y13" i="15" s="1"/>
  <c r="Z13" i="15" s="1"/>
  <c r="AA13" i="15" s="1"/>
  <c r="AB13" i="15" s="1"/>
  <c r="AC13" i="15" s="1"/>
  <c r="AD13" i="15" s="1"/>
  <c r="C20" i="18"/>
  <c r="D14" i="15" s="1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AB14" i="15" s="1"/>
  <c r="AC14" i="15" s="1"/>
  <c r="AD14" i="15" s="1"/>
  <c r="C33" i="18"/>
  <c r="C26" i="18"/>
  <c r="D15" i="15" s="1"/>
  <c r="E15" i="15" s="1"/>
  <c r="F15" i="15" s="1"/>
  <c r="G15" i="15" s="1"/>
  <c r="H15" i="15" s="1"/>
  <c r="I15" i="15" s="1"/>
  <c r="J15" i="15" s="1"/>
  <c r="K15" i="15" s="1"/>
  <c r="L15" i="15" s="1"/>
  <c r="M15" i="15" s="1"/>
  <c r="N15" i="15" s="1"/>
  <c r="O15" i="15" s="1"/>
  <c r="P15" i="15" s="1"/>
  <c r="Q15" i="15" s="1"/>
  <c r="R15" i="15" s="1"/>
  <c r="S15" i="15" s="1"/>
  <c r="T15" i="15" s="1"/>
  <c r="U15" i="15" s="1"/>
  <c r="V15" i="15" s="1"/>
  <c r="W15" i="15" s="1"/>
  <c r="X15" i="15" s="1"/>
  <c r="Y15" i="15" s="1"/>
  <c r="Z15" i="15" s="1"/>
  <c r="AA15" i="15" s="1"/>
  <c r="AB15" i="15" s="1"/>
  <c r="AC15" i="15" s="1"/>
  <c r="AD15" i="15" s="1"/>
  <c r="D2" i="15"/>
  <c r="D1" i="15" s="1"/>
  <c r="D4" i="15"/>
  <c r="D3" i="15"/>
  <c r="T3" i="3"/>
  <c r="P3" i="3"/>
  <c r="R3" i="3" s="1"/>
  <c r="C3" i="19"/>
  <c r="K3" i="3" l="1"/>
  <c r="A30" i="15" s="1"/>
  <c r="S3" i="3"/>
  <c r="D27" i="15"/>
  <c r="D28" i="15" s="1"/>
  <c r="W3" i="3"/>
  <c r="E2" i="15"/>
  <c r="D3" i="19"/>
  <c r="E3" i="19" s="1"/>
  <c r="D29" i="15" l="1"/>
  <c r="B22" i="19" s="1"/>
  <c r="X3" i="3"/>
  <c r="Y3" i="3" s="1"/>
  <c r="V3" i="3"/>
  <c r="Q3" i="3"/>
  <c r="F2" i="15"/>
  <c r="G2" i="15" s="1"/>
  <c r="E1" i="15"/>
  <c r="F3" i="19"/>
  <c r="G1" i="15" l="1"/>
  <c r="F1" i="15"/>
  <c r="C23" i="19"/>
  <c r="C24" i="19"/>
  <c r="C25" i="19"/>
  <c r="H2" i="15"/>
  <c r="G3" i="19"/>
  <c r="H1" i="15" l="1"/>
  <c r="C28" i="19"/>
  <c r="C27" i="19"/>
  <c r="C26" i="19"/>
  <c r="C22" i="19"/>
  <c r="D24" i="19" s="1"/>
  <c r="I2" i="15"/>
  <c r="H3" i="19"/>
  <c r="D27" i="19" l="1"/>
  <c r="D23" i="19"/>
  <c r="D26" i="19" s="1"/>
  <c r="D25" i="19"/>
  <c r="D28" i="19" s="1"/>
  <c r="I1" i="15"/>
  <c r="J2" i="15"/>
  <c r="I3" i="19"/>
  <c r="D22" i="19" l="1"/>
  <c r="J1" i="15"/>
  <c r="K2" i="15"/>
  <c r="J3" i="19"/>
  <c r="E25" i="19" l="1"/>
  <c r="E28" i="19" s="1"/>
  <c r="E24" i="19"/>
  <c r="E27" i="19" s="1"/>
  <c r="E23" i="19"/>
  <c r="K1" i="15"/>
  <c r="L2" i="15"/>
  <c r="K3" i="19"/>
  <c r="E22" i="19" l="1"/>
  <c r="E26" i="19"/>
  <c r="L1" i="15"/>
  <c r="M2" i="15"/>
  <c r="L3" i="19"/>
  <c r="F23" i="19" l="1"/>
  <c r="F24" i="19"/>
  <c r="F27" i="19" s="1"/>
  <c r="F25" i="19"/>
  <c r="F28" i="19" s="1"/>
  <c r="M1" i="15"/>
  <c r="N2" i="15"/>
  <c r="M3" i="19"/>
  <c r="F22" i="19" l="1"/>
  <c r="F26" i="19"/>
  <c r="N1" i="15"/>
  <c r="O2" i="15"/>
  <c r="N3" i="19"/>
  <c r="G24" i="19" l="1"/>
  <c r="G27" i="19" s="1"/>
  <c r="G23" i="19"/>
  <c r="G25" i="19"/>
  <c r="G28" i="19" s="1"/>
  <c r="O1" i="15"/>
  <c r="P2" i="15"/>
  <c r="O3" i="19"/>
  <c r="G22" i="19" l="1"/>
  <c r="G26" i="19"/>
  <c r="P1" i="15"/>
  <c r="Q2" i="15"/>
  <c r="P3" i="19"/>
  <c r="H23" i="19" l="1"/>
  <c r="H24" i="19"/>
  <c r="H27" i="19" s="1"/>
  <c r="H25" i="19"/>
  <c r="H28" i="19" s="1"/>
  <c r="Q1" i="15"/>
  <c r="R2" i="15"/>
  <c r="Q3" i="19"/>
  <c r="H22" i="19" l="1"/>
  <c r="H26" i="19"/>
  <c r="R1" i="15"/>
  <c r="S2" i="15"/>
  <c r="R3" i="19"/>
  <c r="I25" i="19" l="1"/>
  <c r="I28" i="19" s="1"/>
  <c r="I24" i="19"/>
  <c r="I27" i="19" s="1"/>
  <c r="I23" i="19"/>
  <c r="S1" i="15"/>
  <c r="T2" i="15"/>
  <c r="S3" i="19"/>
  <c r="I22" i="19" l="1"/>
  <c r="I26" i="19"/>
  <c r="T1" i="15"/>
  <c r="U2" i="15"/>
  <c r="T3" i="19"/>
  <c r="J25" i="19" l="1"/>
  <c r="J28" i="19" s="1"/>
  <c r="J23" i="19"/>
  <c r="J24" i="19"/>
  <c r="J27" i="19" s="1"/>
  <c r="U1" i="15"/>
  <c r="V2" i="15"/>
  <c r="U3" i="19"/>
  <c r="J22" i="19" l="1"/>
  <c r="J26" i="19"/>
  <c r="V1" i="15"/>
  <c r="W2" i="15"/>
  <c r="V3" i="19"/>
  <c r="K25" i="19" l="1"/>
  <c r="K28" i="19" s="1"/>
  <c r="K23" i="19"/>
  <c r="K24" i="19"/>
  <c r="K27" i="19" s="1"/>
  <c r="W1" i="15"/>
  <c r="X2" i="15"/>
  <c r="W3" i="19"/>
  <c r="K22" i="19" l="1"/>
  <c r="K26" i="19"/>
  <c r="X1" i="15"/>
  <c r="Y2" i="15"/>
  <c r="X3" i="19"/>
  <c r="L24" i="19" l="1"/>
  <c r="L27" i="19" s="1"/>
  <c r="L23" i="19"/>
  <c r="L25" i="19"/>
  <c r="L28" i="19" s="1"/>
  <c r="Y1" i="15"/>
  <c r="Z2" i="15"/>
  <c r="Y3" i="19"/>
  <c r="L22" i="19" l="1"/>
  <c r="L26" i="19"/>
  <c r="Z1" i="15"/>
  <c r="AA2" i="15"/>
  <c r="Z3" i="19"/>
  <c r="M25" i="19" l="1"/>
  <c r="M28" i="19" s="1"/>
  <c r="M24" i="19"/>
  <c r="M27" i="19" s="1"/>
  <c r="M23" i="19"/>
  <c r="AA1" i="15"/>
  <c r="AB2" i="15"/>
  <c r="AA3" i="19"/>
  <c r="M22" i="19" l="1"/>
  <c r="M26" i="19"/>
  <c r="AB1" i="15"/>
  <c r="AC2" i="15"/>
  <c r="AB3" i="19"/>
  <c r="AD2" i="15" l="1"/>
  <c r="N24" i="19"/>
  <c r="N27" i="19" s="1"/>
  <c r="N25" i="19"/>
  <c r="N28" i="19" s="1"/>
  <c r="N23" i="19"/>
  <c r="AC1" i="15"/>
  <c r="AC3" i="19"/>
  <c r="AE2" i="15" l="1"/>
  <c r="N26" i="19"/>
  <c r="N22" i="19"/>
  <c r="AD1" i="15"/>
  <c r="AD3" i="19"/>
  <c r="O25" i="19" l="1"/>
  <c r="O28" i="19" s="1"/>
  <c r="O24" i="19"/>
  <c r="O27" i="19" s="1"/>
  <c r="O23" i="19"/>
  <c r="AE3" i="19"/>
  <c r="O26" i="19" l="1"/>
  <c r="O22" i="19"/>
  <c r="AF3" i="19"/>
  <c r="P23" i="19" l="1"/>
  <c r="P25" i="19"/>
  <c r="P28" i="19" s="1"/>
  <c r="P24" i="19"/>
  <c r="P27" i="19" s="1"/>
  <c r="AG3" i="19"/>
  <c r="P22" i="19" l="1"/>
  <c r="P26" i="19"/>
  <c r="AH3" i="19"/>
  <c r="Q25" i="19" l="1"/>
  <c r="Q28" i="19" s="1"/>
  <c r="Q23" i="19"/>
  <c r="Q24" i="19"/>
  <c r="Q27" i="19" s="1"/>
  <c r="AI3" i="19"/>
  <c r="Q22" i="19" l="1"/>
  <c r="Q26" i="19"/>
  <c r="AJ3" i="19"/>
  <c r="R23" i="19" l="1"/>
  <c r="R25" i="19"/>
  <c r="R28" i="19" s="1"/>
  <c r="R24" i="19"/>
  <c r="R27" i="19" s="1"/>
  <c r="AK3" i="19"/>
  <c r="R22" i="19" l="1"/>
  <c r="R26" i="19"/>
  <c r="AL3" i="19"/>
  <c r="S24" i="19" l="1"/>
  <c r="S27" i="19" s="1"/>
  <c r="S25" i="19"/>
  <c r="S28" i="19" s="1"/>
  <c r="S23" i="19"/>
  <c r="AM3" i="19"/>
  <c r="S22" i="19" l="1"/>
  <c r="S26" i="19"/>
  <c r="AN3" i="19"/>
  <c r="T24" i="19" l="1"/>
  <c r="T27" i="19" s="1"/>
  <c r="T23" i="19"/>
  <c r="T25" i="19"/>
  <c r="T28" i="19" s="1"/>
  <c r="AO3" i="19"/>
  <c r="T22" i="19" l="1"/>
  <c r="T26" i="19"/>
  <c r="AP3" i="19"/>
  <c r="U24" i="19" l="1"/>
  <c r="U27" i="19" s="1"/>
  <c r="U25" i="19"/>
  <c r="U28" i="19" s="1"/>
  <c r="U23" i="19"/>
  <c r="AQ3" i="19"/>
  <c r="U22" i="19" l="1"/>
  <c r="U26" i="19"/>
  <c r="AR3" i="19"/>
  <c r="V25" i="19" l="1"/>
  <c r="V28" i="19" s="1"/>
  <c r="V24" i="19"/>
  <c r="V27" i="19" s="1"/>
  <c r="V23" i="19"/>
  <c r="AS3" i="19"/>
  <c r="V22" i="19" l="1"/>
  <c r="V26" i="19"/>
  <c r="AT3" i="19"/>
  <c r="W23" i="19" l="1"/>
  <c r="W24" i="19"/>
  <c r="W27" i="19" s="1"/>
  <c r="W25" i="19"/>
  <c r="W28" i="19" s="1"/>
  <c r="AU3" i="19"/>
  <c r="W22" i="19" l="1"/>
  <c r="W26" i="19"/>
  <c r="AV3" i="19"/>
  <c r="X25" i="19" l="1"/>
  <c r="X28" i="19" s="1"/>
  <c r="X23" i="19"/>
  <c r="X24" i="19"/>
  <c r="X27" i="19" s="1"/>
  <c r="AW3" i="19"/>
  <c r="X22" i="19" l="1"/>
  <c r="X26" i="19"/>
  <c r="AX3" i="19"/>
  <c r="Y25" i="19" l="1"/>
  <c r="Y28" i="19" s="1"/>
  <c r="Y24" i="19"/>
  <c r="Y27" i="19" s="1"/>
  <c r="Y23" i="19"/>
  <c r="AY3" i="19"/>
  <c r="Y22" i="19" l="1"/>
  <c r="Y26" i="19"/>
  <c r="AZ3" i="19"/>
  <c r="Z23" i="19" l="1"/>
  <c r="Z25" i="19"/>
  <c r="Z28" i="19" s="1"/>
  <c r="Z24" i="19"/>
  <c r="Z27" i="19" s="1"/>
  <c r="BA3" i="19"/>
  <c r="Z22" i="19" l="1"/>
  <c r="Z26" i="19"/>
  <c r="BB3" i="19"/>
  <c r="AA25" i="19" l="1"/>
  <c r="AA28" i="19" s="1"/>
  <c r="AA24" i="19"/>
  <c r="AA27" i="19" s="1"/>
  <c r="AA23" i="19"/>
  <c r="BC3" i="19"/>
  <c r="AA26" i="19" l="1"/>
  <c r="AA22" i="19"/>
  <c r="BD3" i="19"/>
  <c r="AB23" i="19" l="1"/>
  <c r="AB25" i="19"/>
  <c r="AB28" i="19" s="1"/>
  <c r="AB24" i="19"/>
  <c r="AB27" i="19" s="1"/>
  <c r="BE3" i="19"/>
  <c r="AB22" i="19" l="1"/>
  <c r="AB26" i="19"/>
  <c r="BF3" i="19"/>
  <c r="AC24" i="19" l="1"/>
  <c r="AC27" i="19" s="1"/>
  <c r="AC23" i="19"/>
  <c r="AC25" i="19"/>
  <c r="AC28" i="19" s="1"/>
  <c r="BG3" i="19"/>
  <c r="AC26" i="19" l="1"/>
  <c r="AC22" i="19"/>
  <c r="BH3" i="19"/>
  <c r="AD24" i="19" l="1"/>
  <c r="AD27" i="19" s="1"/>
  <c r="AD25" i="19"/>
  <c r="AD28" i="19" s="1"/>
  <c r="AD23" i="19"/>
  <c r="BI3" i="19"/>
  <c r="AD26" i="19" l="1"/>
  <c r="AD22" i="19"/>
  <c r="BJ3" i="19"/>
  <c r="AE23" i="19" l="1"/>
  <c r="AE25" i="19"/>
  <c r="AE28" i="19" s="1"/>
  <c r="AE24" i="19"/>
  <c r="AE27" i="19" s="1"/>
  <c r="BK3" i="19"/>
  <c r="AE22" i="19" l="1"/>
  <c r="AE26" i="19"/>
  <c r="BL3" i="19"/>
  <c r="AF25" i="19" l="1"/>
  <c r="AF28" i="19" s="1"/>
  <c r="AF23" i="19"/>
  <c r="AF24" i="19"/>
  <c r="AF27" i="19" s="1"/>
  <c r="BM3" i="19"/>
  <c r="AF22" i="19" l="1"/>
  <c r="AF26" i="19"/>
  <c r="BN3" i="19"/>
  <c r="AG24" i="19" l="1"/>
  <c r="AG27" i="19" s="1"/>
  <c r="AG23" i="19"/>
  <c r="AG25" i="19"/>
  <c r="AG28" i="19" s="1"/>
  <c r="BO3" i="19"/>
  <c r="AG22" i="19" l="1"/>
  <c r="AG26" i="19"/>
  <c r="BP3" i="19"/>
  <c r="AH25" i="19" l="1"/>
  <c r="AH28" i="19" s="1"/>
  <c r="AH24" i="19"/>
  <c r="AH27" i="19" s="1"/>
  <c r="AH23" i="19"/>
  <c r="BQ3" i="19"/>
  <c r="AH22" i="19" l="1"/>
  <c r="AH26" i="19"/>
  <c r="BR3" i="19"/>
  <c r="BQ5" i="19"/>
  <c r="AI25" i="19" l="1"/>
  <c r="AI28" i="19" s="1"/>
  <c r="AI23" i="19"/>
  <c r="AI24" i="19"/>
  <c r="AI27" i="19" s="1"/>
  <c r="BS3" i="19"/>
  <c r="BR5" i="19"/>
  <c r="AI22" i="19" l="1"/>
  <c r="AI26" i="19"/>
  <c r="BT3" i="19"/>
  <c r="BS5" i="19"/>
  <c r="AJ24" i="19" l="1"/>
  <c r="AJ27" i="19" s="1"/>
  <c r="AJ23" i="19"/>
  <c r="AJ25" i="19"/>
  <c r="AJ28" i="19" s="1"/>
  <c r="BU3" i="19"/>
  <c r="BT5" i="19"/>
  <c r="AJ22" i="19" l="1"/>
  <c r="AJ26" i="19"/>
  <c r="BV3" i="19"/>
  <c r="BU5" i="19"/>
  <c r="AK25" i="19" l="1"/>
  <c r="AK28" i="19" s="1"/>
  <c r="AK23" i="19"/>
  <c r="AK24" i="19"/>
  <c r="AK27" i="19" s="1"/>
  <c r="BW3" i="19"/>
  <c r="BV5" i="19"/>
  <c r="AK22" i="19" l="1"/>
  <c r="AK26" i="19"/>
  <c r="BX3" i="19"/>
  <c r="BW5" i="19"/>
  <c r="AL25" i="19" l="1"/>
  <c r="AL28" i="19" s="1"/>
  <c r="AL23" i="19"/>
  <c r="AL24" i="19"/>
  <c r="AL27" i="19" s="1"/>
  <c r="BY3" i="19"/>
  <c r="BX5" i="19"/>
  <c r="AL22" i="19" l="1"/>
  <c r="AL26" i="19"/>
  <c r="BZ3" i="19"/>
  <c r="BY5" i="19"/>
  <c r="AM24" i="19" l="1"/>
  <c r="AM27" i="19" s="1"/>
  <c r="AM23" i="19"/>
  <c r="AM25" i="19"/>
  <c r="AM28" i="19" s="1"/>
  <c r="CA3" i="19"/>
  <c r="BZ5" i="19"/>
  <c r="AM22" i="19" l="1"/>
  <c r="AM26" i="19"/>
  <c r="CB3" i="19"/>
  <c r="CA5" i="19"/>
  <c r="AN25" i="19" l="1"/>
  <c r="AN28" i="19" s="1"/>
  <c r="AN23" i="19"/>
  <c r="AN24" i="19"/>
  <c r="AN27" i="19" s="1"/>
  <c r="CC3" i="19"/>
  <c r="CB5" i="19"/>
  <c r="AN22" i="19" l="1"/>
  <c r="AN26" i="19"/>
  <c r="CD3" i="19"/>
  <c r="CC5" i="19"/>
  <c r="AO24" i="19" l="1"/>
  <c r="AO27" i="19" s="1"/>
  <c r="AO25" i="19"/>
  <c r="AO28" i="19" s="1"/>
  <c r="AO23" i="19"/>
  <c r="CE3" i="19"/>
  <c r="CD5" i="19"/>
  <c r="AO22" i="19" l="1"/>
  <c r="AO26" i="19"/>
  <c r="CF3" i="19"/>
  <c r="CE5" i="19"/>
  <c r="AP25" i="19" l="1"/>
  <c r="AP28" i="19" s="1"/>
  <c r="AP24" i="19"/>
  <c r="AP27" i="19" s="1"/>
  <c r="AP23" i="19"/>
  <c r="CG3" i="19"/>
  <c r="CF5" i="19"/>
  <c r="AP22" i="19" l="1"/>
  <c r="AP26" i="19"/>
  <c r="CH3" i="19"/>
  <c r="CG5" i="19"/>
  <c r="AQ25" i="19" l="1"/>
  <c r="AQ28" i="19" s="1"/>
  <c r="AQ23" i="19"/>
  <c r="AQ24" i="19"/>
  <c r="AQ27" i="19" s="1"/>
  <c r="CI3" i="19"/>
  <c r="CH5" i="19"/>
  <c r="AQ22" i="19" l="1"/>
  <c r="AQ26" i="19"/>
  <c r="CJ3" i="19"/>
  <c r="CI5" i="19"/>
  <c r="AR25" i="19" l="1"/>
  <c r="AR28" i="19" s="1"/>
  <c r="AR24" i="19"/>
  <c r="AR27" i="19" s="1"/>
  <c r="AR23" i="19"/>
  <c r="CK3" i="19"/>
  <c r="CJ5" i="19"/>
  <c r="AR22" i="19" l="1"/>
  <c r="AR26" i="19"/>
  <c r="CL3" i="19"/>
  <c r="CK5" i="19"/>
  <c r="AS24" i="19" l="1"/>
  <c r="AS27" i="19" s="1"/>
  <c r="AS25" i="19"/>
  <c r="AS28" i="19" s="1"/>
  <c r="AS23" i="19"/>
  <c r="CM3" i="19"/>
  <c r="CL5" i="19"/>
  <c r="AS22" i="19" l="1"/>
  <c r="AS26" i="19"/>
  <c r="CN3" i="19"/>
  <c r="CM5" i="19"/>
  <c r="AT25" i="19" l="1"/>
  <c r="AT28" i="19" s="1"/>
  <c r="AT24" i="19"/>
  <c r="AT27" i="19" s="1"/>
  <c r="AT23" i="19"/>
  <c r="CO3" i="19"/>
  <c r="CN5" i="19"/>
  <c r="AT22" i="19" l="1"/>
  <c r="AT26" i="19"/>
  <c r="CP3" i="19"/>
  <c r="CO5" i="19"/>
  <c r="AU25" i="19" l="1"/>
  <c r="AU28" i="19" s="1"/>
  <c r="AU23" i="19"/>
  <c r="AU24" i="19"/>
  <c r="AU27" i="19" s="1"/>
  <c r="CQ3" i="19"/>
  <c r="CP5" i="19"/>
  <c r="AU22" i="19" l="1"/>
  <c r="AU26" i="19"/>
  <c r="CR3" i="19"/>
  <c r="CQ5" i="19"/>
  <c r="AV24" i="19" l="1"/>
  <c r="AV27" i="19" s="1"/>
  <c r="AV23" i="19"/>
  <c r="AV25" i="19"/>
  <c r="AV28" i="19" s="1"/>
  <c r="CS3" i="19"/>
  <c r="CR5" i="19"/>
  <c r="AV22" i="19" l="1"/>
  <c r="AV26" i="19"/>
  <c r="CT3" i="19"/>
  <c r="CS5" i="19"/>
  <c r="AW25" i="19" l="1"/>
  <c r="AW28" i="19" s="1"/>
  <c r="AW24" i="19"/>
  <c r="AW27" i="19" s="1"/>
  <c r="AW23" i="19"/>
  <c r="CU3" i="19"/>
  <c r="CT5" i="19"/>
  <c r="AW22" i="19" l="1"/>
  <c r="AW26" i="19"/>
  <c r="CV3" i="19"/>
  <c r="CU5" i="19"/>
  <c r="AX25" i="19" l="1"/>
  <c r="AX28" i="19" s="1"/>
  <c r="AX24" i="19"/>
  <c r="AX27" i="19" s="1"/>
  <c r="AX23" i="19"/>
  <c r="CW3" i="19"/>
  <c r="CV5" i="19"/>
  <c r="AX26" i="19" l="1"/>
  <c r="AX22" i="19"/>
  <c r="CX3" i="19"/>
  <c r="CW5" i="19"/>
  <c r="AY24" i="19" l="1"/>
  <c r="AY27" i="19" s="1"/>
  <c r="AY25" i="19"/>
  <c r="AY28" i="19" s="1"/>
  <c r="AY23" i="19"/>
  <c r="CY3" i="19"/>
  <c r="CX5" i="19"/>
  <c r="AY26" i="19" l="1"/>
  <c r="AY22" i="19"/>
  <c r="CZ3" i="19"/>
  <c r="CY5" i="19"/>
  <c r="AZ25" i="19" l="1"/>
  <c r="AZ28" i="19" s="1"/>
  <c r="AZ24" i="19"/>
  <c r="AZ27" i="19" s="1"/>
  <c r="AZ23" i="19"/>
  <c r="DA3" i="19"/>
  <c r="CZ5" i="19"/>
  <c r="AZ22" i="19" l="1"/>
  <c r="AZ26" i="19"/>
  <c r="DB3" i="19"/>
  <c r="DA5" i="19"/>
  <c r="BA24" i="19" l="1"/>
  <c r="BA27" i="19" s="1"/>
  <c r="BA23" i="19"/>
  <c r="BA25" i="19"/>
  <c r="BA28" i="19" s="1"/>
  <c r="DC3" i="19"/>
  <c r="DB5" i="19"/>
  <c r="BA22" i="19" l="1"/>
  <c r="BA26" i="19"/>
  <c r="DD3" i="19"/>
  <c r="DC5" i="19"/>
  <c r="BB25" i="19" l="1"/>
  <c r="BB28" i="19" s="1"/>
  <c r="BB24" i="19"/>
  <c r="BB27" i="19" s="1"/>
  <c r="BB23" i="19"/>
  <c r="DE3" i="19"/>
  <c r="DD5" i="19"/>
  <c r="BB22" i="19" l="1"/>
  <c r="BB26" i="19"/>
  <c r="DF3" i="19"/>
  <c r="DE5" i="19"/>
  <c r="BC25" i="19" l="1"/>
  <c r="BC28" i="19" s="1"/>
  <c r="BC23" i="19"/>
  <c r="BC24" i="19"/>
  <c r="BC27" i="19" s="1"/>
  <c r="DG3" i="19"/>
  <c r="DF5" i="19"/>
  <c r="BC22" i="19" l="1"/>
  <c r="BC26" i="19"/>
  <c r="DH3" i="19"/>
  <c r="DG5" i="19"/>
  <c r="BD24" i="19" l="1"/>
  <c r="BD27" i="19" s="1"/>
  <c r="BD23" i="19"/>
  <c r="BD25" i="19"/>
  <c r="BD28" i="19" s="1"/>
  <c r="DI3" i="19"/>
  <c r="DH5" i="19"/>
  <c r="BD22" i="19" l="1"/>
  <c r="BD26" i="19"/>
  <c r="DJ3" i="19"/>
  <c r="DI5" i="19"/>
  <c r="BE25" i="19" l="1"/>
  <c r="BE28" i="19" s="1"/>
  <c r="BE24" i="19"/>
  <c r="BE27" i="19" s="1"/>
  <c r="BE23" i="19"/>
  <c r="DK3" i="19"/>
  <c r="DJ5" i="19"/>
  <c r="BE22" i="19" l="1"/>
  <c r="BE26" i="19"/>
  <c r="DL3" i="19"/>
  <c r="DK5" i="19"/>
  <c r="BF25" i="19" l="1"/>
  <c r="BF28" i="19" s="1"/>
  <c r="BF23" i="19"/>
  <c r="BF24" i="19"/>
  <c r="BF27" i="19" s="1"/>
  <c r="DM3" i="19"/>
  <c r="DL5" i="19"/>
  <c r="BF22" i="19" l="1"/>
  <c r="BF26" i="19"/>
  <c r="DN3" i="19"/>
  <c r="DM5" i="19"/>
  <c r="BG25" i="19" l="1"/>
  <c r="BG28" i="19" s="1"/>
  <c r="BG24" i="19"/>
  <c r="BG27" i="19" s="1"/>
  <c r="BG23" i="19"/>
  <c r="DO3" i="19"/>
  <c r="DN5" i="19"/>
  <c r="BG22" i="19" l="1"/>
  <c r="BG26" i="19"/>
  <c r="DP3" i="19"/>
  <c r="DO5" i="19"/>
  <c r="BH25" i="19" l="1"/>
  <c r="BH28" i="19" s="1"/>
  <c r="BH23" i="19"/>
  <c r="BH24" i="19"/>
  <c r="BH27" i="19" s="1"/>
  <c r="DQ3" i="19"/>
  <c r="DP5" i="19"/>
  <c r="BH22" i="19" l="1"/>
  <c r="BH26" i="19"/>
  <c r="DR3" i="19"/>
  <c r="DQ5" i="19"/>
  <c r="BI25" i="19" l="1"/>
  <c r="BI28" i="19" s="1"/>
  <c r="BI24" i="19"/>
  <c r="BI27" i="19" s="1"/>
  <c r="BI23" i="19"/>
  <c r="DS3" i="19"/>
  <c r="DR5" i="19"/>
  <c r="BI22" i="19" l="1"/>
  <c r="BI26" i="19"/>
  <c r="DT3" i="19"/>
  <c r="DS5" i="19"/>
  <c r="BJ24" i="19" l="1"/>
  <c r="BJ27" i="19" s="1"/>
  <c r="BJ23" i="19"/>
  <c r="BJ25" i="19"/>
  <c r="BJ28" i="19" s="1"/>
  <c r="DU3" i="19"/>
  <c r="DT5" i="19"/>
  <c r="BJ26" i="19" l="1"/>
  <c r="BJ22" i="19"/>
  <c r="DV3" i="19"/>
  <c r="DU5" i="19"/>
  <c r="BK25" i="19" l="1"/>
  <c r="BK28" i="19" s="1"/>
  <c r="BK24" i="19"/>
  <c r="BK27" i="19" s="1"/>
  <c r="BK23" i="19"/>
  <c r="DW3" i="19"/>
  <c r="DV5" i="19"/>
  <c r="BK22" i="19" l="1"/>
  <c r="BK26" i="19"/>
  <c r="DX3" i="19"/>
  <c r="DW5" i="19"/>
  <c r="BL24" i="19" l="1"/>
  <c r="BL27" i="19" s="1"/>
  <c r="BL25" i="19"/>
  <c r="BL28" i="19" s="1"/>
  <c r="BL23" i="19"/>
  <c r="DY3" i="19"/>
  <c r="DX5" i="19"/>
  <c r="BL22" i="19" l="1"/>
  <c r="BL26" i="19"/>
  <c r="DZ3" i="19"/>
  <c r="DY5" i="19"/>
  <c r="BM25" i="19" l="1"/>
  <c r="BM28" i="19" s="1"/>
  <c r="BM24" i="19"/>
  <c r="BM27" i="19" s="1"/>
  <c r="BM23" i="19"/>
  <c r="EA3" i="19"/>
  <c r="DZ5" i="19"/>
  <c r="BM22" i="19" l="1"/>
  <c r="BM26" i="19"/>
  <c r="EB3" i="19"/>
  <c r="EA5" i="19"/>
  <c r="BN25" i="19" l="1"/>
  <c r="BN28" i="19" s="1"/>
  <c r="BN23" i="19"/>
  <c r="BN24" i="19"/>
  <c r="BN27" i="19" s="1"/>
  <c r="EC3" i="19"/>
  <c r="EB5" i="19"/>
  <c r="BN22" i="19" l="1"/>
  <c r="BN26" i="19"/>
  <c r="ED3" i="19"/>
  <c r="EC5" i="19"/>
  <c r="BO25" i="19" l="1"/>
  <c r="BO28" i="19" s="1"/>
  <c r="BO24" i="19"/>
  <c r="BO27" i="19" s="1"/>
  <c r="BO23" i="19"/>
  <c r="EE3" i="19"/>
  <c r="ED5" i="19"/>
  <c r="BO22" i="19" l="1"/>
  <c r="BO26" i="19"/>
  <c r="EF3" i="19"/>
  <c r="EE5" i="19"/>
  <c r="BP25" i="19" l="1"/>
  <c r="BP28" i="19" s="1"/>
  <c r="BP23" i="19"/>
  <c r="BP24" i="19"/>
  <c r="BP27" i="19" s="1"/>
  <c r="EG3" i="19"/>
  <c r="EF5" i="19"/>
  <c r="BP22" i="19" l="1"/>
  <c r="BP26" i="19"/>
  <c r="EH3" i="19"/>
  <c r="EG5" i="19"/>
  <c r="BQ24" i="19" l="1"/>
  <c r="BQ27" i="19" s="1"/>
  <c r="BQ25" i="19"/>
  <c r="BQ28" i="19" s="1"/>
  <c r="BQ23" i="19"/>
  <c r="EI3" i="19"/>
  <c r="EH5" i="19"/>
  <c r="BQ26" i="19" l="1"/>
  <c r="BQ22" i="19"/>
  <c r="EJ3" i="19"/>
  <c r="EI5" i="19"/>
  <c r="BR24" i="19" l="1"/>
  <c r="BR27" i="19" s="1"/>
  <c r="BR25" i="19"/>
  <c r="BR28" i="19" s="1"/>
  <c r="BR23" i="19"/>
  <c r="EK3" i="19"/>
  <c r="EJ5" i="19"/>
  <c r="BR22" i="19" l="1"/>
  <c r="BR26" i="19"/>
  <c r="EL3" i="19"/>
  <c r="EK5" i="19"/>
  <c r="BS25" i="19" l="1"/>
  <c r="BS28" i="19" s="1"/>
  <c r="BS24" i="19"/>
  <c r="BS27" i="19" s="1"/>
  <c r="BS23" i="19"/>
  <c r="EM3" i="19"/>
  <c r="EL5" i="19"/>
  <c r="BS22" i="19" l="1"/>
  <c r="BS26" i="19"/>
  <c r="EN3" i="19"/>
  <c r="EM5" i="19"/>
  <c r="BT24" i="19" l="1"/>
  <c r="BT27" i="19" s="1"/>
  <c r="BT25" i="19"/>
  <c r="BT28" i="19" s="1"/>
  <c r="BT23" i="19"/>
  <c r="EO3" i="19"/>
  <c r="EN5" i="19"/>
  <c r="BT22" i="19" l="1"/>
  <c r="BT26" i="19"/>
  <c r="EP3" i="19"/>
  <c r="EO5" i="19"/>
  <c r="BU24" i="19" l="1"/>
  <c r="BU27" i="19" s="1"/>
  <c r="BU25" i="19"/>
  <c r="BU28" i="19" s="1"/>
  <c r="BU23" i="19"/>
  <c r="EQ3" i="19"/>
  <c r="EP5" i="19"/>
  <c r="BU22" i="19" l="1"/>
  <c r="BU26" i="19"/>
  <c r="ER3" i="19"/>
  <c r="EQ5" i="19"/>
  <c r="BV25" i="19" l="1"/>
  <c r="BV28" i="19" s="1"/>
  <c r="BV23" i="19"/>
  <c r="BV24" i="19"/>
  <c r="BV27" i="19" s="1"/>
  <c r="ES3" i="19"/>
  <c r="ER5" i="19"/>
  <c r="BV22" i="19" l="1"/>
  <c r="BV26" i="19"/>
  <c r="ET3" i="19"/>
  <c r="ES5" i="19"/>
  <c r="BW24" i="19" l="1"/>
  <c r="BW27" i="19" s="1"/>
  <c r="BW25" i="19"/>
  <c r="BW28" i="19" s="1"/>
  <c r="BW23" i="19"/>
  <c r="EU3" i="19"/>
  <c r="ET5" i="19"/>
  <c r="BW26" i="19" l="1"/>
  <c r="BW22" i="19"/>
  <c r="EV3" i="19"/>
  <c r="EU5" i="19"/>
  <c r="BX24" i="19" l="1"/>
  <c r="BX27" i="19" s="1"/>
  <c r="BX25" i="19"/>
  <c r="BX28" i="19" s="1"/>
  <c r="BX23" i="19"/>
  <c r="EW3" i="19"/>
  <c r="EV5" i="19"/>
  <c r="BX22" i="19" l="1"/>
  <c r="BX26" i="19"/>
  <c r="EX3" i="19"/>
  <c r="EW5" i="19"/>
  <c r="BY25" i="19" l="1"/>
  <c r="BY28" i="19" s="1"/>
  <c r="BY24" i="19"/>
  <c r="BY27" i="19" s="1"/>
  <c r="BY23" i="19"/>
  <c r="EY3" i="19"/>
  <c r="EX5" i="19"/>
  <c r="BY22" i="19" l="1"/>
  <c r="BY26" i="19"/>
  <c r="EZ3" i="19"/>
  <c r="EY5" i="19"/>
  <c r="BZ25" i="19" l="1"/>
  <c r="BZ28" i="19" s="1"/>
  <c r="BZ24" i="19"/>
  <c r="BZ27" i="19" s="1"/>
  <c r="BZ23" i="19"/>
  <c r="FA3" i="19"/>
  <c r="EZ5" i="19"/>
  <c r="BZ22" i="19" l="1"/>
  <c r="BZ26" i="19"/>
  <c r="FB3" i="19"/>
  <c r="FA5" i="19"/>
  <c r="CA23" i="19" l="1"/>
  <c r="CA25" i="19"/>
  <c r="CA28" i="19" s="1"/>
  <c r="CA24" i="19"/>
  <c r="CA27" i="19" s="1"/>
  <c r="FC3" i="19"/>
  <c r="FB5" i="19"/>
  <c r="CA22" i="19" l="1"/>
  <c r="CA26" i="19"/>
  <c r="FD3" i="19"/>
  <c r="FC5" i="19"/>
  <c r="CB25" i="19" l="1"/>
  <c r="CB28" i="19" s="1"/>
  <c r="CB24" i="19"/>
  <c r="CB27" i="19" s="1"/>
  <c r="CB23" i="19"/>
  <c r="FE3" i="19"/>
  <c r="FD5" i="19"/>
  <c r="CB22" i="19" l="1"/>
  <c r="CB26" i="19"/>
  <c r="FF3" i="19"/>
  <c r="FE5" i="19"/>
  <c r="CC24" i="19" l="1"/>
  <c r="CC27" i="19" s="1"/>
  <c r="CC25" i="19"/>
  <c r="CC28" i="19" s="1"/>
  <c r="CC23" i="19"/>
  <c r="FG3" i="19"/>
  <c r="FF5" i="19"/>
  <c r="CC26" i="19" l="1"/>
  <c r="CC22" i="19"/>
  <c r="FH3" i="19"/>
  <c r="FG5" i="19"/>
  <c r="CD24" i="19" l="1"/>
  <c r="CD27" i="19" s="1"/>
  <c r="CD25" i="19"/>
  <c r="CD28" i="19" s="1"/>
  <c r="CD23" i="19"/>
  <c r="FI3" i="19"/>
  <c r="FH5" i="19"/>
  <c r="CD26" i="19" l="1"/>
  <c r="CD22" i="19"/>
  <c r="FJ3" i="19"/>
  <c r="FI5" i="19"/>
  <c r="CE25" i="19" l="1"/>
  <c r="CE28" i="19" s="1"/>
  <c r="CE24" i="19"/>
  <c r="CE27" i="19" s="1"/>
  <c r="CE23" i="19"/>
  <c r="FK3" i="19"/>
  <c r="FJ5" i="19"/>
  <c r="CE22" i="19" l="1"/>
  <c r="CE26" i="19"/>
  <c r="FL3" i="19"/>
  <c r="FK5" i="19"/>
  <c r="CF25" i="19" l="1"/>
  <c r="CF28" i="19" s="1"/>
  <c r="CF23" i="19"/>
  <c r="CF24" i="19"/>
  <c r="CF27" i="19" s="1"/>
  <c r="FM3" i="19"/>
  <c r="FL5" i="19"/>
  <c r="CF22" i="19" l="1"/>
  <c r="CF26" i="19"/>
  <c r="FN3" i="19"/>
  <c r="FM5" i="19"/>
  <c r="CG25" i="19" l="1"/>
  <c r="CG28" i="19" s="1"/>
  <c r="CG23" i="19"/>
  <c r="CG24" i="19"/>
  <c r="CG27" i="19" s="1"/>
  <c r="FO3" i="19"/>
  <c r="FN5" i="19"/>
  <c r="CG26" i="19" l="1"/>
  <c r="CG22" i="19"/>
  <c r="FP3" i="19"/>
  <c r="FO5" i="19"/>
  <c r="CH25" i="19" l="1"/>
  <c r="CH28" i="19" s="1"/>
  <c r="CH24" i="19"/>
  <c r="CH27" i="19" s="1"/>
  <c r="CH23" i="19"/>
  <c r="FQ3" i="19"/>
  <c r="FP5" i="19"/>
  <c r="CH22" i="19" l="1"/>
  <c r="CH26" i="19"/>
  <c r="FR3" i="19"/>
  <c r="FQ5" i="19"/>
  <c r="CI23" i="19" l="1"/>
  <c r="CI25" i="19"/>
  <c r="CI28" i="19" s="1"/>
  <c r="CI24" i="19"/>
  <c r="CI27" i="19" s="1"/>
  <c r="FS3" i="19"/>
  <c r="FR5" i="19"/>
  <c r="CI22" i="19" l="1"/>
  <c r="CI26" i="19"/>
  <c r="FT3" i="19"/>
  <c r="FS5" i="19"/>
  <c r="CJ25" i="19" l="1"/>
  <c r="CJ28" i="19" s="1"/>
  <c r="CJ24" i="19"/>
  <c r="CJ27" i="19" s="1"/>
  <c r="CJ23" i="19"/>
  <c r="FU3" i="19"/>
  <c r="FT5" i="19"/>
  <c r="CJ22" i="19" l="1"/>
  <c r="CJ26" i="19"/>
  <c r="FV3" i="19"/>
  <c r="FU5" i="19"/>
  <c r="CK24" i="19" l="1"/>
  <c r="CK27" i="19" s="1"/>
  <c r="CK23" i="19"/>
  <c r="CK25" i="19"/>
  <c r="CK28" i="19" s="1"/>
  <c r="FW3" i="19"/>
  <c r="FV5" i="19"/>
  <c r="CK26" i="19" l="1"/>
  <c r="CK22" i="19"/>
  <c r="FX3" i="19"/>
  <c r="FW5" i="19"/>
  <c r="CL25" i="19" l="1"/>
  <c r="CL28" i="19" s="1"/>
  <c r="CL24" i="19"/>
  <c r="CL27" i="19" s="1"/>
  <c r="CL23" i="19"/>
  <c r="FY3" i="19"/>
  <c r="FX5" i="19"/>
  <c r="CL22" i="19" l="1"/>
  <c r="CL26" i="19"/>
  <c r="FZ3" i="19"/>
  <c r="FY5" i="19"/>
  <c r="CM25" i="19" l="1"/>
  <c r="CM28" i="19" s="1"/>
  <c r="CM23" i="19"/>
  <c r="CM24" i="19"/>
  <c r="CM27" i="19" s="1"/>
  <c r="GA3" i="19"/>
  <c r="FZ5" i="19"/>
  <c r="CM26" i="19" l="1"/>
  <c r="CM22" i="19"/>
  <c r="GB3" i="19"/>
  <c r="GA5" i="19"/>
  <c r="CN25" i="19" l="1"/>
  <c r="CN28" i="19" s="1"/>
  <c r="CN24" i="19"/>
  <c r="CN27" i="19" s="1"/>
  <c r="CN23" i="19"/>
  <c r="GC3" i="19"/>
  <c r="GB5" i="19"/>
  <c r="CN22" i="19" l="1"/>
  <c r="CN26" i="19"/>
  <c r="GD3" i="19"/>
  <c r="GC5" i="19"/>
  <c r="CO24" i="19" l="1"/>
  <c r="CO27" i="19" s="1"/>
  <c r="CO23" i="19"/>
  <c r="CO25" i="19"/>
  <c r="CO28" i="19" s="1"/>
  <c r="GE3" i="19"/>
  <c r="GD5" i="19"/>
  <c r="CO22" i="19" l="1"/>
  <c r="CO26" i="19"/>
  <c r="GF3" i="19"/>
  <c r="GE5" i="19"/>
  <c r="CP24" i="19" l="1"/>
  <c r="CP27" i="19" s="1"/>
  <c r="CP25" i="19"/>
  <c r="CP28" i="19" s="1"/>
  <c r="CP23" i="19"/>
  <c r="GG3" i="19"/>
  <c r="GF5" i="19"/>
  <c r="CP22" i="19" l="1"/>
  <c r="CP26" i="19"/>
  <c r="GH3" i="19"/>
  <c r="GG5" i="19"/>
  <c r="CQ24" i="19" l="1"/>
  <c r="CQ27" i="19" s="1"/>
  <c r="CQ23" i="19"/>
  <c r="CQ25" i="19"/>
  <c r="CQ28" i="19" s="1"/>
  <c r="GI3" i="19"/>
  <c r="GH5" i="19"/>
  <c r="CQ22" i="19" l="1"/>
  <c r="CQ26" i="19"/>
  <c r="GJ3" i="19"/>
  <c r="GI5" i="19"/>
  <c r="CR25" i="19" l="1"/>
  <c r="CR28" i="19" s="1"/>
  <c r="CR24" i="19"/>
  <c r="CR27" i="19" s="1"/>
  <c r="CR23" i="19"/>
  <c r="GK3" i="19"/>
  <c r="GJ5" i="19"/>
  <c r="CR22" i="19" l="1"/>
  <c r="CR26" i="19"/>
  <c r="GL3" i="19"/>
  <c r="GK5" i="19"/>
  <c r="CS24" i="19" l="1"/>
  <c r="CS27" i="19" s="1"/>
  <c r="CS25" i="19"/>
  <c r="CS28" i="19" s="1"/>
  <c r="CS23" i="19"/>
  <c r="GM3" i="19"/>
  <c r="GL5" i="19"/>
  <c r="CS22" i="19" l="1"/>
  <c r="CS26" i="19"/>
  <c r="GN3" i="19"/>
  <c r="GM5" i="19"/>
  <c r="CT25" i="19" l="1"/>
  <c r="CT28" i="19" s="1"/>
  <c r="CT23" i="19"/>
  <c r="CT24" i="19"/>
  <c r="CT27" i="19" s="1"/>
  <c r="GO3" i="19"/>
  <c r="GN5" i="19"/>
  <c r="CT26" i="19" l="1"/>
  <c r="CT22" i="19"/>
  <c r="GP3" i="19"/>
  <c r="GO5" i="19"/>
  <c r="CU24" i="19" l="1"/>
  <c r="CU27" i="19" s="1"/>
  <c r="CU25" i="19"/>
  <c r="CU28" i="19" s="1"/>
  <c r="CU23" i="19"/>
  <c r="GQ3" i="19"/>
  <c r="GP5" i="19"/>
  <c r="CU26" i="19" l="1"/>
  <c r="CU22" i="19"/>
  <c r="GR3" i="19"/>
  <c r="GQ5" i="19"/>
  <c r="CV24" i="19" l="1"/>
  <c r="CV27" i="19" s="1"/>
  <c r="CV25" i="19"/>
  <c r="CV28" i="19" s="1"/>
  <c r="CV23" i="19"/>
  <c r="GS3" i="19"/>
  <c r="GR5" i="19"/>
  <c r="CV22" i="19" l="1"/>
  <c r="CV26" i="19"/>
  <c r="GT3" i="19"/>
  <c r="GS5" i="19"/>
  <c r="CW25" i="19" l="1"/>
  <c r="CW28" i="19" s="1"/>
  <c r="CW23" i="19"/>
  <c r="CW24" i="19"/>
  <c r="CW27" i="19" s="1"/>
  <c r="GU3" i="19"/>
  <c r="GT5" i="19"/>
  <c r="CW22" i="19" l="1"/>
  <c r="CW26" i="19"/>
  <c r="GV3" i="19"/>
  <c r="GU5" i="19"/>
  <c r="CX25" i="19" l="1"/>
  <c r="CX28" i="19" s="1"/>
  <c r="CX24" i="19"/>
  <c r="CX27" i="19" s="1"/>
  <c r="CX23" i="19"/>
  <c r="GW3" i="19"/>
  <c r="GV5" i="19"/>
  <c r="CX22" i="19" l="1"/>
  <c r="CX26" i="19"/>
  <c r="GX3" i="19"/>
  <c r="GW5" i="19"/>
  <c r="CY25" i="19" l="1"/>
  <c r="CY28" i="19" s="1"/>
  <c r="CY24" i="19"/>
  <c r="CY27" i="19" s="1"/>
  <c r="CY23" i="19"/>
  <c r="GY3" i="19"/>
  <c r="GX5" i="19"/>
  <c r="CY26" i="19" l="1"/>
  <c r="CY22" i="19"/>
  <c r="GZ3" i="19"/>
  <c r="GY5" i="19"/>
  <c r="CZ25" i="19" l="1"/>
  <c r="CZ28" i="19" s="1"/>
  <c r="CZ23" i="19"/>
  <c r="CZ24" i="19"/>
  <c r="CZ27" i="19" s="1"/>
  <c r="HA3" i="19"/>
  <c r="GZ5" i="19"/>
  <c r="CZ22" i="19" l="1"/>
  <c r="CZ26" i="19"/>
  <c r="HB3" i="19"/>
  <c r="HA5" i="19"/>
  <c r="DA24" i="19" l="1"/>
  <c r="DA27" i="19" s="1"/>
  <c r="DA23" i="19"/>
  <c r="DA25" i="19"/>
  <c r="DA28" i="19" s="1"/>
  <c r="HC3" i="19"/>
  <c r="HB5" i="19"/>
  <c r="DA22" i="19" l="1"/>
  <c r="DA26" i="19"/>
  <c r="HD3" i="19"/>
  <c r="HC5" i="19"/>
  <c r="DB24" i="19" l="1"/>
  <c r="DB27" i="19" s="1"/>
  <c r="DB25" i="19"/>
  <c r="DB28" i="19" s="1"/>
  <c r="DB23" i="19"/>
  <c r="HE3" i="19"/>
  <c r="HD5" i="19"/>
  <c r="DB26" i="19" l="1"/>
  <c r="DB22" i="19"/>
  <c r="HF3" i="19"/>
  <c r="HE5" i="19"/>
  <c r="DC25" i="19" l="1"/>
  <c r="DC28" i="19" s="1"/>
  <c r="DC23" i="19"/>
  <c r="DC24" i="19"/>
  <c r="DC27" i="19" s="1"/>
  <c r="HG3" i="19"/>
  <c r="HF5" i="19"/>
  <c r="DC22" i="19" l="1"/>
  <c r="DC26" i="19"/>
  <c r="HH3" i="19"/>
  <c r="HG5" i="19"/>
  <c r="DD23" i="19" l="1"/>
  <c r="DD24" i="19"/>
  <c r="DD27" i="19" s="1"/>
  <c r="DD25" i="19"/>
  <c r="DD28" i="19" s="1"/>
  <c r="HI3" i="19"/>
  <c r="HH5" i="19"/>
  <c r="DD26" i="19" l="1"/>
  <c r="DD22" i="19"/>
  <c r="HJ3" i="19"/>
  <c r="HI5" i="19"/>
  <c r="DE25" i="19" l="1"/>
  <c r="DE28" i="19" s="1"/>
  <c r="DE24" i="19"/>
  <c r="DE27" i="19" s="1"/>
  <c r="DE23" i="19"/>
  <c r="HK3" i="19"/>
  <c r="HJ5" i="19"/>
  <c r="DE22" i="19" l="1"/>
  <c r="DE26" i="19"/>
  <c r="HL3" i="19"/>
  <c r="HK5" i="19"/>
  <c r="DF25" i="19" l="1"/>
  <c r="DF28" i="19" s="1"/>
  <c r="DF23" i="19"/>
  <c r="DF24" i="19"/>
  <c r="DF27" i="19" s="1"/>
  <c r="HM3" i="19"/>
  <c r="HL5" i="19"/>
  <c r="DF22" i="19" l="1"/>
  <c r="DF26" i="19"/>
  <c r="HN3" i="19"/>
  <c r="HM5" i="19"/>
  <c r="DG24" i="19" l="1"/>
  <c r="DG27" i="19" s="1"/>
  <c r="DG25" i="19"/>
  <c r="DG28" i="19" s="1"/>
  <c r="DG23" i="19"/>
  <c r="HO3" i="19"/>
  <c r="HN5" i="19"/>
  <c r="DG26" i="19" l="1"/>
  <c r="DG22" i="19"/>
  <c r="HP3" i="19"/>
  <c r="HO5" i="19"/>
  <c r="DH25" i="19" l="1"/>
  <c r="DH28" i="19" s="1"/>
  <c r="DH24" i="19"/>
  <c r="DH27" i="19" s="1"/>
  <c r="DH23" i="19"/>
  <c r="HQ3" i="19"/>
  <c r="HP5" i="19"/>
  <c r="DH22" i="19" l="1"/>
  <c r="DH26" i="19"/>
  <c r="HR3" i="19"/>
  <c r="HQ5" i="19"/>
  <c r="DI24" i="19" l="1"/>
  <c r="DI27" i="19" s="1"/>
  <c r="DI23" i="19"/>
  <c r="DI25" i="19"/>
  <c r="DI28" i="19" s="1"/>
  <c r="HS3" i="19"/>
  <c r="HR5" i="19"/>
  <c r="DI26" i="19" l="1"/>
  <c r="DI22" i="19"/>
  <c r="HT3" i="19"/>
  <c r="HS5" i="19"/>
  <c r="DJ24" i="19" l="1"/>
  <c r="DJ27" i="19" s="1"/>
  <c r="DJ25" i="19"/>
  <c r="DJ28" i="19" s="1"/>
  <c r="DJ23" i="19"/>
  <c r="HU3" i="19"/>
  <c r="HT5" i="19"/>
  <c r="DJ26" i="19" l="1"/>
  <c r="DJ22" i="19"/>
  <c r="HV3" i="19"/>
  <c r="HU5" i="19"/>
  <c r="DK24" i="19" l="1"/>
  <c r="DK27" i="19" s="1"/>
  <c r="DK25" i="19"/>
  <c r="DK28" i="19" s="1"/>
  <c r="DK23" i="19"/>
  <c r="HW3" i="19"/>
  <c r="HV5" i="19"/>
  <c r="DK26" i="19" l="1"/>
  <c r="DK22" i="19"/>
  <c r="HX3" i="19"/>
  <c r="HW5" i="19"/>
  <c r="DL24" i="19" l="1"/>
  <c r="DL27" i="19" s="1"/>
  <c r="DL23" i="19"/>
  <c r="DL25" i="19"/>
  <c r="DL28" i="19" s="1"/>
  <c r="HY3" i="19"/>
  <c r="HX5" i="19"/>
  <c r="DL22" i="19" l="1"/>
  <c r="DL26" i="19"/>
  <c r="HZ3" i="19"/>
  <c r="HY5" i="19"/>
  <c r="DM25" i="19" l="1"/>
  <c r="DM28" i="19" s="1"/>
  <c r="DM23" i="19"/>
  <c r="DM24" i="19"/>
  <c r="DM27" i="19" s="1"/>
  <c r="IA3" i="19"/>
  <c r="HZ5" i="19"/>
  <c r="DM22" i="19" l="1"/>
  <c r="DM26" i="19"/>
  <c r="IB3" i="19"/>
  <c r="IA5" i="19"/>
  <c r="DN25" i="19" l="1"/>
  <c r="DN28" i="19" s="1"/>
  <c r="DN24" i="19"/>
  <c r="DN27" i="19" s="1"/>
  <c r="DN23" i="19"/>
  <c r="IC3" i="19"/>
  <c r="IB5" i="19"/>
  <c r="DN22" i="19" l="1"/>
  <c r="DN26" i="19"/>
  <c r="ID3" i="19"/>
  <c r="IC5" i="19"/>
  <c r="DO25" i="19" l="1"/>
  <c r="DO28" i="19" s="1"/>
  <c r="DO23" i="19"/>
  <c r="DO24" i="19"/>
  <c r="DO27" i="19" s="1"/>
  <c r="IE3" i="19"/>
  <c r="ID5" i="19"/>
  <c r="DO22" i="19" l="1"/>
  <c r="DO26" i="19"/>
  <c r="IF3" i="19"/>
  <c r="IE5" i="19"/>
  <c r="DP25" i="19" l="1"/>
  <c r="DP28" i="19" s="1"/>
  <c r="DP24" i="19"/>
  <c r="DP27" i="19" s="1"/>
  <c r="DP23" i="19"/>
  <c r="IG3" i="19"/>
  <c r="IF5" i="19"/>
  <c r="DP22" i="19" l="1"/>
  <c r="DP26" i="19"/>
  <c r="IH3" i="19"/>
  <c r="IG5" i="19"/>
  <c r="DQ25" i="19" l="1"/>
  <c r="DQ28" i="19" s="1"/>
  <c r="DQ23" i="19"/>
  <c r="DQ24" i="19"/>
  <c r="DQ27" i="19" s="1"/>
  <c r="II3" i="19"/>
  <c r="IH5" i="19"/>
  <c r="DQ22" i="19" l="1"/>
  <c r="DQ26" i="19"/>
  <c r="IJ3" i="19"/>
  <c r="II5" i="19"/>
  <c r="DR24" i="19" l="1"/>
  <c r="DR27" i="19" s="1"/>
  <c r="DR23" i="19"/>
  <c r="DR25" i="19"/>
  <c r="DR28" i="19" s="1"/>
  <c r="IK3" i="19"/>
  <c r="IJ5" i="19"/>
  <c r="DR26" i="19" l="1"/>
  <c r="DR22" i="19"/>
  <c r="IL3" i="19"/>
  <c r="IK5" i="19"/>
  <c r="DS25" i="19" l="1"/>
  <c r="DS28" i="19" s="1"/>
  <c r="DS23" i="19"/>
  <c r="DS24" i="19"/>
  <c r="DS27" i="19" s="1"/>
  <c r="IM3" i="19"/>
  <c r="IL5" i="19"/>
  <c r="DS26" i="19" l="1"/>
  <c r="DS22" i="19"/>
  <c r="IN3" i="19"/>
  <c r="IM5" i="19"/>
  <c r="DT24" i="19" l="1"/>
  <c r="DT27" i="19" s="1"/>
  <c r="DT25" i="19"/>
  <c r="DT28" i="19" s="1"/>
  <c r="DT23" i="19"/>
  <c r="IO3" i="19"/>
  <c r="IN5" i="19"/>
  <c r="DT22" i="19" l="1"/>
  <c r="DT26" i="19"/>
  <c r="IP3" i="19"/>
  <c r="IO5" i="19"/>
  <c r="DU24" i="19" l="1"/>
  <c r="DU27" i="19" s="1"/>
  <c r="DU23" i="19"/>
  <c r="DU25" i="19"/>
  <c r="DU28" i="19" s="1"/>
  <c r="IQ3" i="19"/>
  <c r="IP5" i="19"/>
  <c r="DU22" i="19" l="1"/>
  <c r="DU26" i="19"/>
  <c r="IR3" i="19"/>
  <c r="IQ5" i="19"/>
  <c r="DV23" i="19" l="1"/>
  <c r="DV24" i="19"/>
  <c r="DV27" i="19" s="1"/>
  <c r="DV25" i="19"/>
  <c r="DV28" i="19" s="1"/>
  <c r="IS3" i="19"/>
  <c r="IR5" i="19"/>
  <c r="DV26" i="19" l="1"/>
  <c r="DV22" i="19"/>
  <c r="IT3" i="19"/>
  <c r="IS5" i="19"/>
  <c r="DW23" i="19" l="1"/>
  <c r="DW24" i="19"/>
  <c r="DW27" i="19" s="1"/>
  <c r="DW25" i="19"/>
  <c r="DW28" i="19" s="1"/>
  <c r="IU3" i="19"/>
  <c r="IT5" i="19"/>
  <c r="DW26" i="19" l="1"/>
  <c r="DW22" i="19"/>
  <c r="IV3" i="19"/>
  <c r="IU5" i="19"/>
  <c r="DX25" i="19" l="1"/>
  <c r="DX28" i="19" s="1"/>
  <c r="DX23" i="19"/>
  <c r="DX24" i="19"/>
  <c r="DX27" i="19" s="1"/>
  <c r="D31" i="15"/>
  <c r="D32" i="15"/>
  <c r="D34" i="15"/>
  <c r="D43" i="15" s="1"/>
  <c r="D30" i="15"/>
  <c r="E34" i="15"/>
  <c r="E43" i="15" s="1"/>
  <c r="F34" i="15"/>
  <c r="F43" i="15" s="1"/>
  <c r="G34" i="15"/>
  <c r="G43" i="15" s="1"/>
  <c r="H34" i="15"/>
  <c r="H43" i="15" s="1"/>
  <c r="I34" i="15"/>
  <c r="I43" i="15" s="1"/>
  <c r="J34" i="15"/>
  <c r="J43" i="15" s="1"/>
  <c r="K34" i="15"/>
  <c r="K43" i="15" s="1"/>
  <c r="L34" i="15"/>
  <c r="L43" i="15" s="1"/>
  <c r="M34" i="15"/>
  <c r="M43" i="15" s="1"/>
  <c r="IW3" i="19"/>
  <c r="IV5" i="19"/>
  <c r="D33" i="15" l="1"/>
  <c r="DX26" i="19"/>
  <c r="DX22" i="19"/>
  <c r="IX3" i="19"/>
  <c r="IW5" i="19"/>
  <c r="DY23" i="19" l="1"/>
  <c r="DY25" i="19"/>
  <c r="DY28" i="19" s="1"/>
  <c r="DY24" i="19"/>
  <c r="DY27" i="19" s="1"/>
  <c r="IY3" i="19"/>
  <c r="IX5" i="19"/>
  <c r="DY22" i="19" l="1"/>
  <c r="DY26" i="19"/>
  <c r="IZ3" i="19"/>
  <c r="IY5" i="19"/>
  <c r="DZ24" i="19" l="1"/>
  <c r="DZ27" i="19" s="1"/>
  <c r="DZ25" i="19"/>
  <c r="DZ28" i="19" s="1"/>
  <c r="DZ23" i="19"/>
  <c r="JA3" i="19"/>
  <c r="IZ5" i="19"/>
  <c r="DZ22" i="19" l="1"/>
  <c r="DZ26" i="19"/>
  <c r="JB3" i="19"/>
  <c r="JA5" i="19"/>
  <c r="EA24" i="19" l="1"/>
  <c r="EA27" i="19" s="1"/>
  <c r="EA23" i="19"/>
  <c r="EA25" i="19"/>
  <c r="EA28" i="19" s="1"/>
  <c r="JC3" i="19"/>
  <c r="JB5" i="19"/>
  <c r="EA26" i="19" l="1"/>
  <c r="EA22" i="19"/>
  <c r="JD3" i="19"/>
  <c r="JC5" i="19"/>
  <c r="EB24" i="19" l="1"/>
  <c r="EB27" i="19" s="1"/>
  <c r="EB25" i="19"/>
  <c r="EB28" i="19" s="1"/>
  <c r="EB23" i="19"/>
  <c r="JE3" i="19"/>
  <c r="JD5" i="19"/>
  <c r="EB22" i="19" l="1"/>
  <c r="EB26" i="19"/>
  <c r="JF3" i="19"/>
  <c r="JE5" i="19"/>
  <c r="EC24" i="19" l="1"/>
  <c r="EC27" i="19" s="1"/>
  <c r="EC25" i="19"/>
  <c r="EC28" i="19" s="1"/>
  <c r="EC23" i="19"/>
  <c r="JG3" i="19"/>
  <c r="JF5" i="19"/>
  <c r="EC22" i="19" l="1"/>
  <c r="EC26" i="19"/>
  <c r="JH3" i="19"/>
  <c r="JG5" i="19"/>
  <c r="ED24" i="19" l="1"/>
  <c r="ED27" i="19" s="1"/>
  <c r="ED25" i="19"/>
  <c r="ED28" i="19" s="1"/>
  <c r="ED23" i="19"/>
  <c r="JI3" i="19"/>
  <c r="JH5" i="19"/>
  <c r="ED22" i="19" l="1"/>
  <c r="ED26" i="19"/>
  <c r="JJ3" i="19"/>
  <c r="JI5" i="19"/>
  <c r="EE23" i="19" l="1"/>
  <c r="EE25" i="19"/>
  <c r="EE28" i="19" s="1"/>
  <c r="EE24" i="19"/>
  <c r="EE27" i="19" s="1"/>
  <c r="N34" i="15"/>
  <c r="N43" i="15" s="1"/>
  <c r="JK3" i="19"/>
  <c r="JJ5" i="19"/>
  <c r="EE22" i="19" l="1"/>
  <c r="EE26" i="19"/>
  <c r="JL3" i="19"/>
  <c r="JK5" i="19"/>
  <c r="EF25" i="19" l="1"/>
  <c r="EF28" i="19" s="1"/>
  <c r="EF24" i="19"/>
  <c r="EF27" i="19" s="1"/>
  <c r="EF23" i="19"/>
  <c r="JM3" i="19"/>
  <c r="JL5" i="19"/>
  <c r="EF22" i="19" l="1"/>
  <c r="EF26" i="19"/>
  <c r="JN3" i="19"/>
  <c r="JM5" i="19"/>
  <c r="EG25" i="19" l="1"/>
  <c r="EG28" i="19" s="1"/>
  <c r="EG23" i="19"/>
  <c r="EG24" i="19"/>
  <c r="EG27" i="19" s="1"/>
  <c r="JO3" i="19"/>
  <c r="JN5" i="19"/>
  <c r="EG26" i="19" l="1"/>
  <c r="EG22" i="19"/>
  <c r="JP3" i="19"/>
  <c r="JO5" i="19"/>
  <c r="EH23" i="19" l="1"/>
  <c r="EH24" i="19"/>
  <c r="EH27" i="19" s="1"/>
  <c r="EH25" i="19"/>
  <c r="EH28" i="19" s="1"/>
  <c r="JQ3" i="19"/>
  <c r="JP5" i="19"/>
  <c r="EH22" i="19" l="1"/>
  <c r="EH26" i="19"/>
  <c r="JR3" i="19"/>
  <c r="JQ5" i="19"/>
  <c r="EI24" i="19" l="1"/>
  <c r="EI27" i="19" s="1"/>
  <c r="EI25" i="19"/>
  <c r="EI28" i="19" s="1"/>
  <c r="EI23" i="19"/>
  <c r="JS3" i="19"/>
  <c r="JR5" i="19"/>
  <c r="EI22" i="19" l="1"/>
  <c r="EI26" i="19"/>
  <c r="JT3" i="19"/>
  <c r="JS5" i="19"/>
  <c r="EJ24" i="19" l="1"/>
  <c r="EJ27" i="19" s="1"/>
  <c r="EJ23" i="19"/>
  <c r="EJ25" i="19"/>
  <c r="EJ28" i="19" s="1"/>
  <c r="JU3" i="19"/>
  <c r="JT5" i="19"/>
  <c r="EJ22" i="19" l="1"/>
  <c r="EJ26" i="19"/>
  <c r="JV3" i="19"/>
  <c r="JU5" i="19"/>
  <c r="EK24" i="19" l="1"/>
  <c r="EK27" i="19" s="1"/>
  <c r="EK25" i="19"/>
  <c r="EK28" i="19" s="1"/>
  <c r="EK23" i="19"/>
  <c r="JW3" i="19"/>
  <c r="JV5" i="19"/>
  <c r="EK22" i="19" l="1"/>
  <c r="EK26" i="19"/>
  <c r="JX3" i="19"/>
  <c r="JW5" i="19"/>
  <c r="EL23" i="19" l="1"/>
  <c r="EL24" i="19"/>
  <c r="EL27" i="19" s="1"/>
  <c r="EL25" i="19"/>
  <c r="EL28" i="19" s="1"/>
  <c r="JY3" i="19"/>
  <c r="JX5" i="19"/>
  <c r="EL26" i="19" l="1"/>
  <c r="EL22" i="19"/>
  <c r="JZ3" i="19"/>
  <c r="JY5" i="19"/>
  <c r="EM25" i="19" l="1"/>
  <c r="EM28" i="19" s="1"/>
  <c r="EM24" i="19"/>
  <c r="EM27" i="19" s="1"/>
  <c r="EM23" i="19"/>
  <c r="KA3" i="19"/>
  <c r="JZ5" i="19"/>
  <c r="EM22" i="19" l="1"/>
  <c r="EM26" i="19"/>
  <c r="KB3" i="19"/>
  <c r="KA5" i="19"/>
  <c r="EN25" i="19" l="1"/>
  <c r="EN28" i="19" s="1"/>
  <c r="EN23" i="19"/>
  <c r="EN24" i="19"/>
  <c r="EN27" i="19" s="1"/>
  <c r="KC3" i="19"/>
  <c r="KB5" i="19"/>
  <c r="EN22" i="19" l="1"/>
  <c r="EN26" i="19"/>
  <c r="KD3" i="19"/>
  <c r="KC5" i="19"/>
  <c r="EO25" i="19" l="1"/>
  <c r="EO28" i="19" s="1"/>
  <c r="EO23" i="19"/>
  <c r="EO24" i="19"/>
  <c r="EO27" i="19" s="1"/>
  <c r="KE3" i="19"/>
  <c r="KD5" i="19"/>
  <c r="EO26" i="19" l="1"/>
  <c r="EO22" i="19"/>
  <c r="KF3" i="19"/>
  <c r="KE5" i="19"/>
  <c r="EP25" i="19" l="1"/>
  <c r="EP28" i="19" s="1"/>
  <c r="EP23" i="19"/>
  <c r="EP24" i="19"/>
  <c r="EP27" i="19" s="1"/>
  <c r="KG3" i="19"/>
  <c r="KF5" i="19"/>
  <c r="EP22" i="19" l="1"/>
  <c r="EP26" i="19"/>
  <c r="KH3" i="19"/>
  <c r="KG5" i="19"/>
  <c r="EQ25" i="19" l="1"/>
  <c r="EQ28" i="19" s="1"/>
  <c r="EQ24" i="19"/>
  <c r="EQ27" i="19" s="1"/>
  <c r="EQ23" i="19"/>
  <c r="O34" i="15"/>
  <c r="O43" i="15" s="1"/>
  <c r="KI3" i="19"/>
  <c r="KH5" i="19"/>
  <c r="EQ22" i="19" l="1"/>
  <c r="EQ26" i="19"/>
  <c r="KJ3" i="19"/>
  <c r="KI5" i="19"/>
  <c r="ER25" i="19" l="1"/>
  <c r="ER28" i="19" s="1"/>
  <c r="ER24" i="19"/>
  <c r="ER27" i="19" s="1"/>
  <c r="ER23" i="19"/>
  <c r="KK3" i="19"/>
  <c r="KJ5" i="19"/>
  <c r="ER22" i="19" l="1"/>
  <c r="ER26" i="19"/>
  <c r="KL3" i="19"/>
  <c r="KK5" i="19"/>
  <c r="ES25" i="19" l="1"/>
  <c r="ES28" i="19" s="1"/>
  <c r="ES24" i="19"/>
  <c r="ES27" i="19" s="1"/>
  <c r="ES23" i="19"/>
  <c r="KM3" i="19"/>
  <c r="KL5" i="19"/>
  <c r="ES22" i="19" l="1"/>
  <c r="ES26" i="19"/>
  <c r="KN3" i="19"/>
  <c r="KM5" i="19"/>
  <c r="ET24" i="19" l="1"/>
  <c r="ET27" i="19" s="1"/>
  <c r="ET25" i="19"/>
  <c r="ET28" i="19" s="1"/>
  <c r="ET23" i="19"/>
  <c r="KO3" i="19"/>
  <c r="KN5" i="19"/>
  <c r="ET22" i="19" l="1"/>
  <c r="ET26" i="19"/>
  <c r="KP3" i="19"/>
  <c r="KO5" i="19"/>
  <c r="EU25" i="19" l="1"/>
  <c r="EU28" i="19" s="1"/>
  <c r="EU24" i="19"/>
  <c r="EU27" i="19" s="1"/>
  <c r="EU23" i="19"/>
  <c r="KQ3" i="19"/>
  <c r="KP5" i="19"/>
  <c r="EU22" i="19" l="1"/>
  <c r="EU26" i="19"/>
  <c r="KR3" i="19"/>
  <c r="KQ5" i="19"/>
  <c r="EV24" i="19" l="1"/>
  <c r="EV27" i="19" s="1"/>
  <c r="EV25" i="19"/>
  <c r="EV28" i="19" s="1"/>
  <c r="EV23" i="19"/>
  <c r="KS3" i="19"/>
  <c r="KR5" i="19"/>
  <c r="EV26" i="19" l="1"/>
  <c r="EV22" i="19"/>
  <c r="KT3" i="19"/>
  <c r="KS5" i="19"/>
  <c r="EW25" i="19" l="1"/>
  <c r="EW28" i="19" s="1"/>
  <c r="EW23" i="19"/>
  <c r="EW24" i="19"/>
  <c r="EW27" i="19" s="1"/>
  <c r="KU3" i="19"/>
  <c r="KT5" i="19"/>
  <c r="EW22" i="19" l="1"/>
  <c r="EW26" i="19"/>
  <c r="KV3" i="19"/>
  <c r="KU5" i="19"/>
  <c r="EX23" i="19" l="1"/>
  <c r="EX24" i="19"/>
  <c r="EX27" i="19" s="1"/>
  <c r="EX25" i="19"/>
  <c r="EX28" i="19" s="1"/>
  <c r="KW3" i="19"/>
  <c r="KV5" i="19"/>
  <c r="EX22" i="19" l="1"/>
  <c r="EX26" i="19"/>
  <c r="KX3" i="19"/>
  <c r="KW5" i="19"/>
  <c r="EY23" i="19" l="1"/>
  <c r="EY25" i="19"/>
  <c r="EY28" i="19" s="1"/>
  <c r="EY24" i="19"/>
  <c r="EY27" i="19" s="1"/>
  <c r="KY3" i="19"/>
  <c r="KX5" i="19"/>
  <c r="EY22" i="19" l="1"/>
  <c r="EY26" i="19"/>
  <c r="KZ3" i="19"/>
  <c r="KY5" i="19"/>
  <c r="EZ24" i="19" l="1"/>
  <c r="EZ27" i="19" s="1"/>
  <c r="EZ25" i="19"/>
  <c r="EZ28" i="19" s="1"/>
  <c r="EZ23" i="19"/>
  <c r="LA3" i="19"/>
  <c r="KZ5" i="19"/>
  <c r="EZ26" i="19" l="1"/>
  <c r="EZ22" i="19"/>
  <c r="LB3" i="19"/>
  <c r="LA5" i="19"/>
  <c r="FA24" i="19" l="1"/>
  <c r="FA27" i="19" s="1"/>
  <c r="FA25" i="19"/>
  <c r="FA28" i="19" s="1"/>
  <c r="FA23" i="19"/>
  <c r="LC3" i="19"/>
  <c r="LB5" i="19"/>
  <c r="FA22" i="19" l="1"/>
  <c r="FA26" i="19"/>
  <c r="LD3" i="19"/>
  <c r="LC5" i="19"/>
  <c r="FB25" i="19" l="1"/>
  <c r="FB28" i="19" s="1"/>
  <c r="FB23" i="19"/>
  <c r="FB24" i="19"/>
  <c r="FB27" i="19" s="1"/>
  <c r="LE3" i="19"/>
  <c r="LD5" i="19"/>
  <c r="FB22" i="19" l="1"/>
  <c r="FB26" i="19"/>
  <c r="LF3" i="19"/>
  <c r="LE5" i="19"/>
  <c r="FC24" i="19" l="1"/>
  <c r="FC27" i="19" s="1"/>
  <c r="FC25" i="19"/>
  <c r="FC28" i="19" s="1"/>
  <c r="FC23" i="19"/>
  <c r="P34" i="15"/>
  <c r="P43" i="15" s="1"/>
  <c r="LG3" i="19"/>
  <c r="LF5" i="19"/>
  <c r="FC22" i="19" l="1"/>
  <c r="FC26" i="19"/>
  <c r="LH3" i="19"/>
  <c r="LG5" i="19"/>
  <c r="FD23" i="19" l="1"/>
  <c r="FD25" i="19"/>
  <c r="FD28" i="19" s="1"/>
  <c r="FD24" i="19"/>
  <c r="FD27" i="19" s="1"/>
  <c r="LI3" i="19"/>
  <c r="LH5" i="19"/>
  <c r="FD22" i="19" l="1"/>
  <c r="FD26" i="19"/>
  <c r="LJ3" i="19"/>
  <c r="LI5" i="19"/>
  <c r="FE25" i="19" l="1"/>
  <c r="FE28" i="19" s="1"/>
  <c r="FE23" i="19"/>
  <c r="FE24" i="19"/>
  <c r="FE27" i="19" s="1"/>
  <c r="LK3" i="19"/>
  <c r="LJ5" i="19"/>
  <c r="FE26" i="19" l="1"/>
  <c r="FE22" i="19"/>
  <c r="LL3" i="19"/>
  <c r="LK5" i="19"/>
  <c r="FF25" i="19" l="1"/>
  <c r="FF28" i="19" s="1"/>
  <c r="FF23" i="19"/>
  <c r="FF24" i="19"/>
  <c r="FF27" i="19" s="1"/>
  <c r="LM3" i="19"/>
  <c r="LL5" i="19"/>
  <c r="FF26" i="19" l="1"/>
  <c r="FF22" i="19"/>
  <c r="LN3" i="19"/>
  <c r="LM5" i="19"/>
  <c r="FG24" i="19" l="1"/>
  <c r="FG27" i="19" s="1"/>
  <c r="FG25" i="19"/>
  <c r="FG28" i="19" s="1"/>
  <c r="FG23" i="19"/>
  <c r="LO3" i="19"/>
  <c r="LN5" i="19"/>
  <c r="FG22" i="19" l="1"/>
  <c r="FG26" i="19"/>
  <c r="LP3" i="19"/>
  <c r="LO5" i="19"/>
  <c r="FH24" i="19" l="1"/>
  <c r="FH27" i="19" s="1"/>
  <c r="FH25" i="19"/>
  <c r="FH28" i="19" s="1"/>
  <c r="FH23" i="19"/>
  <c r="LQ3" i="19"/>
  <c r="LP5" i="19"/>
  <c r="FH22" i="19" l="1"/>
  <c r="FH26" i="19"/>
  <c r="LR3" i="19"/>
  <c r="LQ5" i="19"/>
  <c r="FI24" i="19" l="1"/>
  <c r="FI27" i="19" s="1"/>
  <c r="FI25" i="19"/>
  <c r="FI28" i="19" s="1"/>
  <c r="FI23" i="19"/>
  <c r="LS3" i="19"/>
  <c r="LR5" i="19"/>
  <c r="FI26" i="19" l="1"/>
  <c r="FI22" i="19"/>
  <c r="LT3" i="19"/>
  <c r="LS5" i="19"/>
  <c r="FJ25" i="19" l="1"/>
  <c r="FJ28" i="19" s="1"/>
  <c r="FJ24" i="19"/>
  <c r="FJ27" i="19" s="1"/>
  <c r="FJ23" i="19"/>
  <c r="LU3" i="19"/>
  <c r="LT5" i="19"/>
  <c r="FJ22" i="19" l="1"/>
  <c r="FJ26" i="19"/>
  <c r="LV3" i="19"/>
  <c r="LU5" i="19"/>
  <c r="FK24" i="19" l="1"/>
  <c r="FK27" i="19" s="1"/>
  <c r="FK23" i="19"/>
  <c r="FK25" i="19"/>
  <c r="FK28" i="19" s="1"/>
  <c r="LW3" i="19"/>
  <c r="LV5" i="19"/>
  <c r="FK26" i="19" l="1"/>
  <c r="FK22" i="19"/>
  <c r="LX3" i="19"/>
  <c r="LW5" i="19"/>
  <c r="FL23" i="19" l="1"/>
  <c r="FL24" i="19"/>
  <c r="FL27" i="19" s="1"/>
  <c r="FL25" i="19"/>
  <c r="FL28" i="19" s="1"/>
  <c r="LY3" i="19"/>
  <c r="LX5" i="19"/>
  <c r="FL22" i="19" l="1"/>
  <c r="FL26" i="19"/>
  <c r="LZ3" i="19"/>
  <c r="LY5" i="19"/>
  <c r="FM24" i="19" l="1"/>
  <c r="FM27" i="19" s="1"/>
  <c r="FM25" i="19"/>
  <c r="FM28" i="19" s="1"/>
  <c r="FM23" i="19"/>
  <c r="MA3" i="19"/>
  <c r="LZ5" i="19"/>
  <c r="FM22" i="19" l="1"/>
  <c r="FM26" i="19"/>
  <c r="MB3" i="19"/>
  <c r="MA5" i="19"/>
  <c r="FN25" i="19" l="1"/>
  <c r="FN28" i="19" s="1"/>
  <c r="FN24" i="19"/>
  <c r="FN27" i="19" s="1"/>
  <c r="FN23" i="19"/>
  <c r="MC3" i="19"/>
  <c r="MB5" i="19"/>
  <c r="FN22" i="19" l="1"/>
  <c r="FN26" i="19"/>
  <c r="MD3" i="19"/>
  <c r="MC5" i="19"/>
  <c r="FO25" i="19" l="1"/>
  <c r="FO28" i="19" s="1"/>
  <c r="FO23" i="19"/>
  <c r="FO24" i="19"/>
  <c r="FO27" i="19" s="1"/>
  <c r="Q34" i="15"/>
  <c r="Q43" i="15" s="1"/>
  <c r="ME3" i="19"/>
  <c r="MD5" i="19"/>
  <c r="FO22" i="19" l="1"/>
  <c r="FO26" i="19"/>
  <c r="MF3" i="19"/>
  <c r="ME5" i="19"/>
  <c r="FP24" i="19" l="1"/>
  <c r="FP27" i="19" s="1"/>
  <c r="FP25" i="19"/>
  <c r="FP28" i="19" s="1"/>
  <c r="FP23" i="19"/>
  <c r="MG3" i="19"/>
  <c r="MF5" i="19"/>
  <c r="FP22" i="19" l="1"/>
  <c r="FP26" i="19"/>
  <c r="MH3" i="19"/>
  <c r="MG5" i="19"/>
  <c r="FQ24" i="19" l="1"/>
  <c r="FQ27" i="19" s="1"/>
  <c r="FQ25" i="19"/>
  <c r="FQ28" i="19" s="1"/>
  <c r="FQ23" i="19"/>
  <c r="MI3" i="19"/>
  <c r="MH5" i="19"/>
  <c r="FQ22" i="19" l="1"/>
  <c r="FQ26" i="19"/>
  <c r="MJ3" i="19"/>
  <c r="MI5" i="19"/>
  <c r="FR25" i="19" l="1"/>
  <c r="FR28" i="19" s="1"/>
  <c r="FR23" i="19"/>
  <c r="FR24" i="19"/>
  <c r="FR27" i="19" s="1"/>
  <c r="MK3" i="19"/>
  <c r="MJ5" i="19"/>
  <c r="FR22" i="19" l="1"/>
  <c r="FR26" i="19"/>
  <c r="ML3" i="19"/>
  <c r="MK5" i="19"/>
  <c r="FS25" i="19" l="1"/>
  <c r="FS28" i="19" s="1"/>
  <c r="FS23" i="19"/>
  <c r="FS24" i="19"/>
  <c r="FS27" i="19" s="1"/>
  <c r="MM3" i="19"/>
  <c r="ML5" i="19"/>
  <c r="FS26" i="19" l="1"/>
  <c r="FS22" i="19"/>
  <c r="MN3" i="19"/>
  <c r="MM5" i="19"/>
  <c r="C2" i="19"/>
  <c r="C8" i="18"/>
  <c r="D12" i="15" s="1"/>
  <c r="E12" i="15" l="1"/>
  <c r="D17" i="15"/>
  <c r="D9" i="15" s="1"/>
  <c r="FT24" i="19"/>
  <c r="FT27" i="19" s="1"/>
  <c r="FT23" i="19"/>
  <c r="FT25" i="19"/>
  <c r="FT28" i="19" s="1"/>
  <c r="C14" i="19"/>
  <c r="BP5" i="19"/>
  <c r="MO3" i="19"/>
  <c r="MN5" i="19"/>
  <c r="D2" i="19"/>
  <c r="D14" i="19" s="1"/>
  <c r="F12" i="15" l="1"/>
  <c r="E17" i="15"/>
  <c r="E9" i="15" s="1"/>
  <c r="D5" i="19"/>
  <c r="M3" i="3"/>
  <c r="O5" i="3" s="1"/>
  <c r="N5" i="3" s="1" a="1"/>
  <c r="N5" i="3" s="1"/>
  <c r="FT22" i="19"/>
  <c r="FT26" i="19"/>
  <c r="E5" i="19"/>
  <c r="C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MP3" i="19"/>
  <c r="MO5" i="19"/>
  <c r="E2" i="19"/>
  <c r="E14" i="19" s="1"/>
  <c r="O3" i="3" l="1"/>
  <c r="N3" i="3" s="1" a="1"/>
  <c r="N3" i="3" s="1"/>
  <c r="G12" i="15"/>
  <c r="F17" i="15"/>
  <c r="F9" i="15" s="1"/>
  <c r="FU25" i="19"/>
  <c r="FU28" i="19" s="1"/>
  <c r="FU24" i="19"/>
  <c r="FU27" i="19" s="1"/>
  <c r="FU23" i="19"/>
  <c r="MQ3" i="19"/>
  <c r="MP5" i="19"/>
  <c r="F2" i="19"/>
  <c r="F14" i="19" s="1"/>
  <c r="Z3" i="3"/>
  <c r="AA3" i="3" s="1"/>
  <c r="H12" i="15" l="1"/>
  <c r="G17" i="15"/>
  <c r="G9" i="15" s="1"/>
  <c r="FU26" i="19"/>
  <c r="FU22" i="19"/>
  <c r="C6" i="19"/>
  <c r="E6" i="19"/>
  <c r="D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BC6" i="19"/>
  <c r="BD6" i="19"/>
  <c r="BE6" i="19"/>
  <c r="BF6" i="19"/>
  <c r="BG6" i="19"/>
  <c r="BH6" i="19"/>
  <c r="BI6" i="19"/>
  <c r="BJ6" i="19"/>
  <c r="BK6" i="19"/>
  <c r="BL6" i="19"/>
  <c r="BM6" i="19"/>
  <c r="BN6" i="19"/>
  <c r="BO6" i="19"/>
  <c r="BP6" i="19"/>
  <c r="BQ6" i="19"/>
  <c r="BR6" i="19"/>
  <c r="BS6" i="19"/>
  <c r="BV6" i="19"/>
  <c r="BY6" i="19"/>
  <c r="BZ6" i="19"/>
  <c r="CA6" i="19"/>
  <c r="CB6" i="19"/>
  <c r="CC6" i="19"/>
  <c r="CH6" i="19"/>
  <c r="CI6" i="19"/>
  <c r="CJ6" i="19"/>
  <c r="CK6" i="19"/>
  <c r="CL6" i="19"/>
  <c r="CO6" i="19"/>
  <c r="CR6" i="19"/>
  <c r="CS6" i="19"/>
  <c r="CT6" i="19"/>
  <c r="CW6" i="19"/>
  <c r="CX6" i="19"/>
  <c r="CY6" i="19"/>
  <c r="CZ6" i="19"/>
  <c r="DB6" i="19"/>
  <c r="DE6" i="19"/>
  <c r="DF6" i="19"/>
  <c r="DG6" i="19"/>
  <c r="DH6" i="19"/>
  <c r="DI6" i="19"/>
  <c r="DJ6" i="19"/>
  <c r="DN6" i="19"/>
  <c r="DO6" i="19"/>
  <c r="DP6" i="19"/>
  <c r="DQ6" i="19"/>
  <c r="DR6" i="19"/>
  <c r="DU6" i="19"/>
  <c r="DV6" i="19"/>
  <c r="DX6" i="19"/>
  <c r="DY6" i="19"/>
  <c r="DZ6" i="19"/>
  <c r="EC6" i="19"/>
  <c r="ED6" i="19"/>
  <c r="EE6" i="19"/>
  <c r="EF6" i="19"/>
  <c r="EH6" i="19"/>
  <c r="EK6" i="19"/>
  <c r="EL6" i="19"/>
  <c r="EM6" i="19"/>
  <c r="EN6" i="19"/>
  <c r="EO6" i="19"/>
  <c r="EP6" i="19"/>
  <c r="ET6" i="19"/>
  <c r="EU6" i="19"/>
  <c r="EV6" i="19"/>
  <c r="EW6" i="19"/>
  <c r="EX6" i="19"/>
  <c r="EZ6" i="19"/>
  <c r="FA6" i="19"/>
  <c r="FC6" i="19"/>
  <c r="FD6" i="19"/>
  <c r="FE6" i="19"/>
  <c r="FF6" i="19"/>
  <c r="FH6" i="19"/>
  <c r="FI6" i="19"/>
  <c r="FJ6" i="19"/>
  <c r="FK6" i="19"/>
  <c r="FL6" i="19"/>
  <c r="FM6" i="19"/>
  <c r="FN6" i="19"/>
  <c r="FP6" i="19"/>
  <c r="FQ6" i="19"/>
  <c r="FR6" i="19"/>
  <c r="FS6" i="19"/>
  <c r="FT6" i="19"/>
  <c r="FU6" i="19"/>
  <c r="FV6" i="19"/>
  <c r="FX6" i="19"/>
  <c r="FY6" i="19"/>
  <c r="FZ6" i="19"/>
  <c r="GA6" i="19"/>
  <c r="GB6" i="19"/>
  <c r="GC6" i="19"/>
  <c r="GD6" i="19"/>
  <c r="GF6" i="19"/>
  <c r="GG6" i="19"/>
  <c r="GH6" i="19"/>
  <c r="GI6" i="19"/>
  <c r="GJ6" i="19"/>
  <c r="GK6" i="19"/>
  <c r="GL6" i="19"/>
  <c r="GN6" i="19"/>
  <c r="GO6" i="19"/>
  <c r="GP6" i="19"/>
  <c r="GQ6" i="19"/>
  <c r="GR6" i="19"/>
  <c r="GS6" i="19"/>
  <c r="GT6" i="19"/>
  <c r="GV6" i="19"/>
  <c r="GW6" i="19"/>
  <c r="GX6" i="19"/>
  <c r="GY6" i="19"/>
  <c r="GZ6" i="19"/>
  <c r="HA6" i="19"/>
  <c r="HB6" i="19"/>
  <c r="HD6" i="19"/>
  <c r="HE6" i="19"/>
  <c r="HF6" i="19"/>
  <c r="HG6" i="19"/>
  <c r="HH6" i="19"/>
  <c r="HI6" i="19"/>
  <c r="HJ6" i="19"/>
  <c r="HL6" i="19"/>
  <c r="HM6" i="19"/>
  <c r="HN6" i="19"/>
  <c r="HO6" i="19"/>
  <c r="HP6" i="19"/>
  <c r="HQ6" i="19"/>
  <c r="HR6" i="19"/>
  <c r="HT6" i="19"/>
  <c r="HU6" i="19"/>
  <c r="HV6" i="19"/>
  <c r="HW6" i="19"/>
  <c r="HX6" i="19"/>
  <c r="HY6" i="19"/>
  <c r="HZ6" i="19"/>
  <c r="IB6" i="19"/>
  <c r="IC6" i="19"/>
  <c r="ID6" i="19"/>
  <c r="IE6" i="19"/>
  <c r="IF6" i="19"/>
  <c r="IG6" i="19"/>
  <c r="IH6" i="19"/>
  <c r="IJ6" i="19"/>
  <c r="IK6" i="19"/>
  <c r="IL6" i="19"/>
  <c r="IM6" i="19"/>
  <c r="IN6" i="19"/>
  <c r="IO6" i="19"/>
  <c r="IP6" i="19"/>
  <c r="IR6" i="19"/>
  <c r="IS6" i="19"/>
  <c r="IT6" i="19"/>
  <c r="IU6" i="19"/>
  <c r="IV6" i="19"/>
  <c r="IW6" i="19"/>
  <c r="IX6" i="19"/>
  <c r="IZ6" i="19"/>
  <c r="JA6" i="19"/>
  <c r="JB6" i="19"/>
  <c r="JC6" i="19"/>
  <c r="JD6" i="19"/>
  <c r="JE6" i="19"/>
  <c r="JF6" i="19"/>
  <c r="JH6" i="19"/>
  <c r="JI6" i="19"/>
  <c r="JJ6" i="19"/>
  <c r="JK6" i="19"/>
  <c r="JL6" i="19"/>
  <c r="JM6" i="19"/>
  <c r="JN6" i="19"/>
  <c r="JP6" i="19"/>
  <c r="JQ6" i="19"/>
  <c r="JR6" i="19"/>
  <c r="JS6" i="19"/>
  <c r="JT6" i="19"/>
  <c r="JU6" i="19"/>
  <c r="JV6" i="19"/>
  <c r="JX6" i="19"/>
  <c r="JY6" i="19"/>
  <c r="JZ6" i="19"/>
  <c r="KA6" i="19"/>
  <c r="KB6" i="19"/>
  <c r="KC6" i="19"/>
  <c r="KD6" i="19"/>
  <c r="KF6" i="19"/>
  <c r="KG6" i="19"/>
  <c r="KH6" i="19"/>
  <c r="KI6" i="19"/>
  <c r="KJ6" i="19"/>
  <c r="KK6" i="19"/>
  <c r="KL6" i="19"/>
  <c r="KN6" i="19"/>
  <c r="KO6" i="19"/>
  <c r="KP6" i="19"/>
  <c r="KQ6" i="19"/>
  <c r="KR6" i="19"/>
  <c r="KS6" i="19"/>
  <c r="KT6" i="19"/>
  <c r="KV6" i="19"/>
  <c r="KW6" i="19"/>
  <c r="KX6" i="19"/>
  <c r="KY6" i="19"/>
  <c r="KZ6" i="19"/>
  <c r="LA6" i="19"/>
  <c r="LB6" i="19"/>
  <c r="LD6" i="19"/>
  <c r="LE6" i="19"/>
  <c r="LF6" i="19"/>
  <c r="LG6" i="19"/>
  <c r="LH6" i="19"/>
  <c r="LI6" i="19"/>
  <c r="LJ6" i="19"/>
  <c r="LL6" i="19"/>
  <c r="LM6" i="19"/>
  <c r="LN6" i="19"/>
  <c r="LO6" i="19"/>
  <c r="LP6" i="19"/>
  <c r="LQ6" i="19"/>
  <c r="LR6" i="19"/>
  <c r="LT6" i="19"/>
  <c r="LU6" i="19"/>
  <c r="LV6" i="19"/>
  <c r="LW6" i="19"/>
  <c r="LX6" i="19"/>
  <c r="LY6" i="19"/>
  <c r="LZ6" i="19"/>
  <c r="MB6" i="19"/>
  <c r="MC6" i="19"/>
  <c r="MD6" i="19"/>
  <c r="ME6" i="19"/>
  <c r="MF6" i="19"/>
  <c r="MG6" i="19"/>
  <c r="MH6" i="19"/>
  <c r="MJ6" i="19"/>
  <c r="MK6" i="19"/>
  <c r="ML6" i="19"/>
  <c r="MM6" i="19"/>
  <c r="MN6" i="19"/>
  <c r="MO6" i="19"/>
  <c r="MQ6" i="19"/>
  <c r="MR3" i="19"/>
  <c r="MQ5" i="19"/>
  <c r="G2" i="19"/>
  <c r="G14" i="19" s="1"/>
  <c r="I12" i="15" l="1"/>
  <c r="H17" i="15"/>
  <c r="H9" i="15" s="1"/>
  <c r="FV24" i="19"/>
  <c r="FV27" i="19" s="1"/>
  <c r="FV23" i="19"/>
  <c r="FV25" i="19"/>
  <c r="FV28" i="19" s="1"/>
  <c r="AB3" i="3"/>
  <c r="BW6" i="19"/>
  <c r="CE6" i="19"/>
  <c r="CM6" i="19"/>
  <c r="CU6" i="19"/>
  <c r="DC6" i="19"/>
  <c r="DK6" i="19"/>
  <c r="DS6" i="19"/>
  <c r="EA6" i="19"/>
  <c r="EI6" i="19"/>
  <c r="EQ6" i="19"/>
  <c r="EY6" i="19"/>
  <c r="FG6" i="19"/>
  <c r="FO6" i="19"/>
  <c r="FW6" i="19"/>
  <c r="GE6" i="19"/>
  <c r="GM6" i="19"/>
  <c r="GU6" i="19"/>
  <c r="HC6" i="19"/>
  <c r="HK6" i="19"/>
  <c r="HS6" i="19"/>
  <c r="IA6" i="19"/>
  <c r="II6" i="19"/>
  <c r="IQ6" i="19"/>
  <c r="IY6" i="19"/>
  <c r="JG6" i="19"/>
  <c r="JO6" i="19"/>
  <c r="JW6" i="19"/>
  <c r="KE6" i="19"/>
  <c r="KM6" i="19"/>
  <c r="KU6" i="19"/>
  <c r="LC6" i="19"/>
  <c r="LK6" i="19"/>
  <c r="LS6" i="19"/>
  <c r="MA6" i="19"/>
  <c r="MI6" i="19"/>
  <c r="BX6" i="19"/>
  <c r="CN6" i="19"/>
  <c r="DD6" i="19"/>
  <c r="DT6" i="19"/>
  <c r="EJ6" i="19"/>
  <c r="CF6" i="19"/>
  <c r="CV6" i="19"/>
  <c r="DL6" i="19"/>
  <c r="EB6" i="19"/>
  <c r="ER6" i="19"/>
  <c r="FB6" i="19"/>
  <c r="ES6" i="19"/>
  <c r="EG6" i="19"/>
  <c r="DW6" i="19"/>
  <c r="DM6" i="19"/>
  <c r="DA6" i="19"/>
  <c r="CQ6" i="19"/>
  <c r="CG6" i="19"/>
  <c r="BU6" i="19"/>
  <c r="CP6" i="19"/>
  <c r="CD6" i="19"/>
  <c r="BT6" i="19"/>
  <c r="MP6" i="19"/>
  <c r="MR6" i="19"/>
  <c r="MS3" i="19"/>
  <c r="MR5" i="19"/>
  <c r="H2" i="19"/>
  <c r="H14" i="19" s="1"/>
  <c r="J12" i="15" l="1"/>
  <c r="I17" i="15"/>
  <c r="I9" i="15" s="1"/>
  <c r="AC3" i="3"/>
  <c r="AD3" i="3" s="1"/>
  <c r="FV22" i="19"/>
  <c r="FV26" i="19"/>
  <c r="AE3" i="3"/>
  <c r="AF3" i="3" s="1"/>
  <c r="MS6" i="19"/>
  <c r="MT3" i="19"/>
  <c r="MS5" i="19"/>
  <c r="I2" i="19"/>
  <c r="I14" i="19" s="1"/>
  <c r="K12" i="15" l="1"/>
  <c r="J17" i="15"/>
  <c r="J9" i="15" s="1"/>
  <c r="FW25" i="19"/>
  <c r="FW28" i="19" s="1"/>
  <c r="FW23" i="19"/>
  <c r="FW24" i="19"/>
  <c r="FW27" i="19" s="1"/>
  <c r="AY7" i="19"/>
  <c r="DK7" i="19"/>
  <c r="L7" i="19"/>
  <c r="BX7" i="19"/>
  <c r="AK7" i="19"/>
  <c r="CW7" i="19"/>
  <c r="F7" i="19"/>
  <c r="BR7" i="19"/>
  <c r="AM7" i="19"/>
  <c r="CY7" i="19"/>
  <c r="H7" i="19"/>
  <c r="BT7" i="19"/>
  <c r="AO7" i="19"/>
  <c r="DA7" i="19"/>
  <c r="J7" i="19"/>
  <c r="BV7" i="19"/>
  <c r="BG7" i="19"/>
  <c r="DS7" i="19"/>
  <c r="T7" i="19"/>
  <c r="CF7" i="19"/>
  <c r="AS7" i="19"/>
  <c r="DE7" i="19"/>
  <c r="N7" i="19"/>
  <c r="BZ7" i="19"/>
  <c r="AU7" i="19"/>
  <c r="DG7" i="19"/>
  <c r="P7" i="19"/>
  <c r="CB7" i="19"/>
  <c r="AW7" i="19"/>
  <c r="DI7" i="19"/>
  <c r="R7" i="19"/>
  <c r="KW7" i="19"/>
  <c r="BO7" i="19"/>
  <c r="AB7" i="19"/>
  <c r="CN7" i="19"/>
  <c r="BA7" i="19"/>
  <c r="DM7" i="19"/>
  <c r="V7" i="19"/>
  <c r="CH7" i="19"/>
  <c r="BC7" i="19"/>
  <c r="DO7" i="19"/>
  <c r="X7" i="19"/>
  <c r="CJ7" i="19"/>
  <c r="HH7" i="19"/>
  <c r="BE7" i="19"/>
  <c r="DQ7" i="19"/>
  <c r="Z7" i="19"/>
  <c r="CL7" i="19"/>
  <c r="DX7" i="19"/>
  <c r="LJ7" i="19"/>
  <c r="K7" i="19"/>
  <c r="BW7" i="19"/>
  <c r="AJ7" i="19"/>
  <c r="CV7" i="19"/>
  <c r="BI7" i="19"/>
  <c r="DU7" i="19"/>
  <c r="IS7" i="19"/>
  <c r="AD7" i="19"/>
  <c r="CP7" i="19"/>
  <c r="BK7" i="19"/>
  <c r="DW7" i="19"/>
  <c r="AF7" i="19"/>
  <c r="CR7" i="19"/>
  <c r="FD7" i="19"/>
  <c r="HP7" i="19"/>
  <c r="BM7" i="19"/>
  <c r="DY7" i="19"/>
  <c r="IW7" i="19"/>
  <c r="LI7" i="19"/>
  <c r="AH7" i="19"/>
  <c r="CT7" i="19"/>
  <c r="JY7" i="19"/>
  <c r="IT7" i="19"/>
  <c r="HO7" i="19"/>
  <c r="IX7" i="19"/>
  <c r="S7" i="19"/>
  <c r="CE7" i="19"/>
  <c r="EQ7" i="19"/>
  <c r="HC7" i="19"/>
  <c r="JO7" i="19"/>
  <c r="AR7" i="19"/>
  <c r="DD7" i="19"/>
  <c r="FP7" i="19"/>
  <c r="IB7" i="19"/>
  <c r="KN7" i="19"/>
  <c r="E7" i="19"/>
  <c r="BQ7" i="19"/>
  <c r="GO7" i="19"/>
  <c r="JA7" i="19"/>
  <c r="LM7" i="19"/>
  <c r="AL7" i="19"/>
  <c r="CX7" i="19"/>
  <c r="FJ7" i="19"/>
  <c r="HV7" i="19"/>
  <c r="KH7" i="19"/>
  <c r="G7" i="19"/>
  <c r="BS7" i="19"/>
  <c r="EE7" i="19"/>
  <c r="GQ7" i="19"/>
  <c r="JC7" i="19"/>
  <c r="LO7" i="19"/>
  <c r="AN7" i="19"/>
  <c r="CZ7" i="19"/>
  <c r="FL7" i="19"/>
  <c r="HX7" i="19"/>
  <c r="KJ7" i="19"/>
  <c r="I7" i="19"/>
  <c r="BU7" i="19"/>
  <c r="EG7" i="19"/>
  <c r="GS7" i="19"/>
  <c r="JE7" i="19"/>
  <c r="LQ7" i="19"/>
  <c r="AP7" i="19"/>
  <c r="DB7" i="19"/>
  <c r="FN7" i="19"/>
  <c r="HZ7" i="19"/>
  <c r="KL7" i="19"/>
  <c r="C7" i="19"/>
  <c r="KZ7" i="19"/>
  <c r="EW7" i="19"/>
  <c r="MG7" i="19"/>
  <c r="GD7" i="19"/>
  <c r="AQ7" i="19"/>
  <c r="IA7" i="19"/>
  <c r="EB7" i="19"/>
  <c r="AC7" i="19"/>
  <c r="MK7" i="19"/>
  <c r="LF7" i="19"/>
  <c r="KA7" i="19"/>
  <c r="LH7" i="19"/>
  <c r="MO7" i="19"/>
  <c r="EP7" i="19"/>
  <c r="AA7" i="19"/>
  <c r="CM7" i="19"/>
  <c r="EY7" i="19"/>
  <c r="HK7" i="19"/>
  <c r="JW7" i="19"/>
  <c r="MI7" i="19"/>
  <c r="AZ7" i="19"/>
  <c r="DL7" i="19"/>
  <c r="FX7" i="19"/>
  <c r="IJ7" i="19"/>
  <c r="KV7" i="19"/>
  <c r="M7" i="19"/>
  <c r="BY7" i="19"/>
  <c r="EK7" i="19"/>
  <c r="GW7" i="19"/>
  <c r="JI7" i="19"/>
  <c r="LU7" i="19"/>
  <c r="AT7" i="19"/>
  <c r="DF7" i="19"/>
  <c r="FR7" i="19"/>
  <c r="ID7" i="19"/>
  <c r="KP7" i="19"/>
  <c r="O7" i="19"/>
  <c r="CA7" i="19"/>
  <c r="EM7" i="19"/>
  <c r="GY7" i="19"/>
  <c r="JK7" i="19"/>
  <c r="LW7" i="19"/>
  <c r="AV7" i="19"/>
  <c r="DH7" i="19"/>
  <c r="FT7" i="19"/>
  <c r="IF7" i="19"/>
  <c r="KR7" i="19"/>
  <c r="Q7" i="19"/>
  <c r="CC7" i="19"/>
  <c r="EO7" i="19"/>
  <c r="HA7" i="19"/>
  <c r="JM7" i="19"/>
  <c r="LY7" i="19"/>
  <c r="AX7" i="19"/>
  <c r="DJ7" i="19"/>
  <c r="FV7" i="19"/>
  <c r="IH7" i="19"/>
  <c r="KT7" i="19"/>
  <c r="ES7" i="19"/>
  <c r="JQ7" i="19"/>
  <c r="BB7" i="19"/>
  <c r="FZ7" i="19"/>
  <c r="KX7" i="19"/>
  <c r="CI7" i="19"/>
  <c r="HG7" i="19"/>
  <c r="ME7" i="19"/>
  <c r="DP7" i="19"/>
  <c r="IN7" i="19"/>
  <c r="CK7" i="19"/>
  <c r="JU7" i="19"/>
  <c r="DR7" i="19"/>
  <c r="LB7" i="19"/>
  <c r="FO7" i="19"/>
  <c r="BP7" i="19"/>
  <c r="LL7" i="19"/>
  <c r="HM7" i="19"/>
  <c r="GH7" i="19"/>
  <c r="FC7" i="19"/>
  <c r="GJ7" i="19"/>
  <c r="FE7" i="19"/>
  <c r="GL7" i="19"/>
  <c r="JN7" i="19"/>
  <c r="AI7" i="19"/>
  <c r="CU7" i="19"/>
  <c r="FG7" i="19"/>
  <c r="HS7" i="19"/>
  <c r="KE7" i="19"/>
  <c r="MQ7" i="19"/>
  <c r="BH7" i="19"/>
  <c r="DT7" i="19"/>
  <c r="GF7" i="19"/>
  <c r="IR7" i="19"/>
  <c r="LD7" i="19"/>
  <c r="U7" i="19"/>
  <c r="CG7" i="19"/>
  <c r="HE7" i="19"/>
  <c r="MC7" i="19"/>
  <c r="DN7" i="19"/>
  <c r="IL7" i="19"/>
  <c r="W7" i="19"/>
  <c r="EU7" i="19"/>
  <c r="JS7" i="19"/>
  <c r="BD7" i="19"/>
  <c r="GB7" i="19"/>
  <c r="Y7" i="19"/>
  <c r="HI7" i="19"/>
  <c r="BF7" i="19"/>
  <c r="IP7" i="19"/>
  <c r="DC7" i="19"/>
  <c r="KM7" i="19"/>
  <c r="GN7" i="19"/>
  <c r="CO7" i="19"/>
  <c r="BJ7" i="19"/>
  <c r="AE7" i="19"/>
  <c r="MM7" i="19"/>
  <c r="CS7" i="19"/>
  <c r="BN7" i="19"/>
  <c r="CD7" i="19"/>
  <c r="D7" i="19"/>
  <c r="IZ7" i="19"/>
  <c r="FA7" i="19"/>
  <c r="DV7" i="19"/>
  <c r="CQ7" i="19"/>
  <c r="BL7" i="19"/>
  <c r="AG7" i="19"/>
  <c r="DZ7" i="19"/>
  <c r="LR7" i="19"/>
  <c r="MT6" i="19"/>
  <c r="MT7" i="19"/>
  <c r="MU3" i="19"/>
  <c r="MT5" i="19"/>
  <c r="J2" i="19"/>
  <c r="J14" i="19" s="1"/>
  <c r="L12" i="15" l="1"/>
  <c r="K17" i="15"/>
  <c r="K9" i="15" s="1"/>
  <c r="FW26" i="19"/>
  <c r="FW22" i="19"/>
  <c r="IK7" i="19"/>
  <c r="ML7" i="19"/>
  <c r="GG7" i="19"/>
  <c r="HQ7" i="19"/>
  <c r="LA7" i="19"/>
  <c r="EV7" i="19"/>
  <c r="MD7" i="19"/>
  <c r="FY7" i="19"/>
  <c r="JZ7" i="19"/>
  <c r="LS7" i="19"/>
  <c r="IO7" i="19"/>
  <c r="JR7" i="19"/>
  <c r="MP7" i="19"/>
  <c r="GK7" i="19"/>
  <c r="HN7" i="19"/>
  <c r="JG7" i="19"/>
  <c r="MH7" i="19"/>
  <c r="GC7" i="19"/>
  <c r="HF7" i="19"/>
  <c r="LZ7" i="19"/>
  <c r="KD7" i="19"/>
  <c r="LG7" i="19"/>
  <c r="FB7" i="19"/>
  <c r="MR7" i="19"/>
  <c r="GU7" i="19"/>
  <c r="JV7" i="19"/>
  <c r="KY7" i="19"/>
  <c r="ET7" i="19"/>
  <c r="MJ7" i="19"/>
  <c r="HR7" i="19"/>
  <c r="IU7" i="19"/>
  <c r="KF7" i="19"/>
  <c r="EI7" i="19"/>
  <c r="HJ7" i="19"/>
  <c r="IM7" i="19"/>
  <c r="EC7" i="19"/>
  <c r="MA7" i="19"/>
  <c r="KC7" i="19"/>
  <c r="FF7" i="19"/>
  <c r="MN7" i="19"/>
  <c r="GI7" i="19"/>
  <c r="HT7" i="19"/>
  <c r="EX7" i="19"/>
  <c r="MF7" i="19"/>
  <c r="GA7" i="19"/>
  <c r="IV7" i="19"/>
  <c r="KB7" i="19"/>
  <c r="LE7" i="19"/>
  <c r="FH7" i="19"/>
  <c r="JT7" i="19"/>
  <c r="KU7" i="19"/>
  <c r="AG3" i="3"/>
  <c r="MU10" i="19" s="1"/>
  <c r="JX7" i="19"/>
  <c r="EZ7" i="19"/>
  <c r="KS7" i="19"/>
  <c r="IG7" i="19"/>
  <c r="LK7" i="19"/>
  <c r="IY7" i="19"/>
  <c r="GM7" i="19"/>
  <c r="KQ7" i="19"/>
  <c r="FQ7" i="19"/>
  <c r="EF7" i="19"/>
  <c r="HU7" i="19"/>
  <c r="IE7" i="19"/>
  <c r="FI7" i="19"/>
  <c r="MB7" i="19"/>
  <c r="LV7" i="19"/>
  <c r="JP7" i="19"/>
  <c r="KK7" i="19"/>
  <c r="EA7" i="19"/>
  <c r="EN7" i="19"/>
  <c r="EL7" i="19"/>
  <c r="LN7" i="19"/>
  <c r="GE7" i="19"/>
  <c r="GR7" i="19"/>
  <c r="HL7" i="19"/>
  <c r="LX7" i="19"/>
  <c r="FS7" i="19"/>
  <c r="HD7" i="19"/>
  <c r="HY7" i="19"/>
  <c r="JB7" i="19"/>
  <c r="MS7" i="19"/>
  <c r="JL7" i="19"/>
  <c r="KO7" i="19"/>
  <c r="ER7" i="19"/>
  <c r="HB7" i="19"/>
  <c r="FM7" i="19"/>
  <c r="GP7" i="19"/>
  <c r="II7" i="19"/>
  <c r="GZ7" i="19"/>
  <c r="IC7" i="19"/>
  <c r="JF7" i="19"/>
  <c r="KI7" i="19"/>
  <c r="ED7" i="19"/>
  <c r="LT7" i="19"/>
  <c r="FW7" i="19"/>
  <c r="GT7" i="19"/>
  <c r="HW7" i="19"/>
  <c r="JH7" i="19"/>
  <c r="JJ7" i="19"/>
  <c r="LC7" i="19"/>
  <c r="EH7" i="19"/>
  <c r="LP7" i="19"/>
  <c r="FK7" i="19"/>
  <c r="GV7" i="19"/>
  <c r="FU7" i="19"/>
  <c r="GX7" i="19"/>
  <c r="IQ7" i="19"/>
  <c r="JD7" i="19"/>
  <c r="KG7" i="19"/>
  <c r="EJ7" i="19"/>
  <c r="MU6" i="19"/>
  <c r="MU7" i="19"/>
  <c r="MV3" i="19"/>
  <c r="MU5" i="19"/>
  <c r="K2" i="19"/>
  <c r="K14" i="19" s="1"/>
  <c r="M12" i="15" l="1"/>
  <c r="L17" i="15"/>
  <c r="L9" i="15" s="1"/>
  <c r="AH3" i="3"/>
  <c r="AI3" i="3" s="1"/>
  <c r="GI12" i="19" s="1"/>
  <c r="FX25" i="19"/>
  <c r="FX28" i="19" s="1"/>
  <c r="FX23" i="19"/>
  <c r="FX24" i="19"/>
  <c r="FX27" i="19" s="1"/>
  <c r="L12" i="19"/>
  <c r="FC12" i="19"/>
  <c r="GL12" i="19"/>
  <c r="KD12" i="19"/>
  <c r="LE12" i="19"/>
  <c r="GT12" i="19"/>
  <c r="CR12" i="19"/>
  <c r="JS12" i="19"/>
  <c r="KV12" i="19"/>
  <c r="EC12" i="19"/>
  <c r="IB12" i="19"/>
  <c r="R12" i="19"/>
  <c r="I12" i="19"/>
  <c r="GJ12" i="19"/>
  <c r="FZ12" i="19"/>
  <c r="AW12" i="19"/>
  <c r="HE12" i="19"/>
  <c r="EO12" i="19"/>
  <c r="S12" i="19"/>
  <c r="DI12" i="19"/>
  <c r="BR12" i="19"/>
  <c r="JQ12" i="19"/>
  <c r="JM12" i="19"/>
  <c r="KQ12" i="19"/>
  <c r="FU12" i="19"/>
  <c r="ED12" i="19"/>
  <c r="MC12" i="19"/>
  <c r="Z12" i="19"/>
  <c r="JD12" i="19"/>
  <c r="LC12" i="19"/>
  <c r="JR12" i="19"/>
  <c r="BN12" i="19"/>
  <c r="LI12" i="19"/>
  <c r="MG12" i="19"/>
  <c r="FY12" i="19"/>
  <c r="EE12" i="19"/>
  <c r="ER12" i="19"/>
  <c r="IN12" i="19"/>
  <c r="LJ12" i="19"/>
  <c r="BL12" i="19"/>
  <c r="CE12" i="19"/>
  <c r="MI12" i="19"/>
  <c r="HZ12" i="19"/>
  <c r="HY12" i="19"/>
  <c r="MQ12" i="19"/>
  <c r="KL12" i="19"/>
  <c r="BU12" i="19"/>
  <c r="MM12" i="19"/>
  <c r="KP12" i="19"/>
  <c r="IK12" i="19"/>
  <c r="CO12" i="19"/>
  <c r="DQ12" i="19"/>
  <c r="EA12" i="19"/>
  <c r="KW12" i="19"/>
  <c r="IT12" i="19"/>
  <c r="HW12" i="19"/>
  <c r="HN12" i="19"/>
  <c r="CY12" i="19"/>
  <c r="LB12" i="19"/>
  <c r="FE12" i="19"/>
  <c r="GD12" i="19"/>
  <c r="CA12" i="19"/>
  <c r="LV12" i="19"/>
  <c r="HV12" i="19"/>
  <c r="DW12" i="19"/>
  <c r="JN12" i="19"/>
  <c r="EM12" i="19"/>
  <c r="GU12" i="19"/>
  <c r="DO12" i="19"/>
  <c r="DX12" i="19"/>
  <c r="LS12" i="19"/>
  <c r="GY12" i="19"/>
  <c r="W12" i="19"/>
  <c r="CB12" i="19"/>
  <c r="CC12" i="19"/>
  <c r="K12" i="19"/>
  <c r="JE12" i="19"/>
  <c r="FT12" i="19"/>
  <c r="MD12" i="19"/>
  <c r="JF12" i="19"/>
  <c r="CM12" i="19"/>
  <c r="JT12" i="19"/>
  <c r="EK12" i="19"/>
  <c r="GM12" i="19"/>
  <c r="P12" i="19"/>
  <c r="LR12" i="19"/>
  <c r="HK12" i="19"/>
  <c r="DV12" i="19"/>
  <c r="ML12" i="19"/>
  <c r="KG12" i="19"/>
  <c r="AD12" i="19"/>
  <c r="BA12" i="19"/>
  <c r="BX12" i="19"/>
  <c r="KA12" i="19"/>
  <c r="JV12" i="19"/>
  <c r="FH12" i="19"/>
  <c r="KH12" i="19"/>
  <c r="LO12" i="19"/>
  <c r="MB12" i="19"/>
  <c r="EZ12" i="19"/>
  <c r="IX12" i="19"/>
  <c r="Y12" i="19"/>
  <c r="JW12" i="19"/>
  <c r="CV12" i="19"/>
  <c r="HP12" i="19"/>
  <c r="AN12" i="19"/>
  <c r="ID12" i="19"/>
  <c r="EF12" i="19"/>
  <c r="HT12" i="19"/>
  <c r="KB12" i="19"/>
  <c r="CZ12" i="19"/>
  <c r="KY12" i="19"/>
  <c r="HI12" i="19"/>
  <c r="KF12" i="19"/>
  <c r="MN12" i="19"/>
  <c r="FL12" i="19"/>
  <c r="JL12" i="19"/>
  <c r="CT12" i="19"/>
  <c r="LZ12" i="19"/>
  <c r="MS12" i="19"/>
  <c r="II12" i="19"/>
  <c r="BO12" i="19"/>
  <c r="IJ12" i="19"/>
  <c r="BT12" i="19"/>
  <c r="KS12" i="19"/>
  <c r="JB12" i="19"/>
  <c r="BZ12" i="19"/>
  <c r="KT12" i="19"/>
  <c r="AX12" i="19"/>
  <c r="DM12" i="19"/>
  <c r="KM12" i="19"/>
  <c r="BP12" i="19"/>
  <c r="LD12" i="19"/>
  <c r="DG12" i="19"/>
  <c r="LX12" i="19"/>
  <c r="CL12" i="19"/>
  <c r="AL12" i="19"/>
  <c r="GQ12" i="19"/>
  <c r="HD12" i="19"/>
  <c r="AB12" i="19"/>
  <c r="AS12" i="19"/>
  <c r="GZ12" i="19"/>
  <c r="BQ12" i="19"/>
  <c r="DD12" i="19"/>
  <c r="GS12" i="19"/>
  <c r="IF12" i="19"/>
  <c r="AU12" i="19"/>
  <c r="KE12" i="19"/>
  <c r="LU12" i="19"/>
  <c r="ES12" i="19"/>
  <c r="Q12" i="19"/>
  <c r="AT12" i="19"/>
  <c r="C12" i="19"/>
  <c r="MK12" i="19"/>
  <c r="IO12" i="19"/>
  <c r="BM12" i="19"/>
  <c r="LG12" i="19"/>
  <c r="IA12" i="19"/>
  <c r="CH12" i="19"/>
  <c r="LA12" i="19"/>
  <c r="DY12" i="19"/>
  <c r="LH12" i="19"/>
  <c r="MO12" i="19"/>
  <c r="HF12" i="19"/>
  <c r="MA12" i="19"/>
  <c r="GK12" i="19"/>
  <c r="CK12" i="19"/>
  <c r="GF12" i="19"/>
  <c r="BS12" i="19"/>
  <c r="CF12" i="19"/>
  <c r="DP12" i="19"/>
  <c r="GN12" i="19"/>
  <c r="IM12" i="19"/>
  <c r="IS12" i="19"/>
  <c r="J12" i="19"/>
  <c r="LW12" i="19"/>
  <c r="EU12" i="19"/>
  <c r="KK12" i="19"/>
  <c r="FV12" i="19"/>
  <c r="KC12" i="19"/>
  <c r="MF12" i="19"/>
  <c r="GW12" i="19"/>
  <c r="U12" i="19"/>
  <c r="GR12" i="19"/>
  <c r="DL12" i="19"/>
  <c r="GH12" i="19"/>
  <c r="AM12" i="19"/>
  <c r="CP12" i="19"/>
  <c r="JZ12" i="19"/>
  <c r="IC12" i="19"/>
  <c r="DR12" i="19"/>
  <c r="O12" i="19"/>
  <c r="JJ12" i="19"/>
  <c r="DE12" i="19"/>
  <c r="BB12" i="19"/>
  <c r="GV12" i="19"/>
  <c r="KR12" i="19"/>
  <c r="AE12" i="19"/>
  <c r="FA12" i="19"/>
  <c r="LP12" i="19"/>
  <c r="JH12" i="19"/>
  <c r="EY12" i="19"/>
  <c r="HO12" i="19"/>
  <c r="JY12" i="19"/>
  <c r="CS12" i="19"/>
  <c r="LT12" i="19"/>
  <c r="EG12" i="19"/>
  <c r="AV12" i="19"/>
  <c r="ET12" i="19"/>
  <c r="DB12" i="19"/>
  <c r="IR12" i="19"/>
  <c r="HH12" i="19"/>
  <c r="BY12" i="19"/>
  <c r="AQ12" i="19"/>
  <c r="IE12" i="19"/>
  <c r="FF12" i="19"/>
  <c r="KU12" i="19"/>
  <c r="AY12" i="19"/>
  <c r="LK12" i="19"/>
  <c r="KJ12" i="19"/>
  <c r="HJ12" i="19"/>
  <c r="FQ12" i="19"/>
  <c r="AG12" i="19"/>
  <c r="FO12" i="19"/>
  <c r="LN12" i="19"/>
  <c r="EL12" i="19"/>
  <c r="FN12" i="19"/>
  <c r="DT12" i="19"/>
  <c r="JC12" i="19"/>
  <c r="JP12" i="19"/>
  <c r="CN12" i="19"/>
  <c r="GG12" i="19"/>
  <c r="BG12" i="19"/>
  <c r="AJ12" i="19"/>
  <c r="FD12" i="19"/>
  <c r="ME12" i="19"/>
  <c r="KO12" i="19"/>
  <c r="FS12" i="19"/>
  <c r="GO12" i="19"/>
  <c r="D12" i="19"/>
  <c r="HB12" i="19"/>
  <c r="LQ12" i="19"/>
  <c r="IY12" i="19"/>
  <c r="JA12" i="19"/>
  <c r="AK12" i="19"/>
  <c r="AR12" i="19"/>
  <c r="EP12" i="19"/>
  <c r="DJ12" i="19"/>
  <c r="LM12" i="19"/>
  <c r="HU12" i="19"/>
  <c r="KN12" i="19"/>
  <c r="FP12" i="19"/>
  <c r="BH12" i="19"/>
  <c r="IU12" i="19"/>
  <c r="IG12" i="19"/>
  <c r="GP12" i="19"/>
  <c r="N12" i="19"/>
  <c r="EX12" i="19"/>
  <c r="FM12" i="19"/>
  <c r="H12" i="19"/>
  <c r="HS12" i="19"/>
  <c r="BV12" i="19"/>
  <c r="FX12" i="19"/>
  <c r="DN12" i="19"/>
  <c r="CX12" i="19"/>
  <c r="HQ12" i="19"/>
  <c r="DK12" i="19"/>
  <c r="GE12" i="19"/>
  <c r="EH12" i="19"/>
  <c r="AF12" i="19"/>
  <c r="HG12" i="19"/>
  <c r="JO12" i="19"/>
  <c r="DU12" i="19"/>
  <c r="CU12" i="19"/>
  <c r="JI12" i="19"/>
  <c r="CG12" i="19"/>
  <c r="AA12" i="19"/>
  <c r="DC12" i="19"/>
  <c r="HM12" i="19"/>
  <c r="GC12" i="19"/>
  <c r="IL12" i="19"/>
  <c r="EN12" i="19"/>
  <c r="LF12" i="19"/>
  <c r="MU12" i="19"/>
  <c r="IQ12" i="19"/>
  <c r="BD12" i="19"/>
  <c r="FR12" i="19"/>
  <c r="EQ12" i="19"/>
  <c r="GB12" i="19"/>
  <c r="FK12" i="19"/>
  <c r="KZ12" i="19"/>
  <c r="MT12" i="19"/>
  <c r="G12" i="19"/>
  <c r="T12" i="19"/>
  <c r="KI12" i="19"/>
  <c r="AZ12" i="19"/>
  <c r="BK12" i="19"/>
  <c r="MP12" i="19"/>
  <c r="IW12" i="19"/>
  <c r="JK12" i="19"/>
  <c r="CI12" i="19"/>
  <c r="AO12" i="19"/>
  <c r="LY12" i="19"/>
  <c r="EI12" i="19"/>
  <c r="CD12" i="19"/>
  <c r="IP12" i="19"/>
  <c r="CQ12" i="19"/>
  <c r="E12" i="19"/>
  <c r="BI12" i="19"/>
  <c r="BW12" i="19"/>
  <c r="IH12" i="19"/>
  <c r="HR12" i="19"/>
  <c r="F12" i="19"/>
  <c r="AC12" i="19"/>
  <c r="BE12" i="19"/>
  <c r="MV12" i="19"/>
  <c r="EB12" i="19"/>
  <c r="DF12" i="19"/>
  <c r="BF12" i="19"/>
  <c r="FW12" i="19"/>
  <c r="GX12" i="19"/>
  <c r="IZ12" i="19"/>
  <c r="EJ12" i="19"/>
  <c r="DH12" i="19"/>
  <c r="V12" i="19"/>
  <c r="HC12" i="19"/>
  <c r="GA12" i="19"/>
  <c r="DA12" i="19"/>
  <c r="X12" i="19"/>
  <c r="AI12" i="19"/>
  <c r="HL12" i="19"/>
  <c r="FJ12" i="19"/>
  <c r="EW12" i="19"/>
  <c r="CJ12" i="19"/>
  <c r="FG12" i="19"/>
  <c r="JX12" i="19"/>
  <c r="KX12" i="19"/>
  <c r="JU12" i="19"/>
  <c r="EV12" i="19"/>
  <c r="M12" i="19"/>
  <c r="MJ12" i="19"/>
  <c r="BC12" i="19"/>
  <c r="AH12" i="19"/>
  <c r="JG12" i="19"/>
  <c r="MR12" i="19"/>
  <c r="DS12" i="19"/>
  <c r="HX12" i="19"/>
  <c r="HA12" i="19"/>
  <c r="LL12" i="19"/>
  <c r="BJ12" i="19"/>
  <c r="FB12" i="19"/>
  <c r="CW12" i="19"/>
  <c r="FI12" i="19"/>
  <c r="MH12" i="19"/>
  <c r="IV12" i="19"/>
  <c r="AP12" i="19"/>
  <c r="DZ12" i="19"/>
  <c r="MR10" i="19"/>
  <c r="I10" i="19"/>
  <c r="Q10" i="19"/>
  <c r="Y10" i="19"/>
  <c r="AG10" i="19"/>
  <c r="AO10" i="19"/>
  <c r="AW10" i="19"/>
  <c r="BE10" i="19"/>
  <c r="BM10" i="19"/>
  <c r="BU10" i="19"/>
  <c r="CC10" i="19"/>
  <c r="CK10" i="19"/>
  <c r="CS10" i="19"/>
  <c r="DA10" i="19"/>
  <c r="DI10" i="19"/>
  <c r="DQ10" i="19"/>
  <c r="DY10" i="19"/>
  <c r="EG10" i="19"/>
  <c r="EO10" i="19"/>
  <c r="EW10" i="19"/>
  <c r="FE10" i="19"/>
  <c r="FM10" i="19"/>
  <c r="FU10" i="19"/>
  <c r="GC10" i="19"/>
  <c r="GK10" i="19"/>
  <c r="GS10" i="19"/>
  <c r="HA10" i="19"/>
  <c r="HI10" i="19"/>
  <c r="HQ10" i="19"/>
  <c r="HY10" i="19"/>
  <c r="IG10" i="19"/>
  <c r="IO10" i="19"/>
  <c r="IW10" i="19"/>
  <c r="JE10" i="19"/>
  <c r="JM10" i="19"/>
  <c r="JU10" i="19"/>
  <c r="KC10" i="19"/>
  <c r="KK10" i="19"/>
  <c r="MO10" i="19"/>
  <c r="J10" i="19"/>
  <c r="R10" i="19"/>
  <c r="Z10" i="19"/>
  <c r="AH10" i="19"/>
  <c r="AP10" i="19"/>
  <c r="AX10" i="19"/>
  <c r="BF10" i="19"/>
  <c r="BN10" i="19"/>
  <c r="BV10" i="19"/>
  <c r="CD10" i="19"/>
  <c r="CL10" i="19"/>
  <c r="CT10" i="19"/>
  <c r="DB10" i="19"/>
  <c r="DJ10" i="19"/>
  <c r="DR10" i="19"/>
  <c r="DZ10" i="19"/>
  <c r="EH10" i="19"/>
  <c r="EP10" i="19"/>
  <c r="EX10" i="19"/>
  <c r="FF10" i="19"/>
  <c r="FN10" i="19"/>
  <c r="FV10" i="19"/>
  <c r="GD10" i="19"/>
  <c r="GL10" i="19"/>
  <c r="GT10" i="19"/>
  <c r="HB10" i="19"/>
  <c r="HJ10" i="19"/>
  <c r="HR10" i="19"/>
  <c r="HZ10" i="19"/>
  <c r="IH10" i="19"/>
  <c r="IP10" i="19"/>
  <c r="IX10" i="19"/>
  <c r="JF10" i="19"/>
  <c r="JN10" i="19"/>
  <c r="JV10" i="19"/>
  <c r="KD10" i="19"/>
  <c r="KL10" i="19"/>
  <c r="KT10" i="19"/>
  <c r="LB10" i="19"/>
  <c r="LJ10" i="19"/>
  <c r="LR10" i="19"/>
  <c r="LZ10" i="19"/>
  <c r="MH10" i="19"/>
  <c r="MP10" i="19"/>
  <c r="MD10" i="19"/>
  <c r="LA10" i="19"/>
  <c r="C10" i="19"/>
  <c r="K10" i="19"/>
  <c r="S10" i="19"/>
  <c r="AA10" i="19"/>
  <c r="AI10" i="19"/>
  <c r="AQ10" i="19"/>
  <c r="AY10" i="19"/>
  <c r="BG10" i="19"/>
  <c r="BO10" i="19"/>
  <c r="BW10" i="19"/>
  <c r="CE10" i="19"/>
  <c r="CM10" i="19"/>
  <c r="CU10" i="19"/>
  <c r="DC10" i="19"/>
  <c r="DK10" i="19"/>
  <c r="DS10" i="19"/>
  <c r="EA10" i="19"/>
  <c r="EI10" i="19"/>
  <c r="EQ10" i="19"/>
  <c r="EY10" i="19"/>
  <c r="FG10" i="19"/>
  <c r="FO10" i="19"/>
  <c r="FW10" i="19"/>
  <c r="GE10" i="19"/>
  <c r="GM10" i="19"/>
  <c r="GU10" i="19"/>
  <c r="HC10" i="19"/>
  <c r="HK10" i="19"/>
  <c r="HS10" i="19"/>
  <c r="IA10" i="19"/>
  <c r="II10" i="19"/>
  <c r="IQ10" i="19"/>
  <c r="IY10" i="19"/>
  <c r="JG10" i="19"/>
  <c r="JO10" i="19"/>
  <c r="JW10" i="19"/>
  <c r="KE10" i="19"/>
  <c r="KM10" i="19"/>
  <c r="KU10" i="19"/>
  <c r="LC10" i="19"/>
  <c r="LK10" i="19"/>
  <c r="LS10" i="19"/>
  <c r="MA10" i="19"/>
  <c r="MI10" i="19"/>
  <c r="ML10" i="19"/>
  <c r="LI10" i="19"/>
  <c r="D10" i="19"/>
  <c r="L10" i="19"/>
  <c r="T10" i="19"/>
  <c r="AB10" i="19"/>
  <c r="AJ10" i="19"/>
  <c r="AR10" i="19"/>
  <c r="AZ10" i="19"/>
  <c r="BH10" i="19"/>
  <c r="BP10" i="19"/>
  <c r="BX10" i="19"/>
  <c r="CF10" i="19"/>
  <c r="CN10" i="19"/>
  <c r="CV10" i="19"/>
  <c r="DD10" i="19"/>
  <c r="DL10" i="19"/>
  <c r="DT10" i="19"/>
  <c r="EB10" i="19"/>
  <c r="EJ10" i="19"/>
  <c r="ER10" i="19"/>
  <c r="EZ10" i="19"/>
  <c r="FH10" i="19"/>
  <c r="FP10" i="19"/>
  <c r="FX10" i="19"/>
  <c r="GF10" i="19"/>
  <c r="GN10" i="19"/>
  <c r="GV10" i="19"/>
  <c r="HD10" i="19"/>
  <c r="HL10" i="19"/>
  <c r="HT10" i="19"/>
  <c r="IB10" i="19"/>
  <c r="IJ10" i="19"/>
  <c r="IR10" i="19"/>
  <c r="IZ10" i="19"/>
  <c r="JH10" i="19"/>
  <c r="JP10" i="19"/>
  <c r="JX10" i="19"/>
  <c r="KF10" i="19"/>
  <c r="KN10" i="19"/>
  <c r="KV10" i="19"/>
  <c r="LD10" i="19"/>
  <c r="LL10" i="19"/>
  <c r="LT10" i="19"/>
  <c r="MB10" i="19"/>
  <c r="MJ10" i="19"/>
  <c r="MQ10" i="19"/>
  <c r="AJ3" i="3"/>
  <c r="LE10" i="19"/>
  <c r="LU10" i="19"/>
  <c r="MC10" i="19"/>
  <c r="ID10" i="19"/>
  <c r="IL10" i="19"/>
  <c r="JB10" i="19"/>
  <c r="JJ10" i="19"/>
  <c r="JZ10" i="19"/>
  <c r="KH10" i="19"/>
  <c r="KX10" i="19"/>
  <c r="LF10" i="19"/>
  <c r="LV10" i="19"/>
  <c r="MN10" i="19"/>
  <c r="LQ10" i="19"/>
  <c r="MG10" i="19"/>
  <c r="E10" i="19"/>
  <c r="M10" i="19"/>
  <c r="U10" i="19"/>
  <c r="AC10" i="19"/>
  <c r="AK10" i="19"/>
  <c r="AS10" i="19"/>
  <c r="BA10" i="19"/>
  <c r="BI10" i="19"/>
  <c r="BQ10" i="19"/>
  <c r="BY10" i="19"/>
  <c r="CG10" i="19"/>
  <c r="CO10" i="19"/>
  <c r="CW10" i="19"/>
  <c r="DE10" i="19"/>
  <c r="DM10" i="19"/>
  <c r="DU10" i="19"/>
  <c r="EC10" i="19"/>
  <c r="EK10" i="19"/>
  <c r="ES10" i="19"/>
  <c r="FA10" i="19"/>
  <c r="FI10" i="19"/>
  <c r="FQ10" i="19"/>
  <c r="FY10" i="19"/>
  <c r="GG10" i="19"/>
  <c r="GO10" i="19"/>
  <c r="GW10" i="19"/>
  <c r="HE10" i="19"/>
  <c r="HM10" i="19"/>
  <c r="HU10" i="19"/>
  <c r="IC10" i="19"/>
  <c r="IK10" i="19"/>
  <c r="IS10" i="19"/>
  <c r="JA10" i="19"/>
  <c r="JI10" i="19"/>
  <c r="JQ10" i="19"/>
  <c r="JY10" i="19"/>
  <c r="KG10" i="19"/>
  <c r="KO10" i="19"/>
  <c r="KW10" i="19"/>
  <c r="LM10" i="19"/>
  <c r="MK10" i="19"/>
  <c r="IT10" i="19"/>
  <c r="JR10" i="19"/>
  <c r="KP10" i="19"/>
  <c r="LN10" i="19"/>
  <c r="MS10" i="19"/>
  <c r="F10" i="19"/>
  <c r="N10" i="19"/>
  <c r="V10" i="19"/>
  <c r="AD10" i="19"/>
  <c r="AL10" i="19"/>
  <c r="AT10" i="19"/>
  <c r="BB10" i="19"/>
  <c r="BJ10" i="19"/>
  <c r="BR10" i="19"/>
  <c r="BZ10" i="19"/>
  <c r="CH10" i="19"/>
  <c r="CP10" i="19"/>
  <c r="CX10" i="19"/>
  <c r="DF10" i="19"/>
  <c r="DN10" i="19"/>
  <c r="DV10" i="19"/>
  <c r="ED10" i="19"/>
  <c r="EL10" i="19"/>
  <c r="ET10" i="19"/>
  <c r="FB10" i="19"/>
  <c r="FJ10" i="19"/>
  <c r="FR10" i="19"/>
  <c r="FZ10" i="19"/>
  <c r="GH10" i="19"/>
  <c r="GP10" i="19"/>
  <c r="GX10" i="19"/>
  <c r="HF10" i="19"/>
  <c r="HN10" i="19"/>
  <c r="HV10" i="19"/>
  <c r="G10" i="19"/>
  <c r="O10" i="19"/>
  <c r="W10" i="19"/>
  <c r="AE10" i="19"/>
  <c r="AM10" i="19"/>
  <c r="AU10" i="19"/>
  <c r="BC10" i="19"/>
  <c r="BK10" i="19"/>
  <c r="BS10" i="19"/>
  <c r="CA10" i="19"/>
  <c r="CI10" i="19"/>
  <c r="CQ10" i="19"/>
  <c r="CY10" i="19"/>
  <c r="DG10" i="19"/>
  <c r="DO10" i="19"/>
  <c r="DW10" i="19"/>
  <c r="EE10" i="19"/>
  <c r="EM10" i="19"/>
  <c r="EU10" i="19"/>
  <c r="FC10" i="19"/>
  <c r="FK10" i="19"/>
  <c r="FS10" i="19"/>
  <c r="GA10" i="19"/>
  <c r="GI10" i="19"/>
  <c r="GQ10" i="19"/>
  <c r="GY10" i="19"/>
  <c r="HG10" i="19"/>
  <c r="HO10" i="19"/>
  <c r="HW10" i="19"/>
  <c r="IE10" i="19"/>
  <c r="IM10" i="19"/>
  <c r="IU10" i="19"/>
  <c r="JC10" i="19"/>
  <c r="JK10" i="19"/>
  <c r="JS10" i="19"/>
  <c r="KA10" i="19"/>
  <c r="KI10" i="19"/>
  <c r="KQ10" i="19"/>
  <c r="KY10" i="19"/>
  <c r="LG10" i="19"/>
  <c r="LO10" i="19"/>
  <c r="LW10" i="19"/>
  <c r="ME10" i="19"/>
  <c r="MM10" i="19"/>
  <c r="MF10" i="19"/>
  <c r="LY10" i="19"/>
  <c r="H10" i="19"/>
  <c r="P10" i="19"/>
  <c r="X10" i="19"/>
  <c r="AF10" i="19"/>
  <c r="AN10" i="19"/>
  <c r="AV10" i="19"/>
  <c r="BD10" i="19"/>
  <c r="BL10" i="19"/>
  <c r="BT10" i="19"/>
  <c r="CB10" i="19"/>
  <c r="CJ10" i="19"/>
  <c r="CR10" i="19"/>
  <c r="CZ10" i="19"/>
  <c r="DH10" i="19"/>
  <c r="DP10" i="19"/>
  <c r="DX10" i="19"/>
  <c r="EF10" i="19"/>
  <c r="EN10" i="19"/>
  <c r="EV10" i="19"/>
  <c r="FD10" i="19"/>
  <c r="FL10" i="19"/>
  <c r="FT10" i="19"/>
  <c r="GB10" i="19"/>
  <c r="GJ10" i="19"/>
  <c r="GR10" i="19"/>
  <c r="GZ10" i="19"/>
  <c r="HH10" i="19"/>
  <c r="HP10" i="19"/>
  <c r="HX10" i="19"/>
  <c r="IF10" i="19"/>
  <c r="IN10" i="19"/>
  <c r="IV10" i="19"/>
  <c r="JD10" i="19"/>
  <c r="JL10" i="19"/>
  <c r="JT10" i="19"/>
  <c r="KB10" i="19"/>
  <c r="KJ10" i="19"/>
  <c r="KR10" i="19"/>
  <c r="KZ10" i="19"/>
  <c r="LH10" i="19"/>
  <c r="LP10" i="19"/>
  <c r="LX10" i="19"/>
  <c r="KS10" i="19"/>
  <c r="MT10" i="19"/>
  <c r="MV10" i="19"/>
  <c r="MV6" i="19"/>
  <c r="MV7" i="19"/>
  <c r="MW3" i="19"/>
  <c r="MW12" i="19" s="1"/>
  <c r="MV5" i="19"/>
  <c r="L2" i="19"/>
  <c r="L14" i="19" s="1"/>
  <c r="N12" i="15" l="1"/>
  <c r="M17" i="15"/>
  <c r="M9" i="15" s="1"/>
  <c r="AK3" i="3"/>
  <c r="MV8" i="19" s="1"/>
  <c r="MV9" i="19" s="1"/>
  <c r="FX22" i="19"/>
  <c r="FX26" i="19"/>
  <c r="AM8" i="19"/>
  <c r="AM9" i="19" s="1"/>
  <c r="BF8" i="19"/>
  <c r="BF9" i="19" s="1"/>
  <c r="L8" i="19"/>
  <c r="L9" i="19" s="1"/>
  <c r="AD8" i="19"/>
  <c r="AD9" i="19" s="1"/>
  <c r="DF8" i="19"/>
  <c r="DF9" i="19" s="1"/>
  <c r="CB8" i="19"/>
  <c r="CB9" i="19" s="1"/>
  <c r="CC8" i="19"/>
  <c r="CC9" i="19" s="1"/>
  <c r="CN8" i="19"/>
  <c r="CN9" i="19" s="1"/>
  <c r="DN8" i="19"/>
  <c r="DN9" i="19" s="1"/>
  <c r="GH8" i="19"/>
  <c r="GH9" i="19" s="1"/>
  <c r="Q8" i="19"/>
  <c r="Q9" i="19" s="1"/>
  <c r="CQ8" i="19"/>
  <c r="CQ9" i="19" s="1"/>
  <c r="DD8" i="19"/>
  <c r="DD9" i="19" s="1"/>
  <c r="AR8" i="19"/>
  <c r="AR9" i="19" s="1"/>
  <c r="M8" i="19"/>
  <c r="M9" i="19" s="1"/>
  <c r="CG8" i="19"/>
  <c r="CG9" i="19" s="1"/>
  <c r="BJ8" i="19"/>
  <c r="BJ9" i="19" s="1"/>
  <c r="ED8" i="19"/>
  <c r="ED9" i="19" s="1"/>
  <c r="AE8" i="19"/>
  <c r="AE9" i="19" s="1"/>
  <c r="DG8" i="19"/>
  <c r="DG9" i="19" s="1"/>
  <c r="CZ8" i="19"/>
  <c r="CZ9" i="19" s="1"/>
  <c r="AO8" i="19"/>
  <c r="AO9" i="19" s="1"/>
  <c r="R8" i="19"/>
  <c r="R9" i="19" s="1"/>
  <c r="AP8" i="19"/>
  <c r="AP9" i="19" s="1"/>
  <c r="EH8" i="19"/>
  <c r="EH9" i="19" s="1"/>
  <c r="JF8" i="19"/>
  <c r="JF9" i="19" s="1"/>
  <c r="FD8" i="19"/>
  <c r="FD9" i="19" s="1"/>
  <c r="LW8" i="19"/>
  <c r="LW9" i="19" s="1"/>
  <c r="CE8" i="19"/>
  <c r="CE9" i="19" s="1"/>
  <c r="JH8" i="19"/>
  <c r="JH9" i="19" s="1"/>
  <c r="CO8" i="19"/>
  <c r="CO9" i="19" s="1"/>
  <c r="HF8" i="19"/>
  <c r="HF9" i="19" s="1"/>
  <c r="AU8" i="19"/>
  <c r="AU9" i="19" s="1"/>
  <c r="DO8" i="19"/>
  <c r="DO9" i="19" s="1"/>
  <c r="DH8" i="19"/>
  <c r="DH9" i="19" s="1"/>
  <c r="GB8" i="19"/>
  <c r="GB9" i="19" s="1"/>
  <c r="AW8" i="19"/>
  <c r="AW9" i="19" s="1"/>
  <c r="Z8" i="19"/>
  <c r="Z9" i="19" s="1"/>
  <c r="DA8" i="19"/>
  <c r="DA9" i="19" s="1"/>
  <c r="MC8" i="19"/>
  <c r="MC9" i="19" s="1"/>
  <c r="BN8" i="19"/>
  <c r="BN9" i="19" s="1"/>
  <c r="KB8" i="19"/>
  <c r="KB9" i="19" s="1"/>
  <c r="IE8" i="19"/>
  <c r="IE9" i="19" s="1"/>
  <c r="DI8" i="19"/>
  <c r="DI9" i="19" s="1"/>
  <c r="IR8" i="19"/>
  <c r="IR9" i="19" s="1"/>
  <c r="S8" i="19"/>
  <c r="S9" i="19" s="1"/>
  <c r="CM8" i="19"/>
  <c r="CM9" i="19" s="1"/>
  <c r="II8" i="19"/>
  <c r="II9" i="19" s="1"/>
  <c r="LC8" i="19"/>
  <c r="LC9" i="19" s="1"/>
  <c r="AC8" i="19"/>
  <c r="AC9" i="19" s="1"/>
  <c r="DE8" i="19"/>
  <c r="DE9" i="19" s="1"/>
  <c r="IS8" i="19"/>
  <c r="IS9" i="19" s="1"/>
  <c r="F8" i="19"/>
  <c r="F9" i="19" s="1"/>
  <c r="BZ8" i="19"/>
  <c r="BZ9" i="19" s="1"/>
  <c r="HN8" i="19"/>
  <c r="HN9" i="19" s="1"/>
  <c r="KP8" i="19"/>
  <c r="KP9" i="19" s="1"/>
  <c r="BC8" i="19"/>
  <c r="BC9" i="19" s="1"/>
  <c r="GQ8" i="19"/>
  <c r="GQ9" i="19" s="1"/>
  <c r="JK8" i="19"/>
  <c r="JK9" i="19" s="1"/>
  <c r="AV8" i="19"/>
  <c r="AV9" i="19" s="1"/>
  <c r="GR8" i="19"/>
  <c r="GR9" i="19" s="1"/>
  <c r="JL8" i="19"/>
  <c r="JL9" i="19" s="1"/>
  <c r="BE8" i="19"/>
  <c r="BE9" i="19" s="1"/>
  <c r="LS8" i="19"/>
  <c r="LS9" i="19" s="1"/>
  <c r="CT8" i="19"/>
  <c r="CT9" i="19" s="1"/>
  <c r="FM8" i="19"/>
  <c r="FM9" i="19" s="1"/>
  <c r="MK8" i="19"/>
  <c r="MK9" i="19" s="1"/>
  <c r="GT8" i="19"/>
  <c r="GT9" i="19" s="1"/>
  <c r="MT8" i="19"/>
  <c r="MT9" i="19" s="1"/>
  <c r="IG8" i="19"/>
  <c r="IG9" i="19" s="1"/>
  <c r="DJ8" i="19"/>
  <c r="DJ9" i="19" s="1"/>
  <c r="CD8" i="19"/>
  <c r="CD9" i="19" s="1"/>
  <c r="GL8" i="19"/>
  <c r="GL9" i="19" s="1"/>
  <c r="IO8" i="19"/>
  <c r="IO9" i="19" s="1"/>
  <c r="LR8" i="19"/>
  <c r="LR9" i="19" s="1"/>
  <c r="HX8" i="19"/>
  <c r="HX9" i="19" s="1"/>
  <c r="HJ8" i="19"/>
  <c r="HJ9" i="19" s="1"/>
  <c r="AB8" i="19"/>
  <c r="AB9" i="19" s="1"/>
  <c r="ES8" i="19"/>
  <c r="ES9" i="19" s="1"/>
  <c r="W8" i="19"/>
  <c r="W9" i="19" s="1"/>
  <c r="Y8" i="19"/>
  <c r="Y9" i="19" s="1"/>
  <c r="AX8" i="19"/>
  <c r="AX9" i="19" s="1"/>
  <c r="AA8" i="19"/>
  <c r="AA9" i="19" s="1"/>
  <c r="CU8" i="19"/>
  <c r="CU9" i="19" s="1"/>
  <c r="BP8" i="19"/>
  <c r="BP9" i="19" s="1"/>
  <c r="EJ8" i="19"/>
  <c r="EJ9" i="19" s="1"/>
  <c r="HD8" i="19"/>
  <c r="HD9" i="19" s="1"/>
  <c r="JX8" i="19"/>
  <c r="JX9" i="19" s="1"/>
  <c r="AS8" i="19"/>
  <c r="AS9" i="19" s="1"/>
  <c r="DM8" i="19"/>
  <c r="DM9" i="19" s="1"/>
  <c r="JA8" i="19"/>
  <c r="JA9" i="19" s="1"/>
  <c r="CH8" i="19"/>
  <c r="CH9" i="19" s="1"/>
  <c r="FB8" i="19"/>
  <c r="FB9" i="19" s="1"/>
  <c r="ID8" i="19"/>
  <c r="ID9" i="19" s="1"/>
  <c r="KX8" i="19"/>
  <c r="KX9" i="19" s="1"/>
  <c r="BK8" i="19"/>
  <c r="BK9" i="19" s="1"/>
  <c r="EE8" i="19"/>
  <c r="EE9" i="19" s="1"/>
  <c r="GY8" i="19"/>
  <c r="GY9" i="19" s="1"/>
  <c r="BD8" i="19"/>
  <c r="BD9" i="19" s="1"/>
  <c r="EF8" i="19"/>
  <c r="EF9" i="19" s="1"/>
  <c r="GZ8" i="19"/>
  <c r="GZ9" i="19" s="1"/>
  <c r="JT8" i="19"/>
  <c r="JT9" i="19" s="1"/>
  <c r="BM8" i="19"/>
  <c r="BM9" i="19" s="1"/>
  <c r="DY8" i="19"/>
  <c r="DY9" i="19" s="1"/>
  <c r="MA8" i="19"/>
  <c r="MA9" i="19" s="1"/>
  <c r="MJ8" i="19"/>
  <c r="MJ9" i="19" s="1"/>
  <c r="GS8" i="19"/>
  <c r="GS9" i="19" s="1"/>
  <c r="MS8" i="19"/>
  <c r="MS9" i="19" s="1"/>
  <c r="HZ8" i="19"/>
  <c r="HZ9" i="19" s="1"/>
  <c r="DQ8" i="19"/>
  <c r="DQ9" i="19" s="1"/>
  <c r="JM8" i="19"/>
  <c r="JM9" i="19" s="1"/>
  <c r="HI8" i="19"/>
  <c r="HI9" i="19" s="1"/>
  <c r="EP8" i="19"/>
  <c r="EP9" i="19" s="1"/>
  <c r="LX8" i="19"/>
  <c r="LX9" i="19" s="1"/>
  <c r="KS8" i="19"/>
  <c r="KS9" i="19" s="1"/>
  <c r="AI8" i="19"/>
  <c r="AI9" i="19" s="1"/>
  <c r="GE8" i="19"/>
  <c r="GE9" i="19" s="1"/>
  <c r="D8" i="19"/>
  <c r="D9" i="19" s="1"/>
  <c r="ER8" i="19"/>
  <c r="ER9" i="19" s="1"/>
  <c r="KN8" i="19"/>
  <c r="KN9" i="19" s="1"/>
  <c r="DU8" i="19"/>
  <c r="DU9" i="19" s="1"/>
  <c r="JI8" i="19"/>
  <c r="JI9" i="19" s="1"/>
  <c r="CP8" i="19"/>
  <c r="CP9" i="19" s="1"/>
  <c r="IL8" i="19"/>
  <c r="IL9" i="19" s="1"/>
  <c r="BS8" i="19"/>
  <c r="BS9" i="19" s="1"/>
  <c r="BT8" i="19"/>
  <c r="BT9" i="19" s="1"/>
  <c r="BU8" i="19"/>
  <c r="BU9" i="19" s="1"/>
  <c r="HY8" i="19"/>
  <c r="HY9" i="19" s="1"/>
  <c r="KR8" i="19"/>
  <c r="KR9" i="19" s="1"/>
  <c r="CJ8" i="19"/>
  <c r="CJ9" i="19" s="1"/>
  <c r="CK8" i="19"/>
  <c r="CK9" i="19" s="1"/>
  <c r="MH8" i="19"/>
  <c r="MH9" i="19" s="1"/>
  <c r="E8" i="19"/>
  <c r="E9" i="19" s="1"/>
  <c r="JJ8" i="19"/>
  <c r="JJ9" i="19" s="1"/>
  <c r="CR8" i="19"/>
  <c r="CR9" i="19" s="1"/>
  <c r="LZ8" i="19"/>
  <c r="LZ9" i="19" s="1"/>
  <c r="JV8" i="19"/>
  <c r="JV9" i="19" s="1"/>
  <c r="DK8" i="19"/>
  <c r="DK9" i="19" s="1"/>
  <c r="IY8" i="19"/>
  <c r="IY9" i="19" s="1"/>
  <c r="BX8" i="19"/>
  <c r="BX9" i="19" s="1"/>
  <c r="HL8" i="19"/>
  <c r="HL9" i="19" s="1"/>
  <c r="BA8" i="19"/>
  <c r="BA9" i="19" s="1"/>
  <c r="GO8" i="19"/>
  <c r="GO9" i="19" s="1"/>
  <c r="V8" i="19"/>
  <c r="V9" i="19" s="1"/>
  <c r="FR8" i="19"/>
  <c r="FR9" i="19" s="1"/>
  <c r="LF8" i="19"/>
  <c r="LF9" i="19" s="1"/>
  <c r="EM8" i="19"/>
  <c r="EM9" i="19" s="1"/>
  <c r="EN8" i="19"/>
  <c r="EN9" i="19" s="1"/>
  <c r="FE8" i="19"/>
  <c r="FE9" i="19" s="1"/>
  <c r="LH8" i="19"/>
  <c r="LH9" i="19" s="1"/>
  <c r="FV8" i="19"/>
  <c r="FV9" i="19" s="1"/>
  <c r="P8" i="19"/>
  <c r="P9" i="19" s="1"/>
  <c r="IW8" i="19"/>
  <c r="IW9" i="19" s="1"/>
  <c r="LA8" i="19"/>
  <c r="LA9" i="19" s="1"/>
  <c r="BV8" i="19"/>
  <c r="BV9" i="19" s="1"/>
  <c r="BO8" i="19"/>
  <c r="BO9" i="19" s="1"/>
  <c r="EI8" i="19"/>
  <c r="EI9" i="19" s="1"/>
  <c r="HC8" i="19"/>
  <c r="HC9" i="19" s="1"/>
  <c r="BY8" i="19"/>
  <c r="BY9" i="19" s="1"/>
  <c r="GP8" i="19"/>
  <c r="GP9" i="19" s="1"/>
  <c r="FL8" i="19"/>
  <c r="FL9" i="19" s="1"/>
  <c r="KD8" i="19"/>
  <c r="KD9" i="19" s="1"/>
  <c r="JN8" i="19"/>
  <c r="JN9" i="19" s="1"/>
  <c r="MU8" i="19"/>
  <c r="MU9" i="19" s="1"/>
  <c r="MT11" i="19"/>
  <c r="T11" i="19"/>
  <c r="CF11" i="19"/>
  <c r="ER11" i="19"/>
  <c r="HD11" i="19"/>
  <c r="JP11" i="19"/>
  <c r="MB11" i="19"/>
  <c r="BA11" i="19"/>
  <c r="DM11" i="19"/>
  <c r="FY11" i="19"/>
  <c r="IK11" i="19"/>
  <c r="KW11" i="19"/>
  <c r="AT11" i="19"/>
  <c r="DF11" i="19"/>
  <c r="FR11" i="19"/>
  <c r="ID11" i="19"/>
  <c r="KP11" i="19"/>
  <c r="O11" i="19"/>
  <c r="CA11" i="19"/>
  <c r="EM11" i="19"/>
  <c r="GY11" i="19"/>
  <c r="JK11" i="19"/>
  <c r="LW11" i="19"/>
  <c r="AV11" i="19"/>
  <c r="DH11" i="19"/>
  <c r="FT11" i="19"/>
  <c r="IF11" i="19"/>
  <c r="KR11" i="19"/>
  <c r="Q11" i="19"/>
  <c r="CC11" i="19"/>
  <c r="EO11" i="19"/>
  <c r="HA11" i="19"/>
  <c r="JM11" i="19"/>
  <c r="LY11" i="19"/>
  <c r="AX11" i="19"/>
  <c r="DJ11" i="19"/>
  <c r="FV11" i="19"/>
  <c r="IH11" i="19"/>
  <c r="KT11" i="19"/>
  <c r="S11" i="19"/>
  <c r="CE11" i="19"/>
  <c r="EQ11" i="19"/>
  <c r="HC11" i="19"/>
  <c r="JO11" i="19"/>
  <c r="AB11" i="19"/>
  <c r="CN11" i="19"/>
  <c r="EZ11" i="19"/>
  <c r="HL11" i="19"/>
  <c r="JX11" i="19"/>
  <c r="MJ11" i="19"/>
  <c r="BI11" i="19"/>
  <c r="DU11" i="19"/>
  <c r="GG11" i="19"/>
  <c r="IS11" i="19"/>
  <c r="LE11" i="19"/>
  <c r="BB11" i="19"/>
  <c r="DN11" i="19"/>
  <c r="FZ11" i="19"/>
  <c r="IL11" i="19"/>
  <c r="KX11" i="19"/>
  <c r="W11" i="19"/>
  <c r="CI11" i="19"/>
  <c r="EU11" i="19"/>
  <c r="HG11" i="19"/>
  <c r="JS11" i="19"/>
  <c r="ME11" i="19"/>
  <c r="BD11" i="19"/>
  <c r="DP11" i="19"/>
  <c r="GB11" i="19"/>
  <c r="IN11" i="19"/>
  <c r="KZ11" i="19"/>
  <c r="Y11" i="19"/>
  <c r="CK11" i="19"/>
  <c r="EW11" i="19"/>
  <c r="HI11" i="19"/>
  <c r="JU11" i="19"/>
  <c r="MG11" i="19"/>
  <c r="BF11" i="19"/>
  <c r="DR11" i="19"/>
  <c r="GD11" i="19"/>
  <c r="IP11" i="19"/>
  <c r="LB11" i="19"/>
  <c r="AA11" i="19"/>
  <c r="CM11" i="19"/>
  <c r="EY11" i="19"/>
  <c r="HK11" i="19"/>
  <c r="JW11" i="19"/>
  <c r="MI11" i="19"/>
  <c r="AJ11" i="19"/>
  <c r="CV11" i="19"/>
  <c r="FH11" i="19"/>
  <c r="HT11" i="19"/>
  <c r="KF11" i="19"/>
  <c r="D11" i="19"/>
  <c r="BQ11" i="19"/>
  <c r="EC11" i="19"/>
  <c r="GO11" i="19"/>
  <c r="JA11" i="19"/>
  <c r="LM11" i="19"/>
  <c r="BJ11" i="19"/>
  <c r="DV11" i="19"/>
  <c r="GH11" i="19"/>
  <c r="IT11" i="19"/>
  <c r="LF11" i="19"/>
  <c r="AE11" i="19"/>
  <c r="CQ11" i="19"/>
  <c r="FC11" i="19"/>
  <c r="HO11" i="19"/>
  <c r="KA11" i="19"/>
  <c r="MM11" i="19"/>
  <c r="BL11" i="19"/>
  <c r="DX11" i="19"/>
  <c r="GJ11" i="19"/>
  <c r="IV11" i="19"/>
  <c r="LH11" i="19"/>
  <c r="AG11" i="19"/>
  <c r="CS11" i="19"/>
  <c r="FE11" i="19"/>
  <c r="HQ11" i="19"/>
  <c r="KC11" i="19"/>
  <c r="MO11" i="19"/>
  <c r="BN11" i="19"/>
  <c r="DZ11" i="19"/>
  <c r="GL11" i="19"/>
  <c r="IX11" i="19"/>
  <c r="LJ11" i="19"/>
  <c r="AI11" i="19"/>
  <c r="CU11" i="19"/>
  <c r="FG11" i="19"/>
  <c r="HS11" i="19"/>
  <c r="KE11" i="19"/>
  <c r="LU11" i="19"/>
  <c r="AR11" i="19"/>
  <c r="DD11" i="19"/>
  <c r="FP11" i="19"/>
  <c r="IB11" i="19"/>
  <c r="KN11" i="19"/>
  <c r="M11" i="19"/>
  <c r="BY11" i="19"/>
  <c r="EK11" i="19"/>
  <c r="GW11" i="19"/>
  <c r="JI11" i="19"/>
  <c r="F11" i="19"/>
  <c r="BR11" i="19"/>
  <c r="ED11" i="19"/>
  <c r="GP11" i="19"/>
  <c r="JB11" i="19"/>
  <c r="LN11" i="19"/>
  <c r="AM11" i="19"/>
  <c r="CY11" i="19"/>
  <c r="FK11" i="19"/>
  <c r="HW11" i="19"/>
  <c r="KI11" i="19"/>
  <c r="H11" i="19"/>
  <c r="BT11" i="19"/>
  <c r="EF11" i="19"/>
  <c r="GR11" i="19"/>
  <c r="JD11" i="19"/>
  <c r="LP11" i="19"/>
  <c r="AO11" i="19"/>
  <c r="DA11" i="19"/>
  <c r="FM11" i="19"/>
  <c r="HY11" i="19"/>
  <c r="KK11" i="19"/>
  <c r="J11" i="19"/>
  <c r="BV11" i="19"/>
  <c r="EH11" i="19"/>
  <c r="GT11" i="19"/>
  <c r="JF11" i="19"/>
  <c r="LR11" i="19"/>
  <c r="AQ11" i="19"/>
  <c r="DC11" i="19"/>
  <c r="FO11" i="19"/>
  <c r="IA11" i="19"/>
  <c r="KM11" i="19"/>
  <c r="MC11" i="19"/>
  <c r="AZ11" i="19"/>
  <c r="DL11" i="19"/>
  <c r="FX11" i="19"/>
  <c r="IJ11" i="19"/>
  <c r="KV11" i="19"/>
  <c r="U11" i="19"/>
  <c r="CG11" i="19"/>
  <c r="ES11" i="19"/>
  <c r="HE11" i="19"/>
  <c r="JQ11" i="19"/>
  <c r="N11" i="19"/>
  <c r="BZ11" i="19"/>
  <c r="EL11" i="19"/>
  <c r="GX11" i="19"/>
  <c r="JJ11" i="19"/>
  <c r="LV11" i="19"/>
  <c r="AU11" i="19"/>
  <c r="DG11" i="19"/>
  <c r="FS11" i="19"/>
  <c r="IE11" i="19"/>
  <c r="KQ11" i="19"/>
  <c r="P11" i="19"/>
  <c r="CB11" i="19"/>
  <c r="EN11" i="19"/>
  <c r="GZ11" i="19"/>
  <c r="JL11" i="19"/>
  <c r="LX11" i="19"/>
  <c r="AW11" i="19"/>
  <c r="DI11" i="19"/>
  <c r="FU11" i="19"/>
  <c r="IG11" i="19"/>
  <c r="KS11" i="19"/>
  <c r="R11" i="19"/>
  <c r="CD11" i="19"/>
  <c r="EP11" i="19"/>
  <c r="HB11" i="19"/>
  <c r="JN11" i="19"/>
  <c r="LZ11" i="19"/>
  <c r="AY11" i="19"/>
  <c r="DK11" i="19"/>
  <c r="FW11" i="19"/>
  <c r="II11" i="19"/>
  <c r="KU11" i="19"/>
  <c r="MK11" i="19"/>
  <c r="MQ11" i="19"/>
  <c r="BH11" i="19"/>
  <c r="DT11" i="19"/>
  <c r="GF11" i="19"/>
  <c r="IR11" i="19"/>
  <c r="LD11" i="19"/>
  <c r="AC11" i="19"/>
  <c r="CO11" i="19"/>
  <c r="FA11" i="19"/>
  <c r="HM11" i="19"/>
  <c r="JY11" i="19"/>
  <c r="V11" i="19"/>
  <c r="CH11" i="19"/>
  <c r="ET11" i="19"/>
  <c r="HF11" i="19"/>
  <c r="JR11" i="19"/>
  <c r="MD11" i="19"/>
  <c r="BC11" i="19"/>
  <c r="DO11" i="19"/>
  <c r="GA11" i="19"/>
  <c r="IM11" i="19"/>
  <c r="KY11" i="19"/>
  <c r="X11" i="19"/>
  <c r="CJ11" i="19"/>
  <c r="EV11" i="19"/>
  <c r="HH11" i="19"/>
  <c r="JT11" i="19"/>
  <c r="MF11" i="19"/>
  <c r="BE11" i="19"/>
  <c r="DQ11" i="19"/>
  <c r="GC11" i="19"/>
  <c r="IO11" i="19"/>
  <c r="LA11" i="19"/>
  <c r="Z11" i="19"/>
  <c r="CL11" i="19"/>
  <c r="EX11" i="19"/>
  <c r="HJ11" i="19"/>
  <c r="JV11" i="19"/>
  <c r="MH11" i="19"/>
  <c r="BG11" i="19"/>
  <c r="DS11" i="19"/>
  <c r="GE11" i="19"/>
  <c r="IQ11" i="19"/>
  <c r="LC11" i="19"/>
  <c r="MP11" i="19"/>
  <c r="HR11" i="19"/>
  <c r="C11" i="19"/>
  <c r="EA11" i="19"/>
  <c r="IY11" i="19"/>
  <c r="MR11" i="19"/>
  <c r="AP11" i="19"/>
  <c r="HZ11" i="19"/>
  <c r="E11" i="19"/>
  <c r="BP11" i="19"/>
  <c r="EB11" i="19"/>
  <c r="GN11" i="19"/>
  <c r="IZ11" i="19"/>
  <c r="LL11" i="19"/>
  <c r="AK11" i="19"/>
  <c r="CW11" i="19"/>
  <c r="FI11" i="19"/>
  <c r="HU11" i="19"/>
  <c r="KG11" i="19"/>
  <c r="AD11" i="19"/>
  <c r="CP11" i="19"/>
  <c r="FB11" i="19"/>
  <c r="HN11" i="19"/>
  <c r="JZ11" i="19"/>
  <c r="ML11" i="19"/>
  <c r="BK11" i="19"/>
  <c r="DW11" i="19"/>
  <c r="GI11" i="19"/>
  <c r="IU11" i="19"/>
  <c r="LG11" i="19"/>
  <c r="AF11" i="19"/>
  <c r="CR11" i="19"/>
  <c r="FD11" i="19"/>
  <c r="HP11" i="19"/>
  <c r="KB11" i="19"/>
  <c r="MN11" i="19"/>
  <c r="BM11" i="19"/>
  <c r="DY11" i="19"/>
  <c r="GK11" i="19"/>
  <c r="IW11" i="19"/>
  <c r="LI11" i="19"/>
  <c r="AH11" i="19"/>
  <c r="CT11" i="19"/>
  <c r="FF11" i="19"/>
  <c r="KD11" i="19"/>
  <c r="BO11" i="19"/>
  <c r="GM11" i="19"/>
  <c r="LK11" i="19"/>
  <c r="LQ11" i="19"/>
  <c r="FN11" i="19"/>
  <c r="L11" i="19"/>
  <c r="BX11" i="19"/>
  <c r="EJ11" i="19"/>
  <c r="GV11" i="19"/>
  <c r="JH11" i="19"/>
  <c r="LT11" i="19"/>
  <c r="AS11" i="19"/>
  <c r="DE11" i="19"/>
  <c r="FQ11" i="19"/>
  <c r="IC11" i="19"/>
  <c r="KO11" i="19"/>
  <c r="AL11" i="19"/>
  <c r="CX11" i="19"/>
  <c r="FJ11" i="19"/>
  <c r="HV11" i="19"/>
  <c r="KH11" i="19"/>
  <c r="G11" i="19"/>
  <c r="BS11" i="19"/>
  <c r="EE11" i="19"/>
  <c r="GQ11" i="19"/>
  <c r="JC11" i="19"/>
  <c r="LO11" i="19"/>
  <c r="AN11" i="19"/>
  <c r="CZ11" i="19"/>
  <c r="FL11" i="19"/>
  <c r="HX11" i="19"/>
  <c r="KJ11" i="19"/>
  <c r="I11" i="19"/>
  <c r="BU11" i="19"/>
  <c r="EG11" i="19"/>
  <c r="GS11" i="19"/>
  <c r="JE11" i="19"/>
  <c r="DB11" i="19"/>
  <c r="KL11" i="19"/>
  <c r="BW11" i="19"/>
  <c r="EI11" i="19"/>
  <c r="GU11" i="19"/>
  <c r="JG11" i="19"/>
  <c r="MU11" i="19"/>
  <c r="LS11" i="19"/>
  <c r="MA11" i="19"/>
  <c r="K11" i="19"/>
  <c r="MS11" i="19"/>
  <c r="MW11" i="19"/>
  <c r="MW10" i="19"/>
  <c r="MW6" i="19"/>
  <c r="MW7" i="19"/>
  <c r="MW8" i="19"/>
  <c r="MX3" i="19"/>
  <c r="MX12" i="19" s="1"/>
  <c r="MW5" i="19"/>
  <c r="M2" i="19"/>
  <c r="M14" i="19" s="1"/>
  <c r="FT8" i="19" l="1"/>
  <c r="FT9" i="19" s="1"/>
  <c r="GN8" i="19"/>
  <c r="GN9" i="19" s="1"/>
  <c r="MI8" i="19"/>
  <c r="MI9" i="19" s="1"/>
  <c r="KE8" i="19"/>
  <c r="KE9" i="19" s="1"/>
  <c r="FP8" i="19"/>
  <c r="FP9" i="19" s="1"/>
  <c r="EY8" i="19"/>
  <c r="EY9" i="19" s="1"/>
  <c r="ME8" i="19"/>
  <c r="ME9" i="19" s="1"/>
  <c r="EO8" i="19"/>
  <c r="EO9" i="19" s="1"/>
  <c r="MM8" i="19"/>
  <c r="MM9" i="19" s="1"/>
  <c r="FU8" i="19"/>
  <c r="FU9" i="19" s="1"/>
  <c r="EX8" i="19"/>
  <c r="EX9" i="19" s="1"/>
  <c r="EL8" i="19"/>
  <c r="EL9" i="19" s="1"/>
  <c r="KC8" i="19"/>
  <c r="KC9" i="19" s="1"/>
  <c r="FQ8" i="19"/>
  <c r="FQ9" i="19" s="1"/>
  <c r="IX8" i="19"/>
  <c r="IX9" i="19" s="1"/>
  <c r="KO8" i="19"/>
  <c r="KO9" i="19" s="1"/>
  <c r="JW8" i="19"/>
  <c r="JW9" i="19" s="1"/>
  <c r="GU8" i="19"/>
  <c r="GU9" i="19" s="1"/>
  <c r="MG8" i="19"/>
  <c r="MG9" i="19" s="1"/>
  <c r="JY8" i="19"/>
  <c r="JY9" i="19" s="1"/>
  <c r="HE8" i="19"/>
  <c r="HE9" i="19" s="1"/>
  <c r="IP8" i="19"/>
  <c r="IP9" i="19" s="1"/>
  <c r="KK8" i="19"/>
  <c r="KK9" i="19" s="1"/>
  <c r="KJ8" i="19"/>
  <c r="KJ9" i="19" s="1"/>
  <c r="JO8" i="19"/>
  <c r="JO9" i="19" s="1"/>
  <c r="GK8" i="19"/>
  <c r="GK9" i="19" s="1"/>
  <c r="FO8" i="19"/>
  <c r="FO9" i="19" s="1"/>
  <c r="EV8" i="19"/>
  <c r="EV9" i="19" s="1"/>
  <c r="BI8" i="19"/>
  <c r="BI9" i="19" s="1"/>
  <c r="DC8" i="19"/>
  <c r="DC9" i="19" s="1"/>
  <c r="JG8" i="19"/>
  <c r="JG9" i="19" s="1"/>
  <c r="HB8" i="19"/>
  <c r="HB9" i="19" s="1"/>
  <c r="CA8" i="19"/>
  <c r="CA9" i="19" s="1"/>
  <c r="LN8" i="19"/>
  <c r="LN9" i="19" s="1"/>
  <c r="G8" i="19"/>
  <c r="G9" i="19" s="1"/>
  <c r="IV8" i="19"/>
  <c r="IV9" i="19" s="1"/>
  <c r="LU8" i="19"/>
  <c r="LU9" i="19" s="1"/>
  <c r="EG8" i="19"/>
  <c r="EG9" i="19" s="1"/>
  <c r="EZ8" i="19"/>
  <c r="EZ9" i="19" s="1"/>
  <c r="GJ8" i="19"/>
  <c r="GJ9" i="19" s="1"/>
  <c r="FK8" i="19"/>
  <c r="FK9" i="19" s="1"/>
  <c r="BH8" i="19"/>
  <c r="BH9" i="19" s="1"/>
  <c r="BB8" i="19"/>
  <c r="BB9" i="19" s="1"/>
  <c r="LG8" i="19"/>
  <c r="LG9" i="19" s="1"/>
  <c r="LJ8" i="19"/>
  <c r="LJ9" i="19" s="1"/>
  <c r="GI8" i="19"/>
  <c r="GI9" i="19" s="1"/>
  <c r="IK8" i="19"/>
  <c r="IK9" i="19" s="1"/>
  <c r="KU8" i="19"/>
  <c r="KU9" i="19" s="1"/>
  <c r="FX8" i="19"/>
  <c r="FX9" i="19" s="1"/>
  <c r="LI8" i="19"/>
  <c r="LI9" i="19" s="1"/>
  <c r="KT8" i="19"/>
  <c r="KT9" i="19" s="1"/>
  <c r="GA8" i="19"/>
  <c r="GA9" i="19" s="1"/>
  <c r="FA8" i="19"/>
  <c r="FA9" i="19" s="1"/>
  <c r="BW8" i="19"/>
  <c r="BW9" i="19" s="1"/>
  <c r="IF8" i="19"/>
  <c r="IF9" i="19" s="1"/>
  <c r="O8" i="19"/>
  <c r="O9" i="19" s="1"/>
  <c r="IJ8" i="19"/>
  <c r="IJ9" i="19" s="1"/>
  <c r="MN8" i="19"/>
  <c r="MN9" i="19" s="1"/>
  <c r="C8" i="19"/>
  <c r="C9" i="19" s="1"/>
  <c r="EU8" i="19"/>
  <c r="EU9" i="19" s="1"/>
  <c r="EC8" i="19"/>
  <c r="EC9" i="19" s="1"/>
  <c r="AY8" i="19"/>
  <c r="AY9" i="19" s="1"/>
  <c r="AG8" i="19"/>
  <c r="AG9" i="19" s="1"/>
  <c r="AL8" i="19"/>
  <c r="AL9" i="19" s="1"/>
  <c r="DZ8" i="19"/>
  <c r="DZ9" i="19" s="1"/>
  <c r="JS8" i="19"/>
  <c r="JS9" i="19" s="1"/>
  <c r="N8" i="19"/>
  <c r="N9" i="19" s="1"/>
  <c r="FW8" i="19"/>
  <c r="FW9" i="19" s="1"/>
  <c r="DR8" i="19"/>
  <c r="DR9" i="19" s="1"/>
  <c r="EW8" i="19"/>
  <c r="EW9" i="19" s="1"/>
  <c r="CL8" i="19"/>
  <c r="CL9" i="19" s="1"/>
  <c r="DW8" i="19"/>
  <c r="DW9" i="19" s="1"/>
  <c r="FY8" i="19"/>
  <c r="FY9" i="19" s="1"/>
  <c r="FG8" i="19"/>
  <c r="FG9" i="19" s="1"/>
  <c r="LY8" i="19"/>
  <c r="LY9" i="19" s="1"/>
  <c r="FN8" i="19"/>
  <c r="FN9" i="19" s="1"/>
  <c r="JD8" i="19"/>
  <c r="JD9" i="19" s="1"/>
  <c r="JZ8" i="19"/>
  <c r="JZ9" i="19" s="1"/>
  <c r="U8" i="19"/>
  <c r="U9" i="19" s="1"/>
  <c r="K8" i="19"/>
  <c r="K9" i="19" s="1"/>
  <c r="MF8" i="19"/>
  <c r="MF9" i="19" s="1"/>
  <c r="MD8" i="19"/>
  <c r="MD9" i="19" s="1"/>
  <c r="IN8" i="19"/>
  <c r="IN9" i="19" s="1"/>
  <c r="JR8" i="19"/>
  <c r="JR9" i="19" s="1"/>
  <c r="DL8" i="19"/>
  <c r="DL9" i="19" s="1"/>
  <c r="FS8" i="19"/>
  <c r="FS9" i="19" s="1"/>
  <c r="IH8" i="19"/>
  <c r="IH9" i="19" s="1"/>
  <c r="AT8" i="19"/>
  <c r="AT9" i="19" s="1"/>
  <c r="T8" i="19"/>
  <c r="T9" i="19" s="1"/>
  <c r="LB8" i="19"/>
  <c r="LB9" i="19" s="1"/>
  <c r="I8" i="19"/>
  <c r="I9" i="19" s="1"/>
  <c r="FZ8" i="19"/>
  <c r="FZ9" i="19" s="1"/>
  <c r="CF8" i="19"/>
  <c r="CF9" i="19" s="1"/>
  <c r="DB8" i="19"/>
  <c r="DB9" i="19" s="1"/>
  <c r="BL8" i="19"/>
  <c r="BL9" i="19" s="1"/>
  <c r="JP8" i="19"/>
  <c r="JP9" i="19" s="1"/>
  <c r="J8" i="19"/>
  <c r="J9" i="19" s="1"/>
  <c r="HG8" i="19"/>
  <c r="HG9" i="19" s="1"/>
  <c r="LL8" i="19"/>
  <c r="LL9" i="19" s="1"/>
  <c r="AN8" i="19"/>
  <c r="AN9" i="19" s="1"/>
  <c r="BR8" i="19"/>
  <c r="BR9" i="19" s="1"/>
  <c r="DT8" i="19"/>
  <c r="DT9" i="19" s="1"/>
  <c r="X8" i="19"/>
  <c r="X9" i="19" s="1"/>
  <c r="KA8" i="19"/>
  <c r="KA9" i="19" s="1"/>
  <c r="KY8" i="19"/>
  <c r="KY9" i="19" s="1"/>
  <c r="AF8" i="19"/>
  <c r="AF9" i="19" s="1"/>
  <c r="KW8" i="19"/>
  <c r="KW9" i="19" s="1"/>
  <c r="HK8" i="19"/>
  <c r="HK9" i="19" s="1"/>
  <c r="GC8" i="19"/>
  <c r="GC9" i="19" s="1"/>
  <c r="FC8" i="19"/>
  <c r="FC9" i="19" s="1"/>
  <c r="EK8" i="19"/>
  <c r="EK9" i="19" s="1"/>
  <c r="EA8" i="19"/>
  <c r="EA9" i="19" s="1"/>
  <c r="LQ8" i="19"/>
  <c r="LQ9" i="19" s="1"/>
  <c r="H8" i="19"/>
  <c r="H9" i="19" s="1"/>
  <c r="JQ8" i="19"/>
  <c r="JQ9" i="19" s="1"/>
  <c r="GM8" i="19"/>
  <c r="GM9" i="19" s="1"/>
  <c r="MB8" i="19"/>
  <c r="MB9" i="19" s="1"/>
  <c r="KH8" i="19"/>
  <c r="KH9" i="19" s="1"/>
  <c r="DP8" i="19"/>
  <c r="DP9" i="19" s="1"/>
  <c r="ET8" i="19"/>
  <c r="ET9" i="19" s="1"/>
  <c r="EB8" i="19"/>
  <c r="EB9" i="19" s="1"/>
  <c r="IM8" i="19"/>
  <c r="IM9" i="19" s="1"/>
  <c r="MO8" i="19"/>
  <c r="MO9" i="19" s="1"/>
  <c r="AH8" i="19"/>
  <c r="AH9" i="19" s="1"/>
  <c r="JC8" i="19"/>
  <c r="JC9" i="19" s="1"/>
  <c r="LE8" i="19"/>
  <c r="LE9" i="19" s="1"/>
  <c r="AZ8" i="19"/>
  <c r="AZ9" i="19" s="1"/>
  <c r="DV8" i="19"/>
  <c r="DV9" i="19" s="1"/>
  <c r="KQ8" i="19"/>
  <c r="KQ9" i="19" s="1"/>
  <c r="MP8" i="19"/>
  <c r="MP9" i="19" s="1"/>
  <c r="IU8" i="19"/>
  <c r="IU9" i="19" s="1"/>
  <c r="IC8" i="19"/>
  <c r="IC9" i="19" s="1"/>
  <c r="EQ8" i="19"/>
  <c r="EQ9" i="19" s="1"/>
  <c r="KZ8" i="19"/>
  <c r="KZ9" i="19" s="1"/>
  <c r="CI8" i="19"/>
  <c r="CI9" i="19" s="1"/>
  <c r="BQ8" i="19"/>
  <c r="BQ9" i="19" s="1"/>
  <c r="BG8" i="19"/>
  <c r="BG9" i="19" s="1"/>
  <c r="HR8" i="19"/>
  <c r="HR9" i="19" s="1"/>
  <c r="HO8" i="19"/>
  <c r="HO9" i="19" s="1"/>
  <c r="GW8" i="19"/>
  <c r="GW9" i="19" s="1"/>
  <c r="DS8" i="19"/>
  <c r="DS9" i="19" s="1"/>
  <c r="CS8" i="19"/>
  <c r="CS9" i="19" s="1"/>
  <c r="CX8" i="19"/>
  <c r="CX9" i="19" s="1"/>
  <c r="FJ8" i="19"/>
  <c r="FJ9" i="19" s="1"/>
  <c r="AQ8" i="19"/>
  <c r="AQ9" i="19" s="1"/>
  <c r="DX8" i="19"/>
  <c r="DX9" i="19" s="1"/>
  <c r="FI8" i="19"/>
  <c r="FI9" i="19" s="1"/>
  <c r="CW8" i="19"/>
  <c r="CW9" i="19" s="1"/>
  <c r="FF8" i="19"/>
  <c r="FF9" i="19" s="1"/>
  <c r="CY8" i="19"/>
  <c r="CY9" i="19" s="1"/>
  <c r="AK8" i="19"/>
  <c r="AK9" i="19" s="1"/>
  <c r="KG8" i="19"/>
  <c r="KG9" i="19" s="1"/>
  <c r="HV8" i="19"/>
  <c r="HV9" i="19" s="1"/>
  <c r="KF8" i="19"/>
  <c r="KF9" i="19" s="1"/>
  <c r="FH8" i="19"/>
  <c r="FH9" i="19" s="1"/>
  <c r="AJ8" i="19"/>
  <c r="AJ9" i="19" s="1"/>
  <c r="MV11" i="19"/>
  <c r="LK8" i="19"/>
  <c r="LK9" i="19" s="1"/>
  <c r="HH8" i="19"/>
  <c r="HH9" i="19" s="1"/>
  <c r="GV8" i="19"/>
  <c r="GV9" i="19" s="1"/>
  <c r="LV8" i="19"/>
  <c r="LV9" i="19" s="1"/>
  <c r="KL8" i="19"/>
  <c r="KL9" i="19" s="1"/>
  <c r="HA8" i="19"/>
  <c r="HA9" i="19" s="1"/>
  <c r="HS8" i="19"/>
  <c r="HS9" i="19" s="1"/>
  <c r="LP8" i="19"/>
  <c r="LP9" i="19" s="1"/>
  <c r="LM8" i="19"/>
  <c r="LM9" i="19" s="1"/>
  <c r="GX8" i="19"/>
  <c r="GX9" i="19" s="1"/>
  <c r="IZ8" i="19"/>
  <c r="IZ9" i="19" s="1"/>
  <c r="GD8" i="19"/>
  <c r="GD9" i="19" s="1"/>
  <c r="HP8" i="19"/>
  <c r="HP9" i="19" s="1"/>
  <c r="IT8" i="19"/>
  <c r="IT9" i="19" s="1"/>
  <c r="KV8" i="19"/>
  <c r="KV9" i="19" s="1"/>
  <c r="MQ8" i="19"/>
  <c r="MQ9" i="19" s="1"/>
  <c r="KI8" i="19"/>
  <c r="KI9" i="19" s="1"/>
  <c r="GG8" i="19"/>
  <c r="GG9" i="19" s="1"/>
  <c r="IQ8" i="19"/>
  <c r="IQ9" i="19" s="1"/>
  <c r="LT8" i="19"/>
  <c r="LT9" i="19" s="1"/>
  <c r="MR8" i="19"/>
  <c r="MR9" i="19" s="1"/>
  <c r="ML8" i="19"/>
  <c r="ML9" i="19" s="1"/>
  <c r="LO8" i="19"/>
  <c r="LO9" i="19" s="1"/>
  <c r="JU8" i="19"/>
  <c r="JU9" i="19" s="1"/>
  <c r="GF8" i="19"/>
  <c r="GF9" i="19" s="1"/>
  <c r="HM8" i="19"/>
  <c r="HM9" i="19" s="1"/>
  <c r="JB8" i="19"/>
  <c r="JB9" i="19" s="1"/>
  <c r="LD8" i="19"/>
  <c r="LD9" i="19" s="1"/>
  <c r="JE8" i="19"/>
  <c r="JE9" i="19" s="1"/>
  <c r="IB8" i="19"/>
  <c r="IB9" i="19" s="1"/>
  <c r="HQ8" i="19"/>
  <c r="HQ9" i="19" s="1"/>
  <c r="HW8" i="19"/>
  <c r="HW9" i="19" s="1"/>
  <c r="KM8" i="19"/>
  <c r="KM9" i="19" s="1"/>
  <c r="HU8" i="19"/>
  <c r="HU9" i="19" s="1"/>
  <c r="IA8" i="19"/>
  <c r="IA9" i="19" s="1"/>
  <c r="O12" i="15"/>
  <c r="N17" i="15"/>
  <c r="N9" i="15" s="1"/>
  <c r="HT8" i="19"/>
  <c r="HT9" i="19" s="1"/>
  <c r="CV8" i="19"/>
  <c r="CV9" i="19" s="1"/>
  <c r="G22" i="15"/>
  <c r="FY24" i="19"/>
  <c r="FY27" i="19" s="1"/>
  <c r="FY25" i="19"/>
  <c r="FY28" i="19" s="1"/>
  <c r="FY23" i="19"/>
  <c r="MW9" i="19"/>
  <c r="MX11" i="19"/>
  <c r="MX10" i="19"/>
  <c r="MX6" i="19"/>
  <c r="MX7" i="19"/>
  <c r="MX8" i="19"/>
  <c r="MY3" i="19"/>
  <c r="T22" i="15" s="1"/>
  <c r="MX5" i="19"/>
  <c r="N2" i="19"/>
  <c r="N14" i="19" s="1"/>
  <c r="F21" i="15" l="1"/>
  <c r="S22" i="15"/>
  <c r="D22" i="15"/>
  <c r="P12" i="15"/>
  <c r="O17" i="15"/>
  <c r="O9" i="15" s="1"/>
  <c r="Y22" i="15"/>
  <c r="I22" i="15"/>
  <c r="J22" i="15"/>
  <c r="K22" i="15"/>
  <c r="F22" i="15"/>
  <c r="X22" i="15"/>
  <c r="E22" i="15"/>
  <c r="Z22" i="15"/>
  <c r="P22" i="15"/>
  <c r="V22" i="15"/>
  <c r="F30" i="15"/>
  <c r="E30" i="15"/>
  <c r="G30" i="15"/>
  <c r="H30" i="15"/>
  <c r="K30" i="15"/>
  <c r="L30" i="15"/>
  <c r="I30" i="15"/>
  <c r="J30" i="15"/>
  <c r="N30" i="15"/>
  <c r="M30" i="15"/>
  <c r="Q30" i="15"/>
  <c r="O30" i="15"/>
  <c r="P30" i="15"/>
  <c r="AD8" i="15"/>
  <c r="MY12" i="19"/>
  <c r="AD22" i="15"/>
  <c r="Q22" i="15"/>
  <c r="N22" i="15"/>
  <c r="L22" i="15"/>
  <c r="AB22" i="15"/>
  <c r="O22" i="15"/>
  <c r="U22" i="15"/>
  <c r="R22" i="15"/>
  <c r="M22" i="15"/>
  <c r="AC22" i="15"/>
  <c r="FY22" i="19"/>
  <c r="FY26" i="19"/>
  <c r="AA22" i="15"/>
  <c r="H22" i="15"/>
  <c r="W22" i="15"/>
  <c r="E31" i="15"/>
  <c r="H32" i="15"/>
  <c r="G32" i="15"/>
  <c r="E32" i="15"/>
  <c r="G31" i="15"/>
  <c r="I32" i="15"/>
  <c r="I31" i="15"/>
  <c r="H31" i="15"/>
  <c r="K31" i="15"/>
  <c r="F32" i="15"/>
  <c r="J32" i="15"/>
  <c r="K32" i="15"/>
  <c r="F31" i="15"/>
  <c r="J31" i="15"/>
  <c r="L31" i="15"/>
  <c r="N31" i="15"/>
  <c r="L32" i="15"/>
  <c r="O32" i="15"/>
  <c r="O31" i="15"/>
  <c r="P31" i="15"/>
  <c r="M31" i="15"/>
  <c r="N32" i="15"/>
  <c r="M32" i="15"/>
  <c r="Q32" i="15"/>
  <c r="P32" i="15"/>
  <c r="Q31" i="15"/>
  <c r="AD21" i="15"/>
  <c r="D8" i="15"/>
  <c r="D10" i="15" s="1"/>
  <c r="D18" i="15" s="1"/>
  <c r="D38" i="15" s="1"/>
  <c r="D21" i="15"/>
  <c r="AB21" i="15"/>
  <c r="K21" i="15"/>
  <c r="E21" i="15"/>
  <c r="V21" i="15"/>
  <c r="P21" i="15"/>
  <c r="U21" i="15"/>
  <c r="H21" i="15"/>
  <c r="M21" i="15"/>
  <c r="G21" i="15"/>
  <c r="T21" i="15"/>
  <c r="X21" i="15"/>
  <c r="R21" i="15"/>
  <c r="L21" i="15"/>
  <c r="I21" i="15"/>
  <c r="AC21" i="15"/>
  <c r="W21" i="15"/>
  <c r="N21" i="15"/>
  <c r="Y21" i="15"/>
  <c r="S21" i="15"/>
  <c r="J21" i="15"/>
  <c r="Q21" i="15"/>
  <c r="O21" i="15"/>
  <c r="AA21" i="15"/>
  <c r="Z21" i="15"/>
  <c r="E8" i="15"/>
  <c r="E10" i="15" s="1"/>
  <c r="E18" i="15" s="1"/>
  <c r="G8" i="15"/>
  <c r="G10" i="15" s="1"/>
  <c r="G18" i="15" s="1"/>
  <c r="J8" i="15"/>
  <c r="J10" i="15" s="1"/>
  <c r="J18" i="15" s="1"/>
  <c r="I8" i="15"/>
  <c r="I10" i="15" s="1"/>
  <c r="I18" i="15" s="1"/>
  <c r="F8" i="15"/>
  <c r="F10" i="15" s="1"/>
  <c r="F18" i="15" s="1"/>
  <c r="K8" i="15"/>
  <c r="K10" i="15" s="1"/>
  <c r="K18" i="15" s="1"/>
  <c r="H8" i="15"/>
  <c r="H10" i="15" s="1"/>
  <c r="H18" i="15" s="1"/>
  <c r="M8" i="15"/>
  <c r="M10" i="15" s="1"/>
  <c r="M18" i="15" s="1"/>
  <c r="L8" i="15"/>
  <c r="L10" i="15" s="1"/>
  <c r="L18" i="15" s="1"/>
  <c r="P8" i="15"/>
  <c r="N8" i="15"/>
  <c r="N10" i="15" s="1"/>
  <c r="N18" i="15" s="1"/>
  <c r="O8" i="15"/>
  <c r="O10" i="15" s="1"/>
  <c r="O18" i="15" s="1"/>
  <c r="Q8" i="15"/>
  <c r="R8" i="15"/>
  <c r="T8" i="15"/>
  <c r="S8" i="15"/>
  <c r="W8" i="15"/>
  <c r="U8" i="15"/>
  <c r="V8" i="15"/>
  <c r="X8" i="15"/>
  <c r="Y8" i="15"/>
  <c r="AA8" i="15"/>
  <c r="Z8" i="15"/>
  <c r="AB8" i="15"/>
  <c r="AC8" i="15"/>
  <c r="MX9" i="19"/>
  <c r="MY5" i="19"/>
  <c r="MY11" i="19"/>
  <c r="MY10" i="19"/>
  <c r="MY6" i="19"/>
  <c r="MY7" i="19"/>
  <c r="MY8" i="19"/>
  <c r="O2" i="19"/>
  <c r="O14" i="19" s="1"/>
  <c r="M38" i="15" l="1"/>
  <c r="O38" i="15"/>
  <c r="H38" i="15"/>
  <c r="G38" i="15"/>
  <c r="N38" i="15"/>
  <c r="F38" i="15"/>
  <c r="J38" i="15"/>
  <c r="I38" i="15"/>
  <c r="L38" i="15"/>
  <c r="K38" i="15"/>
  <c r="E33" i="15"/>
  <c r="F33" i="15" s="1"/>
  <c r="G33" i="15" s="1"/>
  <c r="H33" i="15" s="1"/>
  <c r="I33" i="15" s="1"/>
  <c r="J33" i="15" s="1"/>
  <c r="K33" i="15" s="1"/>
  <c r="L33" i="15" s="1"/>
  <c r="M33" i="15" s="1"/>
  <c r="N33" i="15" s="1"/>
  <c r="O33" i="15" s="1"/>
  <c r="P33" i="15" s="1"/>
  <c r="Q33" i="15" s="1"/>
  <c r="E38" i="15"/>
  <c r="Q12" i="15"/>
  <c r="P17" i="15"/>
  <c r="P9" i="15" s="1"/>
  <c r="P10" i="15" s="1"/>
  <c r="P18" i="15" s="1"/>
  <c r="P38" i="15" s="1"/>
  <c r="FZ25" i="19"/>
  <c r="FZ23" i="19"/>
  <c r="FZ24" i="19"/>
  <c r="G42" i="15"/>
  <c r="L42" i="15"/>
  <c r="E42" i="15"/>
  <c r="M42" i="15"/>
  <c r="H42" i="15"/>
  <c r="D23" i="15"/>
  <c r="D37" i="15" s="1"/>
  <c r="D42" i="15"/>
  <c r="K42" i="15"/>
  <c r="F42" i="15"/>
  <c r="O42" i="15"/>
  <c r="I42" i="15"/>
  <c r="N42" i="15"/>
  <c r="J42" i="15"/>
  <c r="D19" i="15"/>
  <c r="F23" i="15"/>
  <c r="F37" i="15" s="1"/>
  <c r="F19" i="15"/>
  <c r="O19" i="15"/>
  <c r="O23" i="15"/>
  <c r="O37" i="15" s="1"/>
  <c r="I23" i="15"/>
  <c r="I37" i="15" s="1"/>
  <c r="I19" i="15"/>
  <c r="N23" i="15"/>
  <c r="N37" i="15" s="1"/>
  <c r="N19" i="15"/>
  <c r="J19" i="15"/>
  <c r="J23" i="15"/>
  <c r="J37" i="15" s="1"/>
  <c r="K19" i="15"/>
  <c r="K23" i="15"/>
  <c r="K37" i="15" s="1"/>
  <c r="G23" i="15"/>
  <c r="G37" i="15" s="1"/>
  <c r="G19" i="15"/>
  <c r="L19" i="15"/>
  <c r="L23" i="15"/>
  <c r="L37" i="15" s="1"/>
  <c r="E23" i="15"/>
  <c r="E37" i="15" s="1"/>
  <c r="E19" i="15"/>
  <c r="M23" i="15"/>
  <c r="M37" i="15" s="1"/>
  <c r="M19" i="15"/>
  <c r="H23" i="15"/>
  <c r="H37" i="15" s="1"/>
  <c r="H19" i="15"/>
  <c r="MY9" i="19"/>
  <c r="P2" i="19"/>
  <c r="P14" i="19" s="1"/>
  <c r="P23" i="15" l="1"/>
  <c r="P37" i="15" s="1"/>
  <c r="P42" i="15"/>
  <c r="P44" i="15" s="1"/>
  <c r="P45" i="15" s="1"/>
  <c r="P19" i="15"/>
  <c r="R12" i="15"/>
  <c r="Q17" i="15"/>
  <c r="Q9" i="15" s="1"/>
  <c r="Q10" i="15" s="1"/>
  <c r="Q18" i="15" s="1"/>
  <c r="Q38" i="15" s="1"/>
  <c r="J44" i="15"/>
  <c r="J45" i="15" s="1"/>
  <c r="O44" i="15"/>
  <c r="O45" i="15" s="1"/>
  <c r="H44" i="15"/>
  <c r="H45" i="15" s="1"/>
  <c r="G44" i="15"/>
  <c r="G45" i="15" s="1"/>
  <c r="I44" i="15"/>
  <c r="I45" i="15" s="1"/>
  <c r="K44" i="15"/>
  <c r="K45" i="15" s="1"/>
  <c r="N44" i="15"/>
  <c r="N45" i="15" s="1"/>
  <c r="E44" i="15"/>
  <c r="E45" i="15" s="1"/>
  <c r="F44" i="15"/>
  <c r="F45" i="15" s="1"/>
  <c r="M44" i="15"/>
  <c r="M45" i="15" s="1"/>
  <c r="L44" i="15"/>
  <c r="L45" i="15" s="1"/>
  <c r="D44" i="15"/>
  <c r="D45" i="15" s="1"/>
  <c r="FZ27" i="19"/>
  <c r="R32" i="15"/>
  <c r="FZ22" i="19"/>
  <c r="FZ26" i="19"/>
  <c r="R30" i="15"/>
  <c r="FZ28" i="19"/>
  <c r="R31" i="15"/>
  <c r="D24" i="15"/>
  <c r="Q2" i="19"/>
  <c r="Q14" i="19" s="1"/>
  <c r="D46" i="15" l="1"/>
  <c r="Q42" i="15"/>
  <c r="Q44" i="15" s="1"/>
  <c r="Q45" i="15" s="1"/>
  <c r="Q19" i="15"/>
  <c r="Q23" i="15"/>
  <c r="Q37" i="15" s="1"/>
  <c r="S12" i="15"/>
  <c r="R17" i="15"/>
  <c r="R9" i="15" s="1"/>
  <c r="R10" i="15" s="1"/>
  <c r="R18" i="15" s="1"/>
  <c r="R38" i="15" s="1"/>
  <c r="R33" i="15"/>
  <c r="D39" i="15"/>
  <c r="E39" i="15" s="1"/>
  <c r="F39" i="15" s="1"/>
  <c r="G39" i="15" s="1"/>
  <c r="H39" i="15" s="1"/>
  <c r="I39" i="15" s="1"/>
  <c r="J39" i="15" s="1"/>
  <c r="K39" i="15" s="1"/>
  <c r="L39" i="15" s="1"/>
  <c r="M39" i="15" s="1"/>
  <c r="N39" i="15" s="1"/>
  <c r="O39" i="15" s="1"/>
  <c r="P39" i="15" s="1"/>
  <c r="G47" i="15"/>
  <c r="O47" i="15"/>
  <c r="F47" i="15"/>
  <c r="P47" i="15"/>
  <c r="E47" i="15"/>
  <c r="H47" i="15"/>
  <c r="I47" i="15"/>
  <c r="D47" i="15"/>
  <c r="J47" i="15"/>
  <c r="K47" i="15"/>
  <c r="L47" i="15"/>
  <c r="M47" i="15"/>
  <c r="N47" i="15"/>
  <c r="GA25" i="19"/>
  <c r="GA23" i="19"/>
  <c r="GA24" i="19"/>
  <c r="R34" i="15"/>
  <c r="R43" i="15" s="1"/>
  <c r="E24" i="15"/>
  <c r="E46" i="15" s="1"/>
  <c r="R2" i="19"/>
  <c r="R14" i="19" s="1"/>
  <c r="Q39" i="15" l="1"/>
  <c r="Q47" i="15"/>
  <c r="R19" i="15"/>
  <c r="R42" i="15"/>
  <c r="R44" i="15" s="1"/>
  <c r="R23" i="15"/>
  <c r="R37" i="15" s="1"/>
  <c r="T12" i="15"/>
  <c r="S17" i="15"/>
  <c r="S9" i="15" s="1"/>
  <c r="S10" i="15" s="1"/>
  <c r="S18" i="15" s="1"/>
  <c r="F24" i="15"/>
  <c r="F46" i="15" s="1"/>
  <c r="GA27" i="19"/>
  <c r="GA28" i="19"/>
  <c r="GA22" i="19"/>
  <c r="GA26" i="19"/>
  <c r="S2" i="19"/>
  <c r="S14" i="19" s="1"/>
  <c r="R39" i="15" l="1"/>
  <c r="R45" i="15"/>
  <c r="R47" i="15" s="1"/>
  <c r="U12" i="15"/>
  <c r="T17" i="15"/>
  <c r="T9" i="15" s="1"/>
  <c r="T10" i="15" s="1"/>
  <c r="T18" i="15" s="1"/>
  <c r="S19" i="15"/>
  <c r="S23" i="15"/>
  <c r="S42" i="15"/>
  <c r="S44" i="15" s="1"/>
  <c r="G24" i="15"/>
  <c r="G46" i="15" s="1"/>
  <c r="GB25" i="19"/>
  <c r="GB24" i="19"/>
  <c r="GB23" i="19"/>
  <c r="T2" i="19"/>
  <c r="T14" i="19" s="1"/>
  <c r="T23" i="15" l="1"/>
  <c r="T19" i="15"/>
  <c r="T42" i="15"/>
  <c r="T44" i="15" s="1"/>
  <c r="V12" i="15"/>
  <c r="U17" i="15"/>
  <c r="U9" i="15" s="1"/>
  <c r="U10" i="15" s="1"/>
  <c r="U18" i="15" s="1"/>
  <c r="H24" i="15"/>
  <c r="H46" i="15" s="1"/>
  <c r="GB22" i="19"/>
  <c r="GB26" i="19"/>
  <c r="GB27" i="19"/>
  <c r="GB28" i="19"/>
  <c r="U2" i="19"/>
  <c r="U14" i="19" s="1"/>
  <c r="U42" i="15" l="1"/>
  <c r="U44" i="15" s="1"/>
  <c r="U19" i="15"/>
  <c r="U23" i="15"/>
  <c r="W12" i="15"/>
  <c r="V17" i="15"/>
  <c r="V9" i="15" s="1"/>
  <c r="V10" i="15" s="1"/>
  <c r="V18" i="15" s="1"/>
  <c r="I24" i="15"/>
  <c r="I46" i="15" s="1"/>
  <c r="GC24" i="19"/>
  <c r="GC23" i="19"/>
  <c r="GC25" i="19"/>
  <c r="V2" i="19"/>
  <c r="V14" i="19" s="1"/>
  <c r="V42" i="15" l="1"/>
  <c r="V44" i="15" s="1"/>
  <c r="V19" i="15"/>
  <c r="V23" i="15"/>
  <c r="X12" i="15"/>
  <c r="W17" i="15"/>
  <c r="W9" i="15" s="1"/>
  <c r="W10" i="15" s="1"/>
  <c r="W18" i="15" s="1"/>
  <c r="J24" i="15"/>
  <c r="J46" i="15" s="1"/>
  <c r="GC28" i="19"/>
  <c r="GC22" i="19"/>
  <c r="GC26" i="19"/>
  <c r="GC27" i="19"/>
  <c r="W2" i="19"/>
  <c r="W14" i="19" s="1"/>
  <c r="W42" i="15" l="1"/>
  <c r="W44" i="15" s="1"/>
  <c r="W19" i="15"/>
  <c r="W23" i="15"/>
  <c r="Y12" i="15"/>
  <c r="X17" i="15"/>
  <c r="X9" i="15" s="1"/>
  <c r="X10" i="15" s="1"/>
  <c r="X18" i="15" s="1"/>
  <c r="K24" i="15"/>
  <c r="K46" i="15" s="1"/>
  <c r="GD25" i="19"/>
  <c r="GD23" i="19"/>
  <c r="GD24" i="19"/>
  <c r="X2" i="19"/>
  <c r="X14" i="19" s="1"/>
  <c r="Z12" i="15" l="1"/>
  <c r="Y17" i="15"/>
  <c r="Y9" i="15" s="1"/>
  <c r="Y10" i="15" s="1"/>
  <c r="Y18" i="15" s="1"/>
  <c r="X23" i="15"/>
  <c r="X42" i="15"/>
  <c r="X44" i="15" s="1"/>
  <c r="X19" i="15"/>
  <c r="L24" i="15"/>
  <c r="L46" i="15" s="1"/>
  <c r="GD27" i="19"/>
  <c r="GD26" i="19"/>
  <c r="GD22" i="19"/>
  <c r="GD28" i="19"/>
  <c r="Y2" i="19"/>
  <c r="Y14" i="19" s="1"/>
  <c r="Y19" i="15" l="1"/>
  <c r="Y23" i="15"/>
  <c r="Y42" i="15"/>
  <c r="Y44" i="15" s="1"/>
  <c r="AA12" i="15"/>
  <c r="Z17" i="15"/>
  <c r="Z9" i="15" s="1"/>
  <c r="Z10" i="15" s="1"/>
  <c r="Z18" i="15" s="1"/>
  <c r="M24" i="15"/>
  <c r="M46" i="15" s="1"/>
  <c r="GE25" i="19"/>
  <c r="GE24" i="19"/>
  <c r="GE23" i="19"/>
  <c r="Z2" i="19"/>
  <c r="Z14" i="19" s="1"/>
  <c r="Z23" i="15" l="1"/>
  <c r="Z42" i="15"/>
  <c r="Z44" i="15" s="1"/>
  <c r="Z19" i="15"/>
  <c r="AB12" i="15"/>
  <c r="AA17" i="15"/>
  <c r="AA9" i="15" s="1"/>
  <c r="AA10" i="15" s="1"/>
  <c r="AA18" i="15" s="1"/>
  <c r="N24" i="15"/>
  <c r="N46" i="15" s="1"/>
  <c r="GE26" i="19"/>
  <c r="GE22" i="19"/>
  <c r="GE27" i="19"/>
  <c r="GE28" i="19"/>
  <c r="AA2" i="19"/>
  <c r="AA14" i="19" s="1"/>
  <c r="AA19" i="15" l="1"/>
  <c r="AA42" i="15"/>
  <c r="AA44" i="15" s="1"/>
  <c r="AA23" i="15"/>
  <c r="AC12" i="15"/>
  <c r="AB17" i="15"/>
  <c r="AB9" i="15" s="1"/>
  <c r="AB10" i="15" s="1"/>
  <c r="AB18" i="15" s="1"/>
  <c r="O24" i="15"/>
  <c r="O46" i="15" s="1"/>
  <c r="GF24" i="19"/>
  <c r="GF27" i="19" s="1"/>
  <c r="GF23" i="19"/>
  <c r="GF25" i="19"/>
  <c r="GF28" i="19" s="1"/>
  <c r="AB2" i="19"/>
  <c r="AB14" i="19" s="1"/>
  <c r="AD12" i="15" l="1"/>
  <c r="AD17" i="15" s="1"/>
  <c r="AD9" i="15" s="1"/>
  <c r="AD10" i="15" s="1"/>
  <c r="AD18" i="15" s="1"/>
  <c r="AC17" i="15"/>
  <c r="AC9" i="15" s="1"/>
  <c r="AC10" i="15" s="1"/>
  <c r="AC18" i="15" s="1"/>
  <c r="AB42" i="15"/>
  <c r="AB44" i="15" s="1"/>
  <c r="AB19" i="15"/>
  <c r="AB23" i="15"/>
  <c r="P24" i="15"/>
  <c r="P46" i="15" s="1"/>
  <c r="GF22" i="19"/>
  <c r="GF26" i="19"/>
  <c r="AC2" i="19"/>
  <c r="AC14" i="19" s="1"/>
  <c r="AC19" i="15" l="1"/>
  <c r="AC42" i="15"/>
  <c r="AC44" i="15" s="1"/>
  <c r="AC23" i="15"/>
  <c r="AD42" i="15"/>
  <c r="AD44" i="15" s="1"/>
  <c r="AD19" i="15"/>
  <c r="AD23" i="15"/>
  <c r="Q24" i="15"/>
  <c r="Q46" i="15" s="1"/>
  <c r="GG24" i="19"/>
  <c r="GG27" i="19" s="1"/>
  <c r="GG25" i="19"/>
  <c r="GG28" i="19" s="1"/>
  <c r="GG23" i="19"/>
  <c r="AD2" i="19"/>
  <c r="AD14" i="19" s="1"/>
  <c r="R24" i="15" l="1"/>
  <c r="R46" i="15" s="1"/>
  <c r="GG26" i="19"/>
  <c r="GG22" i="19"/>
  <c r="AE2" i="19"/>
  <c r="AE14" i="19" s="1"/>
  <c r="S24" i="15" l="1"/>
  <c r="GH24" i="19"/>
  <c r="GH27" i="19" s="1"/>
  <c r="GH25" i="19"/>
  <c r="GH28" i="19" s="1"/>
  <c r="GH23" i="19"/>
  <c r="AF2" i="19"/>
  <c r="AF14" i="19" s="1"/>
  <c r="T24" i="15" l="1"/>
  <c r="GH22" i="19"/>
  <c r="GH26" i="19"/>
  <c r="AG2" i="19"/>
  <c r="AG14" i="19" s="1"/>
  <c r="U24" i="15" l="1"/>
  <c r="GI25" i="19"/>
  <c r="GI28" i="19" s="1"/>
  <c r="GI24" i="19"/>
  <c r="GI27" i="19" s="1"/>
  <c r="GI23" i="19"/>
  <c r="AH2" i="19"/>
  <c r="AH14" i="19" s="1"/>
  <c r="V24" i="15" l="1"/>
  <c r="GI22" i="19"/>
  <c r="GI26" i="19"/>
  <c r="AI2" i="19"/>
  <c r="AI14" i="19" s="1"/>
  <c r="W24" i="15" l="1"/>
  <c r="GJ24" i="19"/>
  <c r="GJ27" i="19" s="1"/>
  <c r="GJ25" i="19"/>
  <c r="GJ28" i="19" s="1"/>
  <c r="GJ23" i="19"/>
  <c r="AJ2" i="19"/>
  <c r="AJ14" i="19" s="1"/>
  <c r="X24" i="15" l="1"/>
  <c r="GJ22" i="19"/>
  <c r="GJ26" i="19"/>
  <c r="AK2" i="19"/>
  <c r="AK14" i="19" s="1"/>
  <c r="Y24" i="15" l="1"/>
  <c r="GK25" i="19"/>
  <c r="GK28" i="19" s="1"/>
  <c r="GK24" i="19"/>
  <c r="GK27" i="19" s="1"/>
  <c r="GK23" i="19"/>
  <c r="AL2" i="19"/>
  <c r="AL14" i="19" s="1"/>
  <c r="Z24" i="15" l="1"/>
  <c r="GK26" i="19"/>
  <c r="GK22" i="19"/>
  <c r="AM2" i="19"/>
  <c r="AM14" i="19" s="1"/>
  <c r="AA24" i="15" l="1"/>
  <c r="GL23" i="19"/>
  <c r="GL25" i="19"/>
  <c r="GL28" i="19" s="1"/>
  <c r="GL24" i="19"/>
  <c r="GL27" i="19" s="1"/>
  <c r="AN2" i="19"/>
  <c r="AN14" i="19" s="1"/>
  <c r="AB24" i="15" l="1"/>
  <c r="GL22" i="19"/>
  <c r="GL26" i="19"/>
  <c r="AO2" i="19"/>
  <c r="AO14" i="19" s="1"/>
  <c r="AC24" i="15" l="1"/>
  <c r="S34" i="15"/>
  <c r="S43" i="15" s="1"/>
  <c r="S45" i="15" s="1"/>
  <c r="GM24" i="19"/>
  <c r="GM25" i="19"/>
  <c r="GM23" i="19"/>
  <c r="AP2" i="19"/>
  <c r="AP14" i="19" s="1"/>
  <c r="AD24" i="15" l="1"/>
  <c r="GM28" i="19"/>
  <c r="GM22" i="19"/>
  <c r="GM26" i="19"/>
  <c r="GM27" i="19"/>
  <c r="AQ2" i="19"/>
  <c r="AQ14" i="19" s="1"/>
  <c r="GN25" i="19" l="1"/>
  <c r="GN23" i="19"/>
  <c r="GN24" i="19"/>
  <c r="AR2" i="19"/>
  <c r="AR14" i="19" s="1"/>
  <c r="GN27" i="19" l="1"/>
  <c r="GN22" i="19"/>
  <c r="GN26" i="19"/>
  <c r="GN28" i="19"/>
  <c r="AS2" i="19"/>
  <c r="AS14" i="19" s="1"/>
  <c r="GO24" i="19" l="1"/>
  <c r="GO25" i="19"/>
  <c r="GO23" i="19"/>
  <c r="AT2" i="19"/>
  <c r="AT14" i="19" s="1"/>
  <c r="GO28" i="19" l="1"/>
  <c r="GO22" i="19"/>
  <c r="GO26" i="19"/>
  <c r="GO27" i="19"/>
  <c r="AU2" i="19"/>
  <c r="AU14" i="19" s="1"/>
  <c r="GP23" i="19" l="1"/>
  <c r="GP25" i="19"/>
  <c r="GP24" i="19"/>
  <c r="AV2" i="19"/>
  <c r="AV14" i="19" s="1"/>
  <c r="GP27" i="19" l="1"/>
  <c r="GP28" i="19"/>
  <c r="GP26" i="19"/>
  <c r="GP22" i="19"/>
  <c r="AW2" i="19"/>
  <c r="AW14" i="19" s="1"/>
  <c r="GQ25" i="19" l="1"/>
  <c r="GQ23" i="19"/>
  <c r="GQ24" i="19"/>
  <c r="AX2" i="19"/>
  <c r="AX14" i="19" s="1"/>
  <c r="GQ22" i="19" l="1"/>
  <c r="GQ26" i="19"/>
  <c r="GQ27" i="19"/>
  <c r="GQ28" i="19"/>
  <c r="AY2" i="19"/>
  <c r="AY14" i="19" s="1"/>
  <c r="GR25" i="19" l="1"/>
  <c r="GR28" i="19" s="1"/>
  <c r="GR23" i="19"/>
  <c r="GR24" i="19"/>
  <c r="GR27" i="19" s="1"/>
  <c r="AZ2" i="19"/>
  <c r="AZ14" i="19" s="1"/>
  <c r="GR22" i="19" l="1"/>
  <c r="GR26" i="19"/>
  <c r="BA2" i="19"/>
  <c r="BA14" i="19" s="1"/>
  <c r="GS24" i="19" l="1"/>
  <c r="GS27" i="19" s="1"/>
  <c r="GS25" i="19"/>
  <c r="GS28" i="19" s="1"/>
  <c r="GS23" i="19"/>
  <c r="BB2" i="19"/>
  <c r="BB14" i="19" s="1"/>
  <c r="GS22" i="19" l="1"/>
  <c r="GS26" i="19"/>
  <c r="BC2" i="19"/>
  <c r="BC14" i="19" s="1"/>
  <c r="GT24" i="19" l="1"/>
  <c r="GT27" i="19" s="1"/>
  <c r="GT23" i="19"/>
  <c r="GT25" i="19"/>
  <c r="GT28" i="19" s="1"/>
  <c r="BD2" i="19"/>
  <c r="BD14" i="19" s="1"/>
  <c r="GT22" i="19" l="1"/>
  <c r="GT26" i="19"/>
  <c r="BE2" i="19"/>
  <c r="BE14" i="19" s="1"/>
  <c r="GU25" i="19" l="1"/>
  <c r="GU28" i="19" s="1"/>
  <c r="GU23" i="19"/>
  <c r="GU24" i="19"/>
  <c r="GU27" i="19" s="1"/>
  <c r="BF2" i="19"/>
  <c r="BF14" i="19" s="1"/>
  <c r="GU22" i="19" l="1"/>
  <c r="GU26" i="19"/>
  <c r="BG2" i="19"/>
  <c r="BG14" i="19" s="1"/>
  <c r="GV25" i="19" l="1"/>
  <c r="GV28" i="19" s="1"/>
  <c r="GV24" i="19"/>
  <c r="GV27" i="19" s="1"/>
  <c r="GV23" i="19"/>
  <c r="BH2" i="19"/>
  <c r="BH14" i="19" s="1"/>
  <c r="GV22" i="19" l="1"/>
  <c r="GV26" i="19"/>
  <c r="BI2" i="19"/>
  <c r="BI14" i="19" s="1"/>
  <c r="GW24" i="19" l="1"/>
  <c r="GW27" i="19" s="1"/>
  <c r="GW25" i="19"/>
  <c r="GW28" i="19" s="1"/>
  <c r="GW23" i="19"/>
  <c r="BJ2" i="19"/>
  <c r="BJ14" i="19" s="1"/>
  <c r="GW22" i="19" l="1"/>
  <c r="GW26" i="19"/>
  <c r="BK2" i="19"/>
  <c r="BK14" i="19" s="1"/>
  <c r="GX25" i="19" l="1"/>
  <c r="GX28" i="19" s="1"/>
  <c r="GX23" i="19"/>
  <c r="GX24" i="19"/>
  <c r="GX27" i="19" s="1"/>
  <c r="BL2" i="19"/>
  <c r="BL14" i="19" s="1"/>
  <c r="GX22" i="19" l="1"/>
  <c r="GX26" i="19"/>
  <c r="BM2" i="19"/>
  <c r="BM14" i="19" s="1"/>
  <c r="T34" i="15" l="1"/>
  <c r="T43" i="15" s="1"/>
  <c r="T45" i="15" s="1"/>
  <c r="GY25" i="19"/>
  <c r="GY24" i="19"/>
  <c r="GY23" i="19"/>
  <c r="BN2" i="19"/>
  <c r="BN14" i="19" s="1"/>
  <c r="GY22" i="19" l="1"/>
  <c r="GY26" i="19"/>
  <c r="GY27" i="19"/>
  <c r="GY28" i="19"/>
  <c r="BO2" i="19"/>
  <c r="BO14" i="19" s="1"/>
  <c r="GZ25" i="19" l="1"/>
  <c r="GZ24" i="19"/>
  <c r="GZ23" i="19"/>
  <c r="BP2" i="19"/>
  <c r="BP14" i="19" s="1"/>
  <c r="GZ26" i="19" l="1"/>
  <c r="GZ22" i="19"/>
  <c r="GZ27" i="19"/>
  <c r="GZ28" i="19"/>
  <c r="BQ2" i="19"/>
  <c r="BQ14" i="19" s="1"/>
  <c r="HA24" i="19" l="1"/>
  <c r="HA25" i="19"/>
  <c r="HA23" i="19"/>
  <c r="BR2" i="19"/>
  <c r="BR14" i="19" s="1"/>
  <c r="HA22" i="19" l="1"/>
  <c r="HA26" i="19"/>
  <c r="HA28" i="19"/>
  <c r="HA27" i="19"/>
  <c r="BS2" i="19"/>
  <c r="BS14" i="19" s="1"/>
  <c r="HB24" i="19" l="1"/>
  <c r="HB23" i="19"/>
  <c r="HB25" i="19"/>
  <c r="BT2" i="19"/>
  <c r="BT14" i="19" s="1"/>
  <c r="HB28" i="19" l="1"/>
  <c r="HB22" i="19"/>
  <c r="HB26" i="19"/>
  <c r="HB27" i="19"/>
  <c r="BU2" i="19"/>
  <c r="BU14" i="19" s="1"/>
  <c r="HC24" i="19" l="1"/>
  <c r="HC25" i="19"/>
  <c r="HC23" i="19"/>
  <c r="BV2" i="19"/>
  <c r="BV14" i="19" s="1"/>
  <c r="HC28" i="19" l="1"/>
  <c r="HC22" i="19"/>
  <c r="HC26" i="19"/>
  <c r="HC27" i="19"/>
  <c r="BW2" i="19"/>
  <c r="BW14" i="19" s="1"/>
  <c r="HD25" i="19" l="1"/>
  <c r="HD28" i="19" s="1"/>
  <c r="HD24" i="19"/>
  <c r="HD27" i="19" s="1"/>
  <c r="HD23" i="19"/>
  <c r="BX2" i="19"/>
  <c r="BX14" i="19" s="1"/>
  <c r="HD26" i="19" l="1"/>
  <c r="HD22" i="19"/>
  <c r="BY2" i="19"/>
  <c r="BY14" i="19" s="1"/>
  <c r="HE25" i="19" l="1"/>
  <c r="HE28" i="19" s="1"/>
  <c r="HE24" i="19"/>
  <c r="HE27" i="19" s="1"/>
  <c r="HE23" i="19"/>
  <c r="BZ2" i="19"/>
  <c r="BZ14" i="19" s="1"/>
  <c r="HE22" i="19" l="1"/>
  <c r="HE26" i="19"/>
  <c r="CA2" i="19"/>
  <c r="CA14" i="19" s="1"/>
  <c r="HF23" i="19" l="1"/>
  <c r="HF24" i="19"/>
  <c r="HF27" i="19" s="1"/>
  <c r="HF25" i="19"/>
  <c r="HF28" i="19" s="1"/>
  <c r="CB2" i="19"/>
  <c r="CB14" i="19" s="1"/>
  <c r="HF22" i="19" l="1"/>
  <c r="HF26" i="19"/>
  <c r="CC2" i="19"/>
  <c r="CC14" i="19" s="1"/>
  <c r="HG23" i="19" l="1"/>
  <c r="HG24" i="19"/>
  <c r="HG27" i="19" s="1"/>
  <c r="HG25" i="19"/>
  <c r="HG28" i="19" s="1"/>
  <c r="CD2" i="19"/>
  <c r="CD14" i="19" s="1"/>
  <c r="HG26" i="19" l="1"/>
  <c r="HG22" i="19"/>
  <c r="CE2" i="19"/>
  <c r="CE14" i="19" s="1"/>
  <c r="HH24" i="19" l="1"/>
  <c r="HH27" i="19" s="1"/>
  <c r="HH25" i="19"/>
  <c r="HH28" i="19" s="1"/>
  <c r="HH23" i="19"/>
  <c r="CF2" i="19"/>
  <c r="CF14" i="19" s="1"/>
  <c r="HH26" i="19" l="1"/>
  <c r="HH22" i="19"/>
  <c r="CG2" i="19"/>
  <c r="CG14" i="19" s="1"/>
  <c r="HI24" i="19" l="1"/>
  <c r="HI27" i="19" s="1"/>
  <c r="HI23" i="19"/>
  <c r="HI25" i="19"/>
  <c r="HI28" i="19" s="1"/>
  <c r="CH2" i="19"/>
  <c r="CH14" i="19" s="1"/>
  <c r="HI22" i="19" l="1"/>
  <c r="HI26" i="19"/>
  <c r="CI2" i="19"/>
  <c r="CI14" i="19" s="1"/>
  <c r="HJ23" i="19" l="1"/>
  <c r="HJ24" i="19"/>
  <c r="HJ27" i="19" s="1"/>
  <c r="HJ25" i="19"/>
  <c r="HJ28" i="19" s="1"/>
  <c r="CJ2" i="19"/>
  <c r="CJ14" i="19" s="1"/>
  <c r="HJ26" i="19" l="1"/>
  <c r="HJ22" i="19"/>
  <c r="CK2" i="19"/>
  <c r="CK14" i="19" s="1"/>
  <c r="U34" i="15" l="1"/>
  <c r="U43" i="15" s="1"/>
  <c r="U45" i="15" s="1"/>
  <c r="HK25" i="19"/>
  <c r="HK23" i="19"/>
  <c r="HK24" i="19"/>
  <c r="CL2" i="19"/>
  <c r="CL14" i="19" s="1"/>
  <c r="HK22" i="19" l="1"/>
  <c r="HK26" i="19"/>
  <c r="HK27" i="19"/>
  <c r="HK28" i="19"/>
  <c r="CM2" i="19"/>
  <c r="CM14" i="19" s="1"/>
  <c r="HL25" i="19" l="1"/>
  <c r="HL23" i="19"/>
  <c r="HL24" i="19"/>
  <c r="CN2" i="19"/>
  <c r="CN14" i="19" s="1"/>
  <c r="HL27" i="19" l="1"/>
  <c r="HL22" i="19"/>
  <c r="HL26" i="19"/>
  <c r="HL28" i="19"/>
  <c r="CO2" i="19"/>
  <c r="CO14" i="19" s="1"/>
  <c r="HM24" i="19" l="1"/>
  <c r="HM25" i="19"/>
  <c r="HM23" i="19"/>
  <c r="CP2" i="19"/>
  <c r="CP14" i="19" s="1"/>
  <c r="HM28" i="19" l="1"/>
  <c r="HM22" i="19"/>
  <c r="HM26" i="19"/>
  <c r="HM27" i="19"/>
  <c r="CQ2" i="19"/>
  <c r="CQ14" i="19" s="1"/>
  <c r="HN25" i="19" l="1"/>
  <c r="HN23" i="19"/>
  <c r="HN24" i="19"/>
  <c r="CR2" i="19"/>
  <c r="CR14" i="19" s="1"/>
  <c r="HN27" i="19" l="1"/>
  <c r="HN26" i="19"/>
  <c r="HN22" i="19"/>
  <c r="HN28" i="19"/>
  <c r="CS2" i="19"/>
  <c r="CS14" i="19" s="1"/>
  <c r="HO23" i="19" l="1"/>
  <c r="HO25" i="19"/>
  <c r="HO24" i="19"/>
  <c r="CT2" i="19"/>
  <c r="CT14" i="19" s="1"/>
  <c r="HO28" i="19" l="1"/>
  <c r="HO27" i="19"/>
  <c r="HO22" i="19"/>
  <c r="HO26" i="19"/>
  <c r="CU2" i="19"/>
  <c r="CU14" i="19" s="1"/>
  <c r="HP23" i="19" l="1"/>
  <c r="HP24" i="19"/>
  <c r="HP27" i="19" s="1"/>
  <c r="HP25" i="19"/>
  <c r="HP28" i="19" s="1"/>
  <c r="CV2" i="19"/>
  <c r="CV14" i="19" s="1"/>
  <c r="HP22" i="19" l="1"/>
  <c r="HP26" i="19"/>
  <c r="CW2" i="19"/>
  <c r="CW14" i="19" s="1"/>
  <c r="HQ25" i="19" l="1"/>
  <c r="HQ28" i="19" s="1"/>
  <c r="HQ24" i="19"/>
  <c r="HQ27" i="19" s="1"/>
  <c r="HQ23" i="19"/>
  <c r="CX2" i="19"/>
  <c r="CX14" i="19" s="1"/>
  <c r="HQ26" i="19" l="1"/>
  <c r="HQ22" i="19"/>
  <c r="CY2" i="19"/>
  <c r="CY14" i="19" s="1"/>
  <c r="HR25" i="19" l="1"/>
  <c r="HR28" i="19" s="1"/>
  <c r="HR23" i="19"/>
  <c r="HR24" i="19"/>
  <c r="HR27" i="19" s="1"/>
  <c r="CZ2" i="19"/>
  <c r="CZ14" i="19" s="1"/>
  <c r="HR26" i="19" l="1"/>
  <c r="HR22" i="19"/>
  <c r="DA2" i="19"/>
  <c r="DA14" i="19" s="1"/>
  <c r="HS25" i="19" l="1"/>
  <c r="HS28" i="19" s="1"/>
  <c r="HS23" i="19"/>
  <c r="HS24" i="19"/>
  <c r="HS27" i="19" s="1"/>
  <c r="DB2" i="19"/>
  <c r="DB14" i="19" s="1"/>
  <c r="HS22" i="19" l="1"/>
  <c r="HS26" i="19"/>
  <c r="DC2" i="19"/>
  <c r="DC14" i="19" s="1"/>
  <c r="HT25" i="19" l="1"/>
  <c r="HT28" i="19" s="1"/>
  <c r="HT23" i="19"/>
  <c r="HT24" i="19"/>
  <c r="HT27" i="19" s="1"/>
  <c r="DD2" i="19"/>
  <c r="DD14" i="19" s="1"/>
  <c r="HT22" i="19" l="1"/>
  <c r="HT26" i="19"/>
  <c r="DE2" i="19"/>
  <c r="DE14" i="19" s="1"/>
  <c r="HU24" i="19" l="1"/>
  <c r="HU27" i="19" s="1"/>
  <c r="HU23" i="19"/>
  <c r="HU25" i="19"/>
  <c r="HU28" i="19" s="1"/>
  <c r="DF2" i="19"/>
  <c r="DF14" i="19" s="1"/>
  <c r="HU22" i="19" l="1"/>
  <c r="HU26" i="19"/>
  <c r="DG2" i="19"/>
  <c r="DG14" i="19" s="1"/>
  <c r="HV24" i="19" l="1"/>
  <c r="HV27" i="19" s="1"/>
  <c r="HV25" i="19"/>
  <c r="HV28" i="19" s="1"/>
  <c r="HV23" i="19"/>
  <c r="DH2" i="19"/>
  <c r="DH14" i="19" s="1"/>
  <c r="HV22" i="19" l="1"/>
  <c r="HV26" i="19"/>
  <c r="DI2" i="19"/>
  <c r="DI14" i="19" s="1"/>
  <c r="V34" i="15" l="1"/>
  <c r="V43" i="15" s="1"/>
  <c r="V45" i="15" s="1"/>
  <c r="HW25" i="19"/>
  <c r="HW24" i="19"/>
  <c r="HW23" i="19"/>
  <c r="DJ2" i="19"/>
  <c r="DJ14" i="19" s="1"/>
  <c r="HW27" i="19" l="1"/>
  <c r="HW22" i="19"/>
  <c r="HW26" i="19"/>
  <c r="HW28" i="19"/>
  <c r="DK2" i="19"/>
  <c r="DK14" i="19" s="1"/>
  <c r="HX23" i="19" l="1"/>
  <c r="HX25" i="19"/>
  <c r="HX24" i="19"/>
  <c r="DL2" i="19"/>
  <c r="DL14" i="19" s="1"/>
  <c r="HX28" i="19" l="1"/>
  <c r="HX27" i="19"/>
  <c r="HX22" i="19"/>
  <c r="HX26" i="19"/>
  <c r="DM2" i="19"/>
  <c r="DM14" i="19" s="1"/>
  <c r="HY25" i="19" l="1"/>
  <c r="HY23" i="19"/>
  <c r="HY24" i="19"/>
  <c r="DN2" i="19"/>
  <c r="DN14" i="19" s="1"/>
  <c r="HY27" i="19" l="1"/>
  <c r="HY22" i="19"/>
  <c r="HY26" i="19"/>
  <c r="HY28" i="19"/>
  <c r="DO2" i="19"/>
  <c r="DO14" i="19" s="1"/>
  <c r="HZ23" i="19" l="1"/>
  <c r="HZ24" i="19"/>
  <c r="HZ25" i="19"/>
  <c r="DP2" i="19"/>
  <c r="DP14" i="19" s="1"/>
  <c r="HZ27" i="19" l="1"/>
  <c r="HZ28" i="19"/>
  <c r="HZ26" i="19"/>
  <c r="HZ22" i="19"/>
  <c r="DQ2" i="19"/>
  <c r="DQ14" i="19" s="1"/>
  <c r="IA23" i="19" l="1"/>
  <c r="IA24" i="19"/>
  <c r="IA25" i="19"/>
  <c r="DR2" i="19"/>
  <c r="DR14" i="19" s="1"/>
  <c r="IA27" i="19" l="1"/>
  <c r="IA28" i="19"/>
  <c r="IA22" i="19"/>
  <c r="IA26" i="19"/>
  <c r="DS2" i="19"/>
  <c r="DS14" i="19" s="1"/>
  <c r="IB24" i="19" l="1"/>
  <c r="IB27" i="19" s="1"/>
  <c r="IB25" i="19"/>
  <c r="IB28" i="19" s="1"/>
  <c r="IB23" i="19"/>
  <c r="DT2" i="19"/>
  <c r="DT14" i="19" s="1"/>
  <c r="IB22" i="19" l="1"/>
  <c r="IB26" i="19"/>
  <c r="DU2" i="19"/>
  <c r="DU14" i="19" s="1"/>
  <c r="IC25" i="19" l="1"/>
  <c r="IC28" i="19" s="1"/>
  <c r="IC24" i="19"/>
  <c r="IC27" i="19" s="1"/>
  <c r="IC23" i="19"/>
  <c r="DV2" i="19"/>
  <c r="DV14" i="19" s="1"/>
  <c r="IC26" i="19" l="1"/>
  <c r="IC22" i="19"/>
  <c r="DW2" i="19"/>
  <c r="DW14" i="19" s="1"/>
  <c r="ID24" i="19" l="1"/>
  <c r="ID27" i="19" s="1"/>
  <c r="ID23" i="19"/>
  <c r="ID25" i="19"/>
  <c r="ID28" i="19" s="1"/>
  <c r="DX2" i="19"/>
  <c r="DX14" i="19" s="1"/>
  <c r="ID26" i="19" l="1"/>
  <c r="ID22" i="19"/>
  <c r="DY2" i="19"/>
  <c r="DY14" i="19" s="1"/>
  <c r="IE25" i="19" l="1"/>
  <c r="IE28" i="19" s="1"/>
  <c r="IE24" i="19"/>
  <c r="IE27" i="19" s="1"/>
  <c r="IE23" i="19"/>
  <c r="DZ2" i="19"/>
  <c r="DZ14" i="19" s="1"/>
  <c r="IE22" i="19" l="1"/>
  <c r="IE26" i="19"/>
  <c r="EA2" i="19"/>
  <c r="EA14" i="19" s="1"/>
  <c r="IF25" i="19" l="1"/>
  <c r="IF28" i="19" s="1"/>
  <c r="IF24" i="19"/>
  <c r="IF27" i="19" s="1"/>
  <c r="IF23" i="19"/>
  <c r="EB2" i="19"/>
  <c r="EB14" i="19" s="1"/>
  <c r="IF22" i="19" l="1"/>
  <c r="IF26" i="19"/>
  <c r="EC2" i="19"/>
  <c r="EC14" i="19" s="1"/>
  <c r="IG24" i="19" l="1"/>
  <c r="IG27" i="19" s="1"/>
  <c r="IG23" i="19"/>
  <c r="IG25" i="19"/>
  <c r="IG28" i="19" s="1"/>
  <c r="ED2" i="19"/>
  <c r="ED14" i="19" s="1"/>
  <c r="IG22" i="19" l="1"/>
  <c r="IG26" i="19"/>
  <c r="EE2" i="19"/>
  <c r="EE14" i="19" s="1"/>
  <c r="IH24" i="19" l="1"/>
  <c r="IH27" i="19" s="1"/>
  <c r="IH25" i="19"/>
  <c r="IH28" i="19" s="1"/>
  <c r="IH23" i="19"/>
  <c r="EF2" i="19"/>
  <c r="EF14" i="19" s="1"/>
  <c r="IH22" i="19" l="1"/>
  <c r="IH26" i="19"/>
  <c r="EG2" i="19"/>
  <c r="EG14" i="19" s="1"/>
  <c r="W34" i="15" l="1"/>
  <c r="W43" i="15" s="1"/>
  <c r="W45" i="15" s="1"/>
  <c r="II24" i="19"/>
  <c r="II27" i="19" s="1"/>
  <c r="II25" i="19"/>
  <c r="II28" i="19" s="1"/>
  <c r="II23" i="19"/>
  <c r="EH2" i="19"/>
  <c r="EH14" i="19" s="1"/>
  <c r="II22" i="19" l="1"/>
  <c r="II26" i="19"/>
  <c r="EI2" i="19"/>
  <c r="EI14" i="19" s="1"/>
  <c r="IJ24" i="19" l="1"/>
  <c r="IJ27" i="19" s="1"/>
  <c r="IJ25" i="19"/>
  <c r="IJ28" i="19" s="1"/>
  <c r="IJ23" i="19"/>
  <c r="EJ2" i="19"/>
  <c r="EJ14" i="19" s="1"/>
  <c r="IJ22" i="19" l="1"/>
  <c r="IJ26" i="19"/>
  <c r="EK2" i="19"/>
  <c r="EK14" i="19" s="1"/>
  <c r="IK24" i="19" l="1"/>
  <c r="IK27" i="19" s="1"/>
  <c r="IK25" i="19"/>
  <c r="IK28" i="19" s="1"/>
  <c r="IK23" i="19"/>
  <c r="EL2" i="19"/>
  <c r="EL14" i="19" s="1"/>
  <c r="IK26" i="19" l="1"/>
  <c r="IK22" i="19"/>
  <c r="EM2" i="19"/>
  <c r="EM14" i="19" s="1"/>
  <c r="IL25" i="19" l="1"/>
  <c r="IL28" i="19" s="1"/>
  <c r="IL23" i="19"/>
  <c r="IL24" i="19"/>
  <c r="IL27" i="19" s="1"/>
  <c r="EN2" i="19"/>
  <c r="EN14" i="19" s="1"/>
  <c r="IL26" i="19" l="1"/>
  <c r="IL22" i="19"/>
  <c r="EO2" i="19"/>
  <c r="EO14" i="19" s="1"/>
  <c r="IM24" i="19" l="1"/>
  <c r="IM27" i="19" s="1"/>
  <c r="IM23" i="19"/>
  <c r="IM25" i="19"/>
  <c r="IM28" i="19" s="1"/>
  <c r="EP2" i="19"/>
  <c r="EP14" i="19" s="1"/>
  <c r="IM26" i="19" l="1"/>
  <c r="IM22" i="19"/>
  <c r="EQ2" i="19"/>
  <c r="EQ14" i="19" s="1"/>
  <c r="IN25" i="19" l="1"/>
  <c r="IN28" i="19" s="1"/>
  <c r="IN23" i="19"/>
  <c r="IN24" i="19"/>
  <c r="IN27" i="19" s="1"/>
  <c r="ER2" i="19"/>
  <c r="ER14" i="19" s="1"/>
  <c r="IN26" i="19" l="1"/>
  <c r="IN22" i="19"/>
  <c r="ES2" i="19"/>
  <c r="ES14" i="19" s="1"/>
  <c r="IO23" i="19" l="1"/>
  <c r="IO25" i="19"/>
  <c r="IO28" i="19" s="1"/>
  <c r="IO24" i="19"/>
  <c r="IO27" i="19" s="1"/>
  <c r="ET2" i="19"/>
  <c r="ET14" i="19" s="1"/>
  <c r="IO26" i="19" l="1"/>
  <c r="IO22" i="19"/>
  <c r="EU2" i="19"/>
  <c r="EU14" i="19" s="1"/>
  <c r="IP25" i="19" l="1"/>
  <c r="IP28" i="19" s="1"/>
  <c r="IP23" i="19"/>
  <c r="IP24" i="19"/>
  <c r="IP27" i="19" s="1"/>
  <c r="EV2" i="19"/>
  <c r="EV14" i="19" s="1"/>
  <c r="IP22" i="19" l="1"/>
  <c r="IP26" i="19"/>
  <c r="EW2" i="19"/>
  <c r="EW14" i="19" s="1"/>
  <c r="IQ23" i="19" l="1"/>
  <c r="IQ24" i="19"/>
  <c r="IQ27" i="19" s="1"/>
  <c r="IQ25" i="19"/>
  <c r="IQ28" i="19" s="1"/>
  <c r="EX2" i="19"/>
  <c r="EX14" i="19" s="1"/>
  <c r="IQ22" i="19" l="1"/>
  <c r="IQ26" i="19"/>
  <c r="EY2" i="19"/>
  <c r="EY14" i="19" s="1"/>
  <c r="IR25" i="19" l="1"/>
  <c r="IR28" i="19" s="1"/>
  <c r="IR23" i="19"/>
  <c r="IR24" i="19"/>
  <c r="IR27" i="19" s="1"/>
  <c r="EZ2" i="19"/>
  <c r="EZ14" i="19" s="1"/>
  <c r="IR22" i="19" l="1"/>
  <c r="IR26" i="19"/>
  <c r="FA2" i="19"/>
  <c r="FA14" i="19" s="1"/>
  <c r="IS23" i="19" l="1"/>
  <c r="IS24" i="19"/>
  <c r="IS27" i="19" s="1"/>
  <c r="IS25" i="19"/>
  <c r="IS28" i="19" s="1"/>
  <c r="FB2" i="19"/>
  <c r="FB14" i="19" s="1"/>
  <c r="IS26" i="19" l="1"/>
  <c r="IS22" i="19"/>
  <c r="FC2" i="19"/>
  <c r="FC14" i="19" s="1"/>
  <c r="IT25" i="19" l="1"/>
  <c r="IT28" i="19" s="1"/>
  <c r="IT24" i="19"/>
  <c r="IT27" i="19" s="1"/>
  <c r="IT23" i="19"/>
  <c r="FD2" i="19"/>
  <c r="FD14" i="19" s="1"/>
  <c r="IT22" i="19" l="1"/>
  <c r="IT26" i="19"/>
  <c r="FE2" i="19"/>
  <c r="FE14" i="19" s="1"/>
  <c r="X34" i="15" l="1"/>
  <c r="X43" i="15" s="1"/>
  <c r="X45" i="15" s="1"/>
  <c r="IU24" i="19"/>
  <c r="IU27" i="19" s="1"/>
  <c r="IU23" i="19"/>
  <c r="IU25" i="19"/>
  <c r="IU28" i="19" s="1"/>
  <c r="FF2" i="19"/>
  <c r="FF14" i="19" s="1"/>
  <c r="IU22" i="19" l="1"/>
  <c r="IU26" i="19"/>
  <c r="FG2" i="19"/>
  <c r="FG14" i="19" s="1"/>
  <c r="IV24" i="19" l="1"/>
  <c r="IV27" i="19" s="1"/>
  <c r="IV25" i="19"/>
  <c r="IV28" i="19" s="1"/>
  <c r="IV23" i="19"/>
  <c r="FH2" i="19"/>
  <c r="FH14" i="19" s="1"/>
  <c r="IV22" i="19" l="1"/>
  <c r="IV26" i="19"/>
  <c r="FI2" i="19"/>
  <c r="FI14" i="19" s="1"/>
  <c r="IW23" i="19" l="1"/>
  <c r="IW25" i="19"/>
  <c r="IW28" i="19" s="1"/>
  <c r="IW24" i="19"/>
  <c r="IW27" i="19" s="1"/>
  <c r="FJ2" i="19"/>
  <c r="FJ14" i="19" s="1"/>
  <c r="IW26" i="19" l="1"/>
  <c r="IW22" i="19"/>
  <c r="FK2" i="19"/>
  <c r="FK14" i="19" s="1"/>
  <c r="IX23" i="19" l="1"/>
  <c r="IX25" i="19"/>
  <c r="IX28" i="19" s="1"/>
  <c r="IX24" i="19"/>
  <c r="IX27" i="19" s="1"/>
  <c r="FL2" i="19"/>
  <c r="FL14" i="19" s="1"/>
  <c r="IX22" i="19" l="1"/>
  <c r="IX26" i="19"/>
  <c r="FM2" i="19"/>
  <c r="FM14" i="19" s="1"/>
  <c r="IY25" i="19" l="1"/>
  <c r="IY28" i="19" s="1"/>
  <c r="IY23" i="19"/>
  <c r="IY24" i="19"/>
  <c r="IY27" i="19" s="1"/>
  <c r="FN2" i="19"/>
  <c r="FN14" i="19" s="1"/>
  <c r="IY22" i="19" l="1"/>
  <c r="IY26" i="19"/>
  <c r="FO2" i="19"/>
  <c r="FO14" i="19" s="1"/>
  <c r="IZ23" i="19" l="1"/>
  <c r="IZ25" i="19"/>
  <c r="IZ28" i="19" s="1"/>
  <c r="IZ24" i="19"/>
  <c r="IZ27" i="19" s="1"/>
  <c r="FP2" i="19"/>
  <c r="FP14" i="19" s="1"/>
  <c r="IZ26" i="19" l="1"/>
  <c r="IZ22" i="19"/>
  <c r="FQ2" i="19"/>
  <c r="FQ14" i="19" s="1"/>
  <c r="JA23" i="19" l="1"/>
  <c r="JA24" i="19"/>
  <c r="JA27" i="19" s="1"/>
  <c r="JA25" i="19"/>
  <c r="JA28" i="19" s="1"/>
  <c r="FR2" i="19"/>
  <c r="FR14" i="19" s="1"/>
  <c r="JA26" i="19" l="1"/>
  <c r="JA22" i="19"/>
  <c r="FS2" i="19"/>
  <c r="FS14" i="19" s="1"/>
  <c r="JB24" i="19" l="1"/>
  <c r="JB27" i="19" s="1"/>
  <c r="JB25" i="19"/>
  <c r="JB28" i="19" s="1"/>
  <c r="JB23" i="19"/>
  <c r="FT2" i="19"/>
  <c r="FT14" i="19" s="1"/>
  <c r="JB26" i="19" l="1"/>
  <c r="JB22" i="19"/>
  <c r="FU2" i="19"/>
  <c r="FU14" i="19" s="1"/>
  <c r="JC25" i="19" l="1"/>
  <c r="JC28" i="19" s="1"/>
  <c r="JC23" i="19"/>
  <c r="JC24" i="19"/>
  <c r="JC27" i="19" s="1"/>
  <c r="FV2" i="19"/>
  <c r="FV14" i="19" s="1"/>
  <c r="JC22" i="19" l="1"/>
  <c r="JC26" i="19"/>
  <c r="FW2" i="19"/>
  <c r="FW14" i="19" s="1"/>
  <c r="JD24" i="19" l="1"/>
  <c r="JD27" i="19" s="1"/>
  <c r="JD23" i="19"/>
  <c r="JD25" i="19"/>
  <c r="JD28" i="19" s="1"/>
  <c r="FX2" i="19"/>
  <c r="FX14" i="19" s="1"/>
  <c r="JD22" i="19" l="1"/>
  <c r="JD26" i="19"/>
  <c r="FY2" i="19"/>
  <c r="FY14" i="19" s="1"/>
  <c r="JE25" i="19" l="1"/>
  <c r="JE28" i="19" s="1"/>
  <c r="JE24" i="19"/>
  <c r="JE27" i="19" s="1"/>
  <c r="JE23" i="19"/>
  <c r="FZ2" i="19"/>
  <c r="FZ14" i="19" s="1"/>
  <c r="JE22" i="19" l="1"/>
  <c r="JE26" i="19"/>
  <c r="GA2" i="19"/>
  <c r="GA14" i="19" s="1"/>
  <c r="JF24" i="19" l="1"/>
  <c r="JF27" i="19" s="1"/>
  <c r="JF25" i="19"/>
  <c r="JF28" i="19" s="1"/>
  <c r="JF23" i="19"/>
  <c r="GB2" i="19"/>
  <c r="GB14" i="19" s="1"/>
  <c r="JF26" i="19" l="1"/>
  <c r="JF22" i="19"/>
  <c r="GC2" i="19"/>
  <c r="GC14" i="19" s="1"/>
  <c r="Y34" i="15" l="1"/>
  <c r="Y43" i="15" s="1"/>
  <c r="Y45" i="15" s="1"/>
  <c r="JG23" i="19"/>
  <c r="JG25" i="19"/>
  <c r="JG28" i="19" s="1"/>
  <c r="JG24" i="19"/>
  <c r="JG27" i="19" s="1"/>
  <c r="GD2" i="19"/>
  <c r="GD14" i="19" s="1"/>
  <c r="JG26" i="19" l="1"/>
  <c r="JG22" i="19"/>
  <c r="GE2" i="19"/>
  <c r="GE14" i="19" s="1"/>
  <c r="JH25" i="19" l="1"/>
  <c r="JH28" i="19" s="1"/>
  <c r="JH24" i="19"/>
  <c r="JH27" i="19" s="1"/>
  <c r="JH23" i="19"/>
  <c r="GF2" i="19"/>
  <c r="GF14" i="19" s="1"/>
  <c r="JH26" i="19" l="1"/>
  <c r="JH22" i="19"/>
  <c r="GG2" i="19"/>
  <c r="GG14" i="19" s="1"/>
  <c r="JI23" i="19" l="1"/>
  <c r="JI25" i="19"/>
  <c r="JI28" i="19" s="1"/>
  <c r="JI24" i="19"/>
  <c r="JI27" i="19" s="1"/>
  <c r="GH2" i="19"/>
  <c r="GH14" i="19" s="1"/>
  <c r="JI22" i="19" l="1"/>
  <c r="JI26" i="19"/>
  <c r="GI2" i="19"/>
  <c r="GI14" i="19" s="1"/>
  <c r="JJ23" i="19" l="1"/>
  <c r="JJ24" i="19"/>
  <c r="JJ27" i="19" s="1"/>
  <c r="JJ25" i="19"/>
  <c r="JJ28" i="19" s="1"/>
  <c r="GJ2" i="19"/>
  <c r="GJ14" i="19" s="1"/>
  <c r="JJ22" i="19" l="1"/>
  <c r="JJ26" i="19"/>
  <c r="GK2" i="19"/>
  <c r="GK14" i="19" s="1"/>
  <c r="JK23" i="19" l="1"/>
  <c r="JK25" i="19"/>
  <c r="JK28" i="19" s="1"/>
  <c r="JK24" i="19"/>
  <c r="JK27" i="19" s="1"/>
  <c r="GL2" i="19"/>
  <c r="GL14" i="19" s="1"/>
  <c r="JK22" i="19" l="1"/>
  <c r="JK26" i="19"/>
  <c r="GM2" i="19"/>
  <c r="GM14" i="19" s="1"/>
  <c r="JL25" i="19" l="1"/>
  <c r="JL28" i="19" s="1"/>
  <c r="JL23" i="19"/>
  <c r="JL24" i="19"/>
  <c r="JL27" i="19" s="1"/>
  <c r="GN2" i="19"/>
  <c r="GN14" i="19" s="1"/>
  <c r="JL26" i="19" l="1"/>
  <c r="JL22" i="19"/>
  <c r="GO2" i="19"/>
  <c r="GO14" i="19" s="1"/>
  <c r="JM25" i="19" l="1"/>
  <c r="JM28" i="19" s="1"/>
  <c r="JM24" i="19"/>
  <c r="JM27" i="19" s="1"/>
  <c r="JM23" i="19"/>
  <c r="GP2" i="19"/>
  <c r="GP14" i="19" s="1"/>
  <c r="JM26" i="19" l="1"/>
  <c r="JM22" i="19"/>
  <c r="GQ2" i="19"/>
  <c r="GQ14" i="19" s="1"/>
  <c r="JN23" i="19" l="1"/>
  <c r="JN24" i="19"/>
  <c r="JN27" i="19" s="1"/>
  <c r="JN25" i="19"/>
  <c r="JN28" i="19" s="1"/>
  <c r="GR2" i="19"/>
  <c r="GR14" i="19" s="1"/>
  <c r="JN26" i="19" l="1"/>
  <c r="JN22" i="19"/>
  <c r="GS2" i="19"/>
  <c r="GS14" i="19" s="1"/>
  <c r="JO25" i="19" l="1"/>
  <c r="JO28" i="19" s="1"/>
  <c r="JO23" i="19"/>
  <c r="JO24" i="19"/>
  <c r="JO27" i="19" s="1"/>
  <c r="GT2" i="19"/>
  <c r="GT14" i="19" s="1"/>
  <c r="JO26" i="19" l="1"/>
  <c r="JO22" i="19"/>
  <c r="GU2" i="19"/>
  <c r="GU14" i="19" s="1"/>
  <c r="JP23" i="19" l="1"/>
  <c r="JP24" i="19"/>
  <c r="JP27" i="19" s="1"/>
  <c r="JP25" i="19"/>
  <c r="JP28" i="19" s="1"/>
  <c r="GV2" i="19"/>
  <c r="GV14" i="19" s="1"/>
  <c r="JP22" i="19" l="1"/>
  <c r="JP26" i="19"/>
  <c r="GW2" i="19"/>
  <c r="GW14" i="19" s="1"/>
  <c r="JQ25" i="19" l="1"/>
  <c r="JQ28" i="19" s="1"/>
  <c r="JQ24" i="19"/>
  <c r="JQ27" i="19" s="1"/>
  <c r="JQ23" i="19"/>
  <c r="GX2" i="19"/>
  <c r="GX14" i="19" s="1"/>
  <c r="JQ22" i="19" l="1"/>
  <c r="JQ26" i="19"/>
  <c r="GY2" i="19"/>
  <c r="GY14" i="19" s="1"/>
  <c r="JR25" i="19" l="1"/>
  <c r="JR28" i="19" s="1"/>
  <c r="JR24" i="19"/>
  <c r="JR27" i="19" s="1"/>
  <c r="JR23" i="19"/>
  <c r="GZ2" i="19"/>
  <c r="GZ14" i="19" s="1"/>
  <c r="JR26" i="19" l="1"/>
  <c r="JR22" i="19"/>
  <c r="HA2" i="19"/>
  <c r="HA14" i="19" s="1"/>
  <c r="Z34" i="15" l="1"/>
  <c r="Z43" i="15" s="1"/>
  <c r="Z45" i="15" s="1"/>
  <c r="JS24" i="19"/>
  <c r="JS27" i="19" s="1"/>
  <c r="JS25" i="19"/>
  <c r="JS28" i="19" s="1"/>
  <c r="JS23" i="19"/>
  <c r="HB2" i="19"/>
  <c r="HB14" i="19" s="1"/>
  <c r="JS22" i="19" l="1"/>
  <c r="JS26" i="19"/>
  <c r="HC2" i="19"/>
  <c r="HC14" i="19" s="1"/>
  <c r="JT25" i="19" l="1"/>
  <c r="JT28" i="19" s="1"/>
  <c r="JT23" i="19"/>
  <c r="JT24" i="19"/>
  <c r="JT27" i="19" s="1"/>
  <c r="HD2" i="19"/>
  <c r="HD14" i="19" s="1"/>
  <c r="JT22" i="19" l="1"/>
  <c r="JT26" i="19"/>
  <c r="HE2" i="19"/>
  <c r="HE14" i="19" s="1"/>
  <c r="JU25" i="19" l="1"/>
  <c r="JU28" i="19" s="1"/>
  <c r="JU23" i="19"/>
  <c r="JU24" i="19"/>
  <c r="JU27" i="19" s="1"/>
  <c r="HF2" i="19"/>
  <c r="HF14" i="19" s="1"/>
  <c r="JU26" i="19" l="1"/>
  <c r="JU22" i="19"/>
  <c r="HG2" i="19"/>
  <c r="HG14" i="19" s="1"/>
  <c r="JV25" i="19" l="1"/>
  <c r="JV28" i="19" s="1"/>
  <c r="JV23" i="19"/>
  <c r="JV24" i="19"/>
  <c r="JV27" i="19" s="1"/>
  <c r="HH2" i="19"/>
  <c r="HH14" i="19" s="1"/>
  <c r="JV22" i="19" l="1"/>
  <c r="JV26" i="19"/>
  <c r="HI2" i="19"/>
  <c r="HI14" i="19" s="1"/>
  <c r="JW25" i="19" l="1"/>
  <c r="JW28" i="19" s="1"/>
  <c r="JW24" i="19"/>
  <c r="JW27" i="19" s="1"/>
  <c r="JW23" i="19"/>
  <c r="HJ2" i="19"/>
  <c r="HJ14" i="19" s="1"/>
  <c r="JW22" i="19" l="1"/>
  <c r="JW26" i="19"/>
  <c r="HK2" i="19"/>
  <c r="HK14" i="19" s="1"/>
  <c r="JX24" i="19" l="1"/>
  <c r="JX27" i="19" s="1"/>
  <c r="JX23" i="19"/>
  <c r="JX25" i="19"/>
  <c r="JX28" i="19" s="1"/>
  <c r="HL2" i="19"/>
  <c r="HL14" i="19" s="1"/>
  <c r="JX26" i="19" l="1"/>
  <c r="JX22" i="19"/>
  <c r="HM2" i="19"/>
  <c r="HM14" i="19" s="1"/>
  <c r="JY23" i="19" l="1"/>
  <c r="JY24" i="19"/>
  <c r="JY27" i="19" s="1"/>
  <c r="JY25" i="19"/>
  <c r="JY28" i="19" s="1"/>
  <c r="HN2" i="19"/>
  <c r="HN14" i="19" s="1"/>
  <c r="JY26" i="19" l="1"/>
  <c r="JY22" i="19"/>
  <c r="HO2" i="19"/>
  <c r="HO14" i="19" s="1"/>
  <c r="JZ24" i="19" l="1"/>
  <c r="JZ27" i="19" s="1"/>
  <c r="JZ23" i="19"/>
  <c r="JZ25" i="19"/>
  <c r="JZ28" i="19" s="1"/>
  <c r="HP2" i="19"/>
  <c r="HP14" i="19" s="1"/>
  <c r="JZ26" i="19" l="1"/>
  <c r="JZ22" i="19"/>
  <c r="HQ2" i="19"/>
  <c r="HQ14" i="19" s="1"/>
  <c r="KA25" i="19" l="1"/>
  <c r="KA28" i="19" s="1"/>
  <c r="KA24" i="19"/>
  <c r="KA27" i="19" s="1"/>
  <c r="KA23" i="19"/>
  <c r="HR2" i="19"/>
  <c r="HR14" i="19" s="1"/>
  <c r="KA26" i="19" l="1"/>
  <c r="KA22" i="19"/>
  <c r="HS2" i="19"/>
  <c r="HS14" i="19" s="1"/>
  <c r="KB24" i="19" l="1"/>
  <c r="KB27" i="19" s="1"/>
  <c r="KB23" i="19"/>
  <c r="KB25" i="19"/>
  <c r="KB28" i="19" s="1"/>
  <c r="HT2" i="19"/>
  <c r="HT14" i="19" s="1"/>
  <c r="KB22" i="19" l="1"/>
  <c r="KB26" i="19"/>
  <c r="HU2" i="19"/>
  <c r="HU14" i="19" s="1"/>
  <c r="KC25" i="19" l="1"/>
  <c r="KC28" i="19" s="1"/>
  <c r="KC23" i="19"/>
  <c r="KC24" i="19"/>
  <c r="KC27" i="19" s="1"/>
  <c r="HV2" i="19"/>
  <c r="HV14" i="19" s="1"/>
  <c r="KC22" i="19" l="1"/>
  <c r="KC26" i="19"/>
  <c r="HW2" i="19"/>
  <c r="HW14" i="19" s="1"/>
  <c r="KD24" i="19" l="1"/>
  <c r="KD27" i="19" s="1"/>
  <c r="KD23" i="19"/>
  <c r="KD25" i="19"/>
  <c r="KD28" i="19" s="1"/>
  <c r="HX2" i="19"/>
  <c r="HX14" i="19" s="1"/>
  <c r="KD26" i="19" l="1"/>
  <c r="KD22" i="19"/>
  <c r="HY2" i="19"/>
  <c r="HY14" i="19" s="1"/>
  <c r="AA34" i="15" l="1"/>
  <c r="AA43" i="15" s="1"/>
  <c r="AA45" i="15" s="1"/>
  <c r="KE24" i="19"/>
  <c r="KE27" i="19" s="1"/>
  <c r="KE25" i="19"/>
  <c r="KE28" i="19" s="1"/>
  <c r="KE23" i="19"/>
  <c r="HZ2" i="19"/>
  <c r="HZ14" i="19" s="1"/>
  <c r="KE22" i="19" l="1"/>
  <c r="KE26" i="19"/>
  <c r="IA2" i="19"/>
  <c r="IA14" i="19" s="1"/>
  <c r="KF25" i="19" l="1"/>
  <c r="KF28" i="19" s="1"/>
  <c r="KF23" i="19"/>
  <c r="KF24" i="19"/>
  <c r="KF27" i="19" s="1"/>
  <c r="IB2" i="19"/>
  <c r="IB14" i="19" s="1"/>
  <c r="KF22" i="19" l="1"/>
  <c r="KF26" i="19"/>
  <c r="IC2" i="19"/>
  <c r="IC14" i="19" s="1"/>
  <c r="KG25" i="19" l="1"/>
  <c r="KG28" i="19" s="1"/>
  <c r="KG23" i="19"/>
  <c r="KG24" i="19"/>
  <c r="KG27" i="19" s="1"/>
  <c r="ID2" i="19"/>
  <c r="ID14" i="19" s="1"/>
  <c r="KG22" i="19" l="1"/>
  <c r="KG26" i="19"/>
  <c r="IE2" i="19"/>
  <c r="IE14" i="19" s="1"/>
  <c r="KH23" i="19" l="1"/>
  <c r="KH25" i="19"/>
  <c r="KH28" i="19" s="1"/>
  <c r="KH24" i="19"/>
  <c r="KH27" i="19" s="1"/>
  <c r="IF2" i="19"/>
  <c r="IF14" i="19" s="1"/>
  <c r="KH22" i="19" l="1"/>
  <c r="KH26" i="19"/>
  <c r="IG2" i="19"/>
  <c r="IG14" i="19" s="1"/>
  <c r="KI24" i="19" l="1"/>
  <c r="KI27" i="19" s="1"/>
  <c r="KI23" i="19"/>
  <c r="KI25" i="19"/>
  <c r="KI28" i="19" s="1"/>
  <c r="IH2" i="19"/>
  <c r="IH14" i="19" s="1"/>
  <c r="KI26" i="19" l="1"/>
  <c r="KI22" i="19"/>
  <c r="II2" i="19"/>
  <c r="II14" i="19" s="1"/>
  <c r="KJ25" i="19" l="1"/>
  <c r="KJ28" i="19" s="1"/>
  <c r="KJ23" i="19"/>
  <c r="KJ24" i="19"/>
  <c r="KJ27" i="19" s="1"/>
  <c r="IJ2" i="19"/>
  <c r="IJ14" i="19" s="1"/>
  <c r="KJ26" i="19" l="1"/>
  <c r="KJ22" i="19"/>
  <c r="IK2" i="19"/>
  <c r="IK14" i="19" s="1"/>
  <c r="KK25" i="19" l="1"/>
  <c r="KK28" i="19" s="1"/>
  <c r="KK23" i="19"/>
  <c r="KK24" i="19"/>
  <c r="KK27" i="19" s="1"/>
  <c r="IL2" i="19"/>
  <c r="IL14" i="19" s="1"/>
  <c r="KK26" i="19" l="1"/>
  <c r="KK22" i="19"/>
  <c r="IM2" i="19"/>
  <c r="IM14" i="19" s="1"/>
  <c r="KL24" i="19" l="1"/>
  <c r="KL27" i="19" s="1"/>
  <c r="KL25" i="19"/>
  <c r="KL28" i="19" s="1"/>
  <c r="KL23" i="19"/>
  <c r="IN2" i="19"/>
  <c r="IN14" i="19" s="1"/>
  <c r="KL26" i="19" l="1"/>
  <c r="KL22" i="19"/>
  <c r="IO2" i="19"/>
  <c r="IO14" i="19" s="1"/>
  <c r="KM23" i="19" l="1"/>
  <c r="KM24" i="19"/>
  <c r="KM27" i="19" s="1"/>
  <c r="KM25" i="19"/>
  <c r="KM28" i="19" s="1"/>
  <c r="IP2" i="19"/>
  <c r="IP14" i="19" s="1"/>
  <c r="KM26" i="19" l="1"/>
  <c r="KM22" i="19"/>
  <c r="IQ2" i="19"/>
  <c r="IQ14" i="19" s="1"/>
  <c r="KN25" i="19" l="1"/>
  <c r="KN28" i="19" s="1"/>
  <c r="KN24" i="19"/>
  <c r="KN27" i="19" s="1"/>
  <c r="KN23" i="19"/>
  <c r="IR2" i="19"/>
  <c r="IR14" i="19" s="1"/>
  <c r="KN26" i="19" l="1"/>
  <c r="KN22" i="19"/>
  <c r="IS2" i="19"/>
  <c r="IS14" i="19" s="1"/>
  <c r="KO23" i="19" l="1"/>
  <c r="KO25" i="19"/>
  <c r="KO28" i="19" s="1"/>
  <c r="KO24" i="19"/>
  <c r="KO27" i="19" s="1"/>
  <c r="IT2" i="19"/>
  <c r="IT14" i="19" s="1"/>
  <c r="KO22" i="19" l="1"/>
  <c r="KO26" i="19"/>
  <c r="IU2" i="19"/>
  <c r="IU14" i="19" s="1"/>
  <c r="KP25" i="19" l="1"/>
  <c r="KP28" i="19" s="1"/>
  <c r="KP24" i="19"/>
  <c r="KP27" i="19" s="1"/>
  <c r="KP23" i="19"/>
  <c r="X32" i="15"/>
  <c r="Y32" i="15"/>
  <c r="Z32" i="15"/>
  <c r="AA32" i="15"/>
  <c r="X31" i="15"/>
  <c r="Y31" i="15"/>
  <c r="Z31" i="15"/>
  <c r="AA31" i="15"/>
  <c r="AB31" i="15"/>
  <c r="IV2" i="19"/>
  <c r="IV14" i="19" s="1"/>
  <c r="AB32" i="15" l="1"/>
  <c r="KP26" i="19"/>
  <c r="KP22" i="19"/>
  <c r="IW2" i="19"/>
  <c r="IW14" i="19" s="1"/>
  <c r="AB34" i="15" l="1"/>
  <c r="AB43" i="15" s="1"/>
  <c r="AB45" i="15" s="1"/>
  <c r="KQ24" i="19"/>
  <c r="KQ25" i="19"/>
  <c r="KQ23" i="19"/>
  <c r="IX2" i="19"/>
  <c r="IX14" i="19" s="1"/>
  <c r="KQ28" i="19" l="1"/>
  <c r="KQ22" i="19"/>
  <c r="KQ26" i="19"/>
  <c r="KQ27" i="19"/>
  <c r="IY2" i="19"/>
  <c r="IY14" i="19" s="1"/>
  <c r="KR24" i="19" l="1"/>
  <c r="KR23" i="19"/>
  <c r="KR25" i="19"/>
  <c r="IZ2" i="19"/>
  <c r="IZ14" i="19" s="1"/>
  <c r="KR28" i="19" l="1"/>
  <c r="KR22" i="19"/>
  <c r="KR26" i="19"/>
  <c r="KR27" i="19"/>
  <c r="JA2" i="19"/>
  <c r="JA14" i="19" s="1"/>
  <c r="KS23" i="19" l="1"/>
  <c r="KS25" i="19"/>
  <c r="KS24" i="19"/>
  <c r="JB2" i="19"/>
  <c r="JB14" i="19" s="1"/>
  <c r="KS28" i="19" l="1"/>
  <c r="KS27" i="19"/>
  <c r="KS26" i="19"/>
  <c r="KS22" i="19"/>
  <c r="JC2" i="19"/>
  <c r="JC14" i="19" s="1"/>
  <c r="KT24" i="19" l="1"/>
  <c r="KT25" i="19"/>
  <c r="KT23" i="19"/>
  <c r="JD2" i="19"/>
  <c r="JD14" i="19" s="1"/>
  <c r="KT28" i="19" l="1"/>
  <c r="KT22" i="19"/>
  <c r="KT26" i="19"/>
  <c r="KT27" i="19"/>
  <c r="JE2" i="19"/>
  <c r="JE14" i="19" s="1"/>
  <c r="KU24" i="19" l="1"/>
  <c r="KU23" i="19"/>
  <c r="KU25" i="19"/>
  <c r="JF2" i="19"/>
  <c r="JF14" i="19" s="1"/>
  <c r="KU28" i="19" l="1"/>
  <c r="KU26" i="19"/>
  <c r="KU22" i="19"/>
  <c r="KU27" i="19"/>
  <c r="JG2" i="19"/>
  <c r="JG14" i="19" s="1"/>
  <c r="KV25" i="19" l="1"/>
  <c r="KV28" i="19" s="1"/>
  <c r="KV23" i="19"/>
  <c r="KV24" i="19"/>
  <c r="KV27" i="19" s="1"/>
  <c r="JH2" i="19"/>
  <c r="JH14" i="19" s="1"/>
  <c r="KV22" i="19" l="1"/>
  <c r="KV26" i="19"/>
  <c r="JI2" i="19"/>
  <c r="JI14" i="19" s="1"/>
  <c r="KW24" i="19" l="1"/>
  <c r="KW27" i="19" s="1"/>
  <c r="KW25" i="19"/>
  <c r="KW28" i="19" s="1"/>
  <c r="KW23" i="19"/>
  <c r="JJ2" i="19"/>
  <c r="JJ14" i="19" s="1"/>
  <c r="KW26" i="19" l="1"/>
  <c r="KW22" i="19"/>
  <c r="JK2" i="19"/>
  <c r="JK14" i="19" s="1"/>
  <c r="KX24" i="19" l="1"/>
  <c r="KX27" i="19" s="1"/>
  <c r="KX23" i="19"/>
  <c r="KX25" i="19"/>
  <c r="KX28" i="19" s="1"/>
  <c r="JL2" i="19"/>
  <c r="JL14" i="19" s="1"/>
  <c r="KX26" i="19" l="1"/>
  <c r="KX22" i="19"/>
  <c r="JM2" i="19"/>
  <c r="JM14" i="19" s="1"/>
  <c r="KY23" i="19" l="1"/>
  <c r="KY24" i="19"/>
  <c r="KY27" i="19" s="1"/>
  <c r="KY25" i="19"/>
  <c r="KY28" i="19" s="1"/>
  <c r="JN2" i="19"/>
  <c r="JN14" i="19" s="1"/>
  <c r="KY22" i="19" l="1"/>
  <c r="KY26" i="19"/>
  <c r="JO2" i="19"/>
  <c r="JO14" i="19" s="1"/>
  <c r="KZ24" i="19" l="1"/>
  <c r="KZ27" i="19" s="1"/>
  <c r="KZ23" i="19"/>
  <c r="KZ25" i="19"/>
  <c r="KZ28" i="19" s="1"/>
  <c r="JP2" i="19"/>
  <c r="JP14" i="19" s="1"/>
  <c r="KZ26" i="19" l="1"/>
  <c r="KZ22" i="19"/>
  <c r="JQ2" i="19"/>
  <c r="JQ14" i="19" s="1"/>
  <c r="LA24" i="19" l="1"/>
  <c r="LA27" i="19" s="1"/>
  <c r="LA25" i="19"/>
  <c r="LA28" i="19" s="1"/>
  <c r="LA23" i="19"/>
  <c r="JR2" i="19"/>
  <c r="JR14" i="19" s="1"/>
  <c r="LA26" i="19" l="1"/>
  <c r="LA22" i="19"/>
  <c r="JS2" i="19"/>
  <c r="JS14" i="19" s="1"/>
  <c r="LB25" i="19" l="1"/>
  <c r="LB28" i="19" s="1"/>
  <c r="LB23" i="19"/>
  <c r="LB24" i="19"/>
  <c r="LB27" i="19" s="1"/>
  <c r="JT2" i="19"/>
  <c r="JT14" i="19" s="1"/>
  <c r="LB22" i="19" l="1"/>
  <c r="LB26" i="19"/>
  <c r="JU2" i="19"/>
  <c r="JU14" i="19" s="1"/>
  <c r="AC34" i="15" l="1"/>
  <c r="AC43" i="15" s="1"/>
  <c r="AC45" i="15" s="1"/>
  <c r="LC25" i="19"/>
  <c r="LC23" i="19"/>
  <c r="LC24" i="19"/>
  <c r="JV2" i="19"/>
  <c r="JV14" i="19" s="1"/>
  <c r="LC26" i="19" l="1"/>
  <c r="LC22" i="19"/>
  <c r="LC27" i="19"/>
  <c r="LC28" i="19"/>
  <c r="JW2" i="19"/>
  <c r="JW14" i="19" s="1"/>
  <c r="LD25" i="19" l="1"/>
  <c r="LD24" i="19"/>
  <c r="LD23" i="19"/>
  <c r="JX2" i="19"/>
  <c r="JX14" i="19" s="1"/>
  <c r="LD27" i="19" l="1"/>
  <c r="LD26" i="19"/>
  <c r="LD22" i="19"/>
  <c r="LD28" i="19"/>
  <c r="JY2" i="19"/>
  <c r="JY14" i="19" s="1"/>
  <c r="LE23" i="19" l="1"/>
  <c r="LE24" i="19"/>
  <c r="LE25" i="19"/>
  <c r="JZ2" i="19"/>
  <c r="JZ14" i="19" s="1"/>
  <c r="LE27" i="19" l="1"/>
  <c r="LE28" i="19"/>
  <c r="LE26" i="19"/>
  <c r="LE22" i="19"/>
  <c r="KA2" i="19"/>
  <c r="KA14" i="19" s="1"/>
  <c r="LF23" i="19" l="1"/>
  <c r="LF25" i="19"/>
  <c r="LF24" i="19"/>
  <c r="KB2" i="19"/>
  <c r="KB14" i="19" s="1"/>
  <c r="LF28" i="19" l="1"/>
  <c r="LF27" i="19"/>
  <c r="LF26" i="19"/>
  <c r="LF22" i="19"/>
  <c r="KC2" i="19"/>
  <c r="KC14" i="19" s="1"/>
  <c r="LG25" i="19" l="1"/>
  <c r="LG24" i="19"/>
  <c r="LG23" i="19"/>
  <c r="KD2" i="19"/>
  <c r="KD14" i="19" s="1"/>
  <c r="LG27" i="19" l="1"/>
  <c r="LG26" i="19"/>
  <c r="LG22" i="19"/>
  <c r="LG28" i="19"/>
  <c r="KE2" i="19"/>
  <c r="KE14" i="19" s="1"/>
  <c r="LH25" i="19" l="1"/>
  <c r="LH28" i="19" s="1"/>
  <c r="LH23" i="19"/>
  <c r="LH24" i="19"/>
  <c r="LH27" i="19" s="1"/>
  <c r="KF2" i="19"/>
  <c r="KF14" i="19" s="1"/>
  <c r="LH22" i="19" l="1"/>
  <c r="LH26" i="19"/>
  <c r="KG2" i="19"/>
  <c r="KG14" i="19" s="1"/>
  <c r="LI24" i="19" l="1"/>
  <c r="LI27" i="19" s="1"/>
  <c r="LI23" i="19"/>
  <c r="LI25" i="19"/>
  <c r="LI28" i="19" s="1"/>
  <c r="KH2" i="19"/>
  <c r="KH14" i="19" s="1"/>
  <c r="LI26" i="19" l="1"/>
  <c r="LI22" i="19"/>
  <c r="KI2" i="19"/>
  <c r="KI14" i="19" s="1"/>
  <c r="LJ24" i="19" l="1"/>
  <c r="LJ27" i="19" s="1"/>
  <c r="LJ23" i="19"/>
  <c r="LJ25" i="19"/>
  <c r="LJ28" i="19" s="1"/>
  <c r="KJ2" i="19"/>
  <c r="KJ14" i="19" s="1"/>
  <c r="LJ26" i="19" l="1"/>
  <c r="LJ22" i="19"/>
  <c r="KK2" i="19"/>
  <c r="KK14" i="19" s="1"/>
  <c r="LK24" i="19" l="1"/>
  <c r="LK27" i="19" s="1"/>
  <c r="LK23" i="19"/>
  <c r="LK25" i="19"/>
  <c r="LK28" i="19" s="1"/>
  <c r="KL2" i="19"/>
  <c r="KL14" i="19" s="1"/>
  <c r="LK22" i="19" l="1"/>
  <c r="LK26" i="19"/>
  <c r="KM2" i="19"/>
  <c r="KM14" i="19" s="1"/>
  <c r="LL24" i="19" l="1"/>
  <c r="LL27" i="19" s="1"/>
  <c r="LL23" i="19"/>
  <c r="LL25" i="19"/>
  <c r="LL28" i="19" s="1"/>
  <c r="KN2" i="19"/>
  <c r="KN14" i="19" s="1"/>
  <c r="LL22" i="19" l="1"/>
  <c r="LL26" i="19"/>
  <c r="KO2" i="19"/>
  <c r="KO14" i="19" s="1"/>
  <c r="LM24" i="19" l="1"/>
  <c r="LM27" i="19" s="1"/>
  <c r="LM23" i="19"/>
  <c r="LM25" i="19"/>
  <c r="LM28" i="19" s="1"/>
  <c r="KP2" i="19"/>
  <c r="KP14" i="19" s="1"/>
  <c r="LM26" i="19" l="1"/>
  <c r="LM22" i="19"/>
  <c r="KQ2" i="19"/>
  <c r="KQ14" i="19" s="1"/>
  <c r="LN24" i="19" l="1"/>
  <c r="LN27" i="19" s="1"/>
  <c r="LN23" i="19"/>
  <c r="LN25" i="19"/>
  <c r="LN28" i="19" s="1"/>
  <c r="KR2" i="19"/>
  <c r="KR14" i="19" s="1"/>
  <c r="LN26" i="19" l="1"/>
  <c r="LN22" i="19"/>
  <c r="KS2" i="19"/>
  <c r="KS14" i="19" s="1"/>
  <c r="LO25" i="19" l="1"/>
  <c r="LO28" i="19" s="1"/>
  <c r="LO24" i="19"/>
  <c r="LO27" i="19" s="1"/>
  <c r="LO23" i="19"/>
  <c r="KT2" i="19"/>
  <c r="KT14" i="19" s="1"/>
  <c r="LO22" i="19" l="1"/>
  <c r="LO26" i="19"/>
  <c r="KU2" i="19"/>
  <c r="KU14" i="19" s="1"/>
  <c r="LP24" i="19" l="1"/>
  <c r="LP27" i="19" s="1"/>
  <c r="LP25" i="19"/>
  <c r="LP28" i="19" s="1"/>
  <c r="LP23" i="19"/>
  <c r="KV2" i="19"/>
  <c r="KV14" i="19" s="1"/>
  <c r="LP26" i="19" l="1"/>
  <c r="LP22" i="19"/>
  <c r="KW2" i="19"/>
  <c r="KW14" i="19" s="1"/>
  <c r="LQ25" i="19" l="1"/>
  <c r="LQ28" i="19" s="1"/>
  <c r="LQ23" i="19"/>
  <c r="LQ24" i="19"/>
  <c r="LQ27" i="19" s="1"/>
  <c r="KX2" i="19"/>
  <c r="KX14" i="19" s="1"/>
  <c r="LQ26" i="19" l="1"/>
  <c r="LQ22" i="19"/>
  <c r="KY2" i="19"/>
  <c r="KY14" i="19" s="1"/>
  <c r="LR25" i="19" l="1"/>
  <c r="LR28" i="19" s="1"/>
  <c r="LR24" i="19"/>
  <c r="LR27" i="19" s="1"/>
  <c r="LR23" i="19"/>
  <c r="KZ2" i="19"/>
  <c r="KZ14" i="19" s="1"/>
  <c r="LR22" i="19" l="1"/>
  <c r="LR26" i="19"/>
  <c r="LA2" i="19"/>
  <c r="LA14" i="19" s="1"/>
  <c r="LS25" i="19" l="1"/>
  <c r="LS28" i="19" s="1"/>
  <c r="LS24" i="19"/>
  <c r="LS27" i="19" s="1"/>
  <c r="LS23" i="19"/>
  <c r="LB2" i="19"/>
  <c r="LB14" i="19" s="1"/>
  <c r="LS26" i="19" l="1"/>
  <c r="LS22" i="19"/>
  <c r="LC2" i="19"/>
  <c r="LC14" i="19" s="1"/>
  <c r="LT25" i="19" l="1"/>
  <c r="LT28" i="19" s="1"/>
  <c r="LT24" i="19"/>
  <c r="LT27" i="19" s="1"/>
  <c r="LT23" i="19"/>
  <c r="LD2" i="19"/>
  <c r="LD14" i="19" s="1"/>
  <c r="LT26" i="19" l="1"/>
  <c r="LT22" i="19"/>
  <c r="LE2" i="19"/>
  <c r="LE14" i="19" s="1"/>
  <c r="LU25" i="19" l="1"/>
  <c r="LU28" i="19" s="1"/>
  <c r="LU23" i="19"/>
  <c r="LU24" i="19"/>
  <c r="LU27" i="19" s="1"/>
  <c r="LF2" i="19"/>
  <c r="LF14" i="19" s="1"/>
  <c r="LU26" i="19" l="1"/>
  <c r="LU22" i="19"/>
  <c r="LG2" i="19"/>
  <c r="LG14" i="19" s="1"/>
  <c r="LV25" i="19" l="1"/>
  <c r="LV28" i="19" s="1"/>
  <c r="LV24" i="19"/>
  <c r="LV27" i="19" s="1"/>
  <c r="LV23" i="19"/>
  <c r="LH2" i="19"/>
  <c r="LH14" i="19" s="1"/>
  <c r="LV26" i="19" l="1"/>
  <c r="LV22" i="19"/>
  <c r="LI2" i="19"/>
  <c r="LI14" i="19" s="1"/>
  <c r="LW25" i="19" l="1"/>
  <c r="LW28" i="19" s="1"/>
  <c r="LW23" i="19"/>
  <c r="LW24" i="19"/>
  <c r="LW27" i="19" s="1"/>
  <c r="LJ2" i="19"/>
  <c r="LJ14" i="19" s="1"/>
  <c r="LW26" i="19" l="1"/>
  <c r="LW22" i="19"/>
  <c r="LK2" i="19"/>
  <c r="LK14" i="19" s="1"/>
  <c r="LX25" i="19" l="1"/>
  <c r="LX28" i="19" s="1"/>
  <c r="LX23" i="19"/>
  <c r="LX24" i="19"/>
  <c r="LX27" i="19" s="1"/>
  <c r="LL2" i="19"/>
  <c r="LL14" i="19" s="1"/>
  <c r="LX22" i="19" l="1"/>
  <c r="LX26" i="19"/>
  <c r="LM2" i="19"/>
  <c r="LM14" i="19" s="1"/>
  <c r="LY24" i="19" l="1"/>
  <c r="LY27" i="19" s="1"/>
  <c r="LY23" i="19"/>
  <c r="LY25" i="19"/>
  <c r="LY28" i="19" s="1"/>
  <c r="LN2" i="19"/>
  <c r="LN14" i="19" s="1"/>
  <c r="LY26" i="19" l="1"/>
  <c r="LY22" i="19"/>
  <c r="LO2" i="19"/>
  <c r="LO14" i="19" s="1"/>
  <c r="LZ24" i="19" l="1"/>
  <c r="LZ27" i="19" s="1"/>
  <c r="LZ23" i="19"/>
  <c r="LZ25" i="19"/>
  <c r="LZ28" i="19" s="1"/>
  <c r="LP2" i="19"/>
  <c r="LP14" i="19" s="1"/>
  <c r="LZ22" i="19" l="1"/>
  <c r="LZ26" i="19"/>
  <c r="LQ2" i="19"/>
  <c r="LQ14" i="19" s="1"/>
  <c r="MA25" i="19" l="1"/>
  <c r="MA28" i="19" s="1"/>
  <c r="MA23" i="19"/>
  <c r="MA24" i="19"/>
  <c r="MA27" i="19" s="1"/>
  <c r="LR2" i="19"/>
  <c r="LR14" i="19" s="1"/>
  <c r="MA26" i="19" l="1"/>
  <c r="MA22" i="19"/>
  <c r="LS2" i="19"/>
  <c r="LS14" i="19" s="1"/>
  <c r="MB24" i="19" l="1"/>
  <c r="MB27" i="19" s="1"/>
  <c r="MB23" i="19"/>
  <c r="MB25" i="19"/>
  <c r="MB28" i="19" s="1"/>
  <c r="LT2" i="19"/>
  <c r="LT14" i="19" s="1"/>
  <c r="MB26" i="19" l="1"/>
  <c r="MB22" i="19"/>
  <c r="LU2" i="19"/>
  <c r="LU14" i="19" s="1"/>
  <c r="MC25" i="19" l="1"/>
  <c r="MC28" i="19" s="1"/>
  <c r="MC24" i="19"/>
  <c r="MC27" i="19" s="1"/>
  <c r="MC23" i="19"/>
  <c r="LV2" i="19"/>
  <c r="LV14" i="19" s="1"/>
  <c r="MC22" i="19" l="1"/>
  <c r="MC26" i="19"/>
  <c r="LW2" i="19"/>
  <c r="LW14" i="19" s="1"/>
  <c r="MD25" i="19" l="1"/>
  <c r="MD28" i="19" s="1"/>
  <c r="MD24" i="19"/>
  <c r="MD27" i="19" s="1"/>
  <c r="MD23" i="19"/>
  <c r="LX2" i="19"/>
  <c r="LX14" i="19" s="1"/>
  <c r="MD22" i="19" l="1"/>
  <c r="MD26" i="19"/>
  <c r="LY2" i="19"/>
  <c r="LY14" i="19" s="1"/>
  <c r="ME23" i="19" l="1"/>
  <c r="ME25" i="19"/>
  <c r="ME28" i="19" s="1"/>
  <c r="ME24" i="19"/>
  <c r="ME27" i="19" s="1"/>
  <c r="LZ2" i="19"/>
  <c r="LZ14" i="19" s="1"/>
  <c r="ME26" i="19" l="1"/>
  <c r="ME22" i="19"/>
  <c r="MA2" i="19"/>
  <c r="MA14" i="19" s="1"/>
  <c r="MF25" i="19" l="1"/>
  <c r="MF28" i="19" s="1"/>
  <c r="MF24" i="19"/>
  <c r="MF27" i="19" s="1"/>
  <c r="MF23" i="19"/>
  <c r="MB2" i="19"/>
  <c r="MB14" i="19" s="1"/>
  <c r="MF26" i="19" l="1"/>
  <c r="MF22" i="19"/>
  <c r="MC2" i="19"/>
  <c r="MC14" i="19" s="1"/>
  <c r="MG24" i="19" l="1"/>
  <c r="MG27" i="19" s="1"/>
  <c r="MG25" i="19"/>
  <c r="MG28" i="19" s="1"/>
  <c r="MG23" i="19"/>
  <c r="MD2" i="19"/>
  <c r="MD14" i="19" s="1"/>
  <c r="MG26" i="19" l="1"/>
  <c r="MG22" i="19"/>
  <c r="ME2" i="19"/>
  <c r="ME14" i="19" s="1"/>
  <c r="MH24" i="19" l="1"/>
  <c r="MH27" i="19" s="1"/>
  <c r="MH23" i="19"/>
  <c r="MH25" i="19"/>
  <c r="MH28" i="19" s="1"/>
  <c r="MF2" i="19"/>
  <c r="MF14" i="19" s="1"/>
  <c r="MH22" i="19" l="1"/>
  <c r="MH26" i="19"/>
  <c r="MG2" i="19"/>
  <c r="MG14" i="19" s="1"/>
  <c r="MI25" i="19" l="1"/>
  <c r="MI28" i="19" s="1"/>
  <c r="MI24" i="19"/>
  <c r="MI27" i="19" s="1"/>
  <c r="MI23" i="19"/>
  <c r="MH2" i="19"/>
  <c r="MH14" i="19" s="1"/>
  <c r="MI26" i="19" l="1"/>
  <c r="MI22" i="19"/>
  <c r="MI2" i="19"/>
  <c r="MI14" i="19" s="1"/>
  <c r="MJ24" i="19" l="1"/>
  <c r="MJ27" i="19" s="1"/>
  <c r="MJ25" i="19"/>
  <c r="MJ28" i="19" s="1"/>
  <c r="MJ23" i="19"/>
  <c r="MJ2" i="19"/>
  <c r="MJ14" i="19" s="1"/>
  <c r="MJ22" i="19" l="1"/>
  <c r="MJ26" i="19"/>
  <c r="MK2" i="19"/>
  <c r="MK14" i="19" s="1"/>
  <c r="MK24" i="19" l="1"/>
  <c r="MK27" i="19" s="1"/>
  <c r="MK25" i="19"/>
  <c r="MK28" i="19" s="1"/>
  <c r="MK23" i="19"/>
  <c r="ML2" i="19"/>
  <c r="ML14" i="19" s="1"/>
  <c r="MK26" i="19" l="1"/>
  <c r="MK22" i="19"/>
  <c r="MM2" i="19"/>
  <c r="MM14" i="19" s="1"/>
  <c r="ML24" i="19" l="1"/>
  <c r="ML27" i="19" s="1"/>
  <c r="ML23" i="19"/>
  <c r="ML25" i="19"/>
  <c r="ML28" i="19" s="1"/>
  <c r="MN2" i="19"/>
  <c r="MN14" i="19" s="1"/>
  <c r="ML26" i="19" l="1"/>
  <c r="ML22" i="19"/>
  <c r="MO2" i="19"/>
  <c r="MO14" i="19" s="1"/>
  <c r="MM24" i="19" l="1"/>
  <c r="MM27" i="19" s="1"/>
  <c r="MM25" i="19"/>
  <c r="MM28" i="19" s="1"/>
  <c r="MM23" i="19"/>
  <c r="MP2" i="19"/>
  <c r="MP14" i="19" s="1"/>
  <c r="MM22" i="19" l="1"/>
  <c r="MM26" i="19"/>
  <c r="MQ2" i="19"/>
  <c r="MQ14" i="19" s="1"/>
  <c r="MN24" i="19" l="1"/>
  <c r="MN27" i="19" s="1"/>
  <c r="MN25" i="19"/>
  <c r="MN28" i="19" s="1"/>
  <c r="MN23" i="19"/>
  <c r="MR2" i="19"/>
  <c r="MR14" i="19" s="1"/>
  <c r="MN22" i="19" l="1"/>
  <c r="MN26" i="19"/>
  <c r="MS2" i="19"/>
  <c r="MS14" i="19" s="1"/>
  <c r="MO24" i="19" l="1"/>
  <c r="MO27" i="19" s="1"/>
  <c r="MO25" i="19"/>
  <c r="MO28" i="19" s="1"/>
  <c r="MO23" i="19"/>
  <c r="MT2" i="19"/>
  <c r="MT14" i="19" s="1"/>
  <c r="MO22" i="19" l="1"/>
  <c r="MO26" i="19"/>
  <c r="MU2" i="19"/>
  <c r="MU14" i="19" s="1"/>
  <c r="MP24" i="19" l="1"/>
  <c r="MP27" i="19" s="1"/>
  <c r="MP25" i="19"/>
  <c r="MP28" i="19" s="1"/>
  <c r="MP23" i="19"/>
  <c r="MV2" i="19"/>
  <c r="MV14" i="19" s="1"/>
  <c r="MP22" i="19" l="1"/>
  <c r="MP26" i="19"/>
  <c r="MW2" i="19"/>
  <c r="MW14" i="19" s="1"/>
  <c r="MQ24" i="19" l="1"/>
  <c r="MQ27" i="19" s="1"/>
  <c r="MQ23" i="19"/>
  <c r="MQ25" i="19"/>
  <c r="MQ28" i="19" s="1"/>
  <c r="MY2" i="19"/>
  <c r="MX2" i="19"/>
  <c r="MX14" i="19" s="1"/>
  <c r="MQ26" i="19" l="1"/>
  <c r="MQ22" i="19"/>
  <c r="MY14" i="19"/>
  <c r="MR24" i="19" l="1"/>
  <c r="MR27" i="19" s="1"/>
  <c r="MR23" i="19"/>
  <c r="MR25" i="19"/>
  <c r="MR28" i="19" s="1"/>
  <c r="MR22" i="19" l="1"/>
  <c r="MR26" i="19"/>
  <c r="MS25" i="19" l="1"/>
  <c r="MS28" i="19" s="1"/>
  <c r="MS24" i="19"/>
  <c r="MS27" i="19" s="1"/>
  <c r="MS23" i="19"/>
  <c r="MS26" i="19" l="1"/>
  <c r="MS22" i="19"/>
  <c r="MT23" i="19" l="1"/>
  <c r="MT25" i="19"/>
  <c r="MT28" i="19" s="1"/>
  <c r="MT24" i="19"/>
  <c r="MT27" i="19" s="1"/>
  <c r="MT22" i="19" l="1"/>
  <c r="MT26" i="19"/>
  <c r="MU24" i="19" l="1"/>
  <c r="MU27" i="19" s="1"/>
  <c r="MU25" i="19"/>
  <c r="MU28" i="19" s="1"/>
  <c r="MU23" i="19"/>
  <c r="MU22" i="19" l="1"/>
  <c r="MU26" i="19"/>
  <c r="MV24" i="19" l="1"/>
  <c r="MV27" i="19" s="1"/>
  <c r="MV23" i="19"/>
  <c r="MV25" i="19"/>
  <c r="MV28" i="19" s="1"/>
  <c r="MV22" i="19" l="1"/>
  <c r="MV26" i="19"/>
  <c r="MW25" i="19" l="1"/>
  <c r="MW28" i="19" s="1"/>
  <c r="MW23" i="19"/>
  <c r="MW24" i="19"/>
  <c r="MW27" i="19" s="1"/>
  <c r="MW22" i="19" l="1"/>
  <c r="MW26" i="19"/>
  <c r="MX25" i="19" l="1"/>
  <c r="MX28" i="19" s="1"/>
  <c r="MX24" i="19"/>
  <c r="MX27" i="19" s="1"/>
  <c r="MX23" i="19"/>
  <c r="MX26" i="19" l="1"/>
  <c r="MX22" i="19"/>
  <c r="MY25" i="19" l="1"/>
  <c r="MY24" i="19"/>
  <c r="MY23" i="19"/>
  <c r="S32" i="15" l="1"/>
  <c r="T32" i="15"/>
  <c r="U32" i="15"/>
  <c r="V32" i="15"/>
  <c r="W32" i="15"/>
  <c r="MY27" i="19"/>
  <c r="AC32" i="15"/>
  <c r="AD32" i="15"/>
  <c r="S30" i="15"/>
  <c r="T30" i="15"/>
  <c r="T38" i="15" s="1"/>
  <c r="U30" i="15"/>
  <c r="U38" i="15" s="1"/>
  <c r="V30" i="15"/>
  <c r="V38" i="15" s="1"/>
  <c r="W30" i="15"/>
  <c r="W38" i="15" s="1"/>
  <c r="X30" i="15"/>
  <c r="X38" i="15" s="1"/>
  <c r="Y30" i="15"/>
  <c r="Y38" i="15" s="1"/>
  <c r="Z30" i="15"/>
  <c r="Z38" i="15" s="1"/>
  <c r="AA30" i="15"/>
  <c r="AA38" i="15" s="1"/>
  <c r="AB30" i="15"/>
  <c r="AB38" i="15" s="1"/>
  <c r="MY22" i="19"/>
  <c r="AD34" i="15" s="1"/>
  <c r="AD43" i="15" s="1"/>
  <c r="AD45" i="15" s="1"/>
  <c r="MY26" i="19"/>
  <c r="AC30" i="15"/>
  <c r="AC38" i="15" s="1"/>
  <c r="AD30" i="15"/>
  <c r="AD38" i="15" s="1"/>
  <c r="S31" i="15"/>
  <c r="T31" i="15"/>
  <c r="U31" i="15"/>
  <c r="V31" i="15"/>
  <c r="W31" i="15"/>
  <c r="MY28" i="19"/>
  <c r="AC31" i="15"/>
  <c r="AD31" i="15"/>
  <c r="S33" i="15" l="1"/>
  <c r="S46" i="15" s="1"/>
  <c r="S38" i="15"/>
  <c r="Z37" i="15"/>
  <c r="Y37" i="15"/>
  <c r="AA37" i="15"/>
  <c r="AD37" i="15"/>
  <c r="X37" i="15"/>
  <c r="AC37" i="15"/>
  <c r="W37" i="15"/>
  <c r="V37" i="15"/>
  <c r="U37" i="15"/>
  <c r="AB37" i="15"/>
  <c r="T37" i="15"/>
  <c r="S37" i="15"/>
  <c r="T33" i="15" l="1"/>
  <c r="T46" i="15" s="1"/>
  <c r="S39" i="15"/>
  <c r="X47" i="15"/>
  <c r="U47" i="15"/>
  <c r="AB47" i="15"/>
  <c r="Z47" i="15"/>
  <c r="V47" i="15"/>
  <c r="W47" i="15"/>
  <c r="AA47" i="15"/>
  <c r="AC47" i="15"/>
  <c r="Y47" i="15"/>
  <c r="S47" i="15"/>
  <c r="AD47" i="15"/>
  <c r="T47" i="15"/>
  <c r="U33" i="15"/>
  <c r="U46" i="15" s="1"/>
  <c r="T39" i="15"/>
  <c r="U39" i="15" s="1"/>
  <c r="V39" i="15" s="1"/>
  <c r="W39" i="15" s="1"/>
  <c r="X39" i="15" s="1"/>
  <c r="Y39" i="15" s="1"/>
  <c r="Z39" i="15" s="1"/>
  <c r="AA39" i="15" s="1"/>
  <c r="AB39" i="15" s="1"/>
  <c r="AC39" i="15" s="1"/>
  <c r="AD39" i="15" s="1"/>
  <c r="V33" i="15" l="1"/>
  <c r="V46" i="15" s="1"/>
  <c r="W33" i="15" l="1"/>
  <c r="W46" i="15" s="1"/>
  <c r="X33" i="15" l="1"/>
  <c r="X46" i="15" s="1"/>
  <c r="Y33" i="15" l="1"/>
  <c r="Y46" i="15" s="1"/>
  <c r="Z33" i="15" l="1"/>
  <c r="Z46" i="15" s="1"/>
  <c r="AA33" i="15" l="1"/>
  <c r="AA46" i="15" s="1"/>
  <c r="AB33" i="15" l="1"/>
  <c r="AB46" i="15" s="1"/>
  <c r="AC33" i="15" l="1"/>
  <c r="AC46" i="15" s="1"/>
  <c r="AD33" i="15" l="1"/>
  <c r="AD46" i="15" s="1"/>
</calcChain>
</file>

<file path=xl/sharedStrings.xml><?xml version="1.0" encoding="utf-8"?>
<sst xmlns="http://schemas.openxmlformats.org/spreadsheetml/2006/main" count="180" uniqueCount="156">
  <si>
    <t>GCN (Collin County)</t>
  </si>
  <si>
    <t>JCN (Collin College)</t>
  </si>
  <si>
    <t>OPERATING EXPENSES</t>
  </si>
  <si>
    <t>TOTAL GROSS REVENUE</t>
  </si>
  <si>
    <t>TOTAL OPERATING EXPENSES</t>
  </si>
  <si>
    <t>NET OPERATING INCOME</t>
  </si>
  <si>
    <t>REAL ESTATE TAXES</t>
  </si>
  <si>
    <t>INSURANCE</t>
  </si>
  <si>
    <t>BASE RENTAL REVENUE</t>
  </si>
  <si>
    <t>TOTAL SF</t>
  </si>
  <si>
    <t>PROJECTED SALE PRICE</t>
  </si>
  <si>
    <t>NET CASH FLOW</t>
  </si>
  <si>
    <t>FROM</t>
  </si>
  <si>
    <t>TO</t>
  </si>
  <si>
    <t>DEBT SERVICE COVERAGE RATIO</t>
  </si>
  <si>
    <t>NNN REIMBURSEMENT REVENUE</t>
  </si>
  <si>
    <t>RE-TENANT 1</t>
  </si>
  <si>
    <t>RE-TENANT 2</t>
  </si>
  <si>
    <t>RE-TENANT 3</t>
  </si>
  <si>
    <t>McKinney ISD</t>
  </si>
  <si>
    <t>McKinney</t>
  </si>
  <si>
    <t>EXIT RETURNS</t>
  </si>
  <si>
    <t>NET SALE PROCEEDS (PRE-TAX)</t>
  </si>
  <si>
    <t>ANNUAL RETURNS</t>
  </si>
  <si>
    <t>REMAINING LOAN BALANCE</t>
  </si>
  <si>
    <t>EXIT CASH ON CASH RETURN</t>
  </si>
  <si>
    <t>CUMMULATIVE CASH FLOWS</t>
  </si>
  <si>
    <t>IRR</t>
  </si>
  <si>
    <t>DOWN PAYMENT</t>
  </si>
  <si>
    <t>CAP RATE ASSUMPTION FOR SALE</t>
  </si>
  <si>
    <t>OTHER EXPENSES</t>
  </si>
  <si>
    <t>FINANCING COSTS</t>
  </si>
  <si>
    <t>CASH FLOW FROM OPERATIONS</t>
  </si>
  <si>
    <t>REVENUE</t>
  </si>
  <si>
    <t>EXPECTED LEASE COMMISSIONS</t>
  </si>
  <si>
    <t>PROPERTY FINANCIALS</t>
  </si>
  <si>
    <t>FINANCING SCENARIO</t>
  </si>
  <si>
    <t>LEASES EXPRIRING</t>
  </si>
  <si>
    <t>PROPERTY EXPENSES</t>
  </si>
  <si>
    <t>Assessed Value of Property</t>
  </si>
  <si>
    <t>Charitable</t>
  </si>
  <si>
    <t>Cleaning Services</t>
  </si>
  <si>
    <t>Dues And Subscriptions</t>
  </si>
  <si>
    <t>Insurance</t>
  </si>
  <si>
    <t>Lawn Service</t>
  </si>
  <si>
    <t>Legal And Accounting</t>
  </si>
  <si>
    <t>Maintenance And Repairs</t>
  </si>
  <si>
    <t>Pest Control</t>
  </si>
  <si>
    <t>Security Service</t>
  </si>
  <si>
    <t>Telephone</t>
  </si>
  <si>
    <t>Trash Disposal</t>
  </si>
  <si>
    <t>Utilities</t>
  </si>
  <si>
    <t>Advertising and Promotion</t>
  </si>
  <si>
    <t>HVAC Service</t>
  </si>
  <si>
    <t>SUITE #</t>
  </si>
  <si>
    <t>TENANT NAME</t>
  </si>
  <si>
    <t>RENT ROLL</t>
  </si>
  <si>
    <t>RENT PSF</t>
  </si>
  <si>
    <t>EXPENSE REIMBURSEMENT</t>
  </si>
  <si>
    <t>COMMISSION</t>
  </si>
  <si>
    <t>NEW RENT</t>
  </si>
  <si>
    <t>MONTHLY MATRIX</t>
  </si>
  <si>
    <t>Rent on Books</t>
  </si>
  <si>
    <t>EXPENSES</t>
  </si>
  <si>
    <t>FINANCING</t>
  </si>
  <si>
    <t>Expense Reimbursment</t>
  </si>
  <si>
    <t>Re-Tenant 1 Rent</t>
  </si>
  <si>
    <t>Re-Tenant 2 Rent</t>
  </si>
  <si>
    <t>Re-Tenant 3 Rent</t>
  </si>
  <si>
    <t>RENT</t>
  </si>
  <si>
    <t>Opperating Expenses</t>
  </si>
  <si>
    <t>Commission Expenses</t>
  </si>
  <si>
    <t>Property Management Fees</t>
  </si>
  <si>
    <t>Leases Expiring</t>
  </si>
  <si>
    <t>NNN</t>
  </si>
  <si>
    <t>INITIAL COSTS</t>
  </si>
  <si>
    <t>PURCHASE PRICE</t>
  </si>
  <si>
    <t>SHELL CONSTRUCTION COST</t>
  </si>
  <si>
    <t>MAINTENANCE AND REPAIRS</t>
  </si>
  <si>
    <t>UTILITIES</t>
  </si>
  <si>
    <t>CAP RATE (ANNUAL YIELD)</t>
  </si>
  <si>
    <t>CUMMULATIVE CASH FLOWS FROM OPPERATIONS</t>
  </si>
  <si>
    <t>TOTAL LOAN AMOUNT</t>
  </si>
  <si>
    <t>ANNUAL DEBT SERVICE</t>
  </si>
  <si>
    <t>CUMMULATIVE DEBT SERVICE</t>
  </si>
  <si>
    <t>ANNUAL PRINCIPLE PAID</t>
  </si>
  <si>
    <t>RETURNS</t>
  </si>
  <si>
    <t>ASSUMPTIONS</t>
  </si>
  <si>
    <t>PROPERTY ASSUMPTIONS</t>
  </si>
  <si>
    <t>Land Size (AC):</t>
  </si>
  <si>
    <t>Total Building Size (SF):</t>
  </si>
  <si>
    <t>Number of Buildings:</t>
  </si>
  <si>
    <t>Purchase Price:</t>
  </si>
  <si>
    <t>LEASE ASSUMPTIONS</t>
  </si>
  <si>
    <t>Occupancy:</t>
  </si>
  <si>
    <t>Expenses:</t>
  </si>
  <si>
    <t>Annual Expense Increase:</t>
  </si>
  <si>
    <t>Lease Commissions:</t>
  </si>
  <si>
    <t>FINANCING ASSUMPTIONS</t>
  </si>
  <si>
    <t>Loan to Value:</t>
  </si>
  <si>
    <t>Interest Rate:</t>
  </si>
  <si>
    <t>Loan Term (Years):</t>
  </si>
  <si>
    <t>SALE ASSUMPTIONS</t>
  </si>
  <si>
    <t>Cap Rate for Sale:</t>
  </si>
  <si>
    <t>Sale Commissions:</t>
  </si>
  <si>
    <t>CONSTRUCTION ASSUMPTIONS</t>
  </si>
  <si>
    <t>Shell Construction Costs PSF:</t>
  </si>
  <si>
    <t>Finish Out Construction Costs PSF:</t>
  </si>
  <si>
    <t>Time to Complete Construction:</t>
  </si>
  <si>
    <t>Purchase Date:</t>
  </si>
  <si>
    <t>Percent Finish Out:</t>
  </si>
  <si>
    <t>Partial End Month Rent</t>
  </si>
  <si>
    <t>First Full Month</t>
  </si>
  <si>
    <t>First Month</t>
  </si>
  <si>
    <t>Full Month Rent</t>
  </si>
  <si>
    <t>Last Full Month</t>
  </si>
  <si>
    <t>End Month</t>
  </si>
  <si>
    <t>Partial First Month Rent</t>
  </si>
  <si>
    <t>Leases Starting</t>
  </si>
  <si>
    <t>Total Base Rent Revenue</t>
  </si>
  <si>
    <t>OTHER OPERATING EXPENSES</t>
  </si>
  <si>
    <t>Lease Commissions</t>
  </si>
  <si>
    <t>VACANCY FACTOR</t>
  </si>
  <si>
    <t>MONTHLY</t>
  </si>
  <si>
    <t>YEARLY</t>
  </si>
  <si>
    <t>ANNUAL TOTAL</t>
  </si>
  <si>
    <t>REIMBURSMENT CALULATIONS</t>
  </si>
  <si>
    <t>Finance Purchase Price?</t>
  </si>
  <si>
    <t>Finance Finish Out?</t>
  </si>
  <si>
    <t>Finance Costs:</t>
  </si>
  <si>
    <t>Finance Shell Construction?</t>
  </si>
  <si>
    <t>Monthly Payment</t>
  </si>
  <si>
    <t>Loan Balance</t>
  </si>
  <si>
    <t>TOTAL PROJECT COST</t>
  </si>
  <si>
    <t>Interest Portion</t>
  </si>
  <si>
    <t>Principle Portion</t>
  </si>
  <si>
    <t>Period</t>
  </si>
  <si>
    <t>Cummulative Interest</t>
  </si>
  <si>
    <t>Cummulative Principle</t>
  </si>
  <si>
    <t>Total Financing Paid</t>
  </si>
  <si>
    <t>ANNUAL INTEREST PAID</t>
  </si>
  <si>
    <t>Total Lease Value</t>
  </si>
  <si>
    <t xml:space="preserve">Commision </t>
  </si>
  <si>
    <t>Commision Paid Month</t>
  </si>
  <si>
    <t>New Lease Rent Increases:</t>
  </si>
  <si>
    <t>SALE COMMISION</t>
  </si>
  <si>
    <t>Lease Term for New Leases (in years):</t>
  </si>
  <si>
    <t>Occupied SF</t>
  </si>
  <si>
    <t>Full Months in Lease</t>
  </si>
  <si>
    <t>YES</t>
  </si>
  <si>
    <t>Avg. Rental Rate (PSF):</t>
  </si>
  <si>
    <t xml:space="preserve">Pro Rata Share </t>
  </si>
  <si>
    <t>6 months</t>
  </si>
  <si>
    <t>Cavendish</t>
  </si>
  <si>
    <t>Np dental</t>
  </si>
  <si>
    <t>internat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</si>
</sst>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"/>
    <numFmt numFmtId="167" formatCode="&quot;$&quot;#,##0.00"/>
    <numFmt numFmtId="168" formatCode="m/d/yy;@"/>
    <numFmt numFmtId="169" formatCode="0.000000%"/>
    <numFmt numFmtId="170" formatCode="[$-F800]dddd\,\ mmmm\ dd\,\ yyyy"/>
  </numFmts>
  <fonts count="1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DC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765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8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44" fontId="0" fillId="3" borderId="2" xfId="2" applyNumberFormat="1" applyFont="1" applyFill="1" applyBorder="1" applyAlignment="1">
      <alignment horizontal="justify" vertical="top"/>
    </xf>
    <xf numFmtId="44" fontId="0" fillId="3" borderId="3" xfId="2" applyNumberFormat="1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44" fontId="0" fillId="3" borderId="3" xfId="2" applyNumberFormat="1" applyFont="1" applyFill="1" applyBorder="1" applyAlignment="1">
      <alignment horizontal="justify" vertical="top"/>
    </xf>
    <xf numFmtId="44" fontId="10" fillId="3" borderId="3" xfId="2" applyNumberFormat="1" applyFont="1" applyFill="1" applyBorder="1" applyAlignment="1">
      <alignment horizontal="justify" vertical="top"/>
    </xf>
    <xf numFmtId="49" fontId="11" fillId="5" borderId="0" xfId="2" applyNumberFormat="1" applyFont="1" applyFill="1" applyAlignment="1">
      <alignment horizontal="justify" vertical="top"/>
    </xf>
    <xf numFmtId="0" fontId="0" fillId="3" borderId="0" xfId="0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44" fontId="0" fillId="3" borderId="4" xfId="2" applyNumberFormat="1" applyFont="1" applyFill="1" applyBorder="1" applyAlignment="1">
      <alignment horizontal="justify" vertical="top"/>
    </xf>
    <xf numFmtId="0" fontId="12" fillId="2" borderId="0" xfId="0" applyFont="1" applyFill="1" applyBorder="1" applyAlignment="1">
      <alignment vertical="top"/>
    </xf>
    <xf numFmtId="44" fontId="7" fillId="4" borderId="1" xfId="0" applyNumberFormat="1" applyFont="1" applyFill="1" applyBorder="1" applyAlignment="1">
      <alignment vertical="top"/>
    </xf>
    <xf numFmtId="168" fontId="8" fillId="6" borderId="2" xfId="0" applyNumberFormat="1" applyFont="1" applyFill="1" applyBorder="1" applyAlignment="1">
      <alignment horizontal="left" vertical="top"/>
    </xf>
    <xf numFmtId="167" fontId="8" fillId="4" borderId="2" xfId="2" applyNumberFormat="1" applyFont="1" applyFill="1" applyBorder="1" applyAlignment="1">
      <alignment horizontal="left" vertical="top"/>
    </xf>
    <xf numFmtId="168" fontId="8" fillId="3" borderId="2" xfId="0" applyNumberFormat="1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3" xfId="1" applyNumberFormat="1" applyFont="1" applyFill="1" applyBorder="1" applyAlignment="1">
      <alignment horizontal="center" vertical="top"/>
    </xf>
    <xf numFmtId="10" fontId="7" fillId="4" borderId="1" xfId="3" applyNumberFormat="1" applyFont="1" applyFill="1" applyBorder="1" applyAlignment="1">
      <alignment vertical="top"/>
    </xf>
    <xf numFmtId="0" fontId="7" fillId="0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 wrapText="1"/>
    </xf>
    <xf numFmtId="49" fontId="11" fillId="5" borderId="0" xfId="2" applyNumberFormat="1" applyFont="1" applyFill="1" applyBorder="1" applyAlignment="1">
      <alignment horizontal="justify" vertical="top"/>
    </xf>
    <xf numFmtId="0" fontId="0" fillId="2" borderId="0" xfId="0" applyFill="1" applyBorder="1" applyAlignment="1">
      <alignment vertical="top"/>
    </xf>
    <xf numFmtId="14" fontId="12" fillId="2" borderId="0" xfId="0" applyNumberFormat="1" applyFont="1" applyFill="1" applyBorder="1" applyAlignment="1">
      <alignment horizontal="center" vertical="top"/>
    </xf>
    <xf numFmtId="14" fontId="12" fillId="5" borderId="0" xfId="0" applyNumberFormat="1" applyFont="1" applyFill="1" applyBorder="1" applyAlignment="1">
      <alignment horizontal="center" vertical="top"/>
    </xf>
    <xf numFmtId="14" fontId="12" fillId="2" borderId="0" xfId="0" applyNumberFormat="1" applyFont="1" applyFill="1" applyBorder="1" applyAlignment="1">
      <alignment horizontal="left" vertical="top"/>
    </xf>
    <xf numFmtId="0" fontId="12" fillId="5" borderId="0" xfId="1" applyNumberFormat="1" applyFont="1" applyFill="1" applyBorder="1" applyAlignment="1">
      <alignment horizontal="center" vertical="top"/>
    </xf>
    <xf numFmtId="8" fontId="0" fillId="0" borderId="0" xfId="0" applyNumberFormat="1"/>
    <xf numFmtId="8" fontId="12" fillId="2" borderId="0" xfId="0" applyNumberFormat="1" applyFont="1" applyFill="1" applyBorder="1" applyAlignment="1">
      <alignment horizontal="left" vertical="top"/>
    </xf>
    <xf numFmtId="8" fontId="12" fillId="2" borderId="0" xfId="0" applyNumberFormat="1" applyFont="1" applyFill="1" applyBorder="1" applyAlignment="1">
      <alignment horizontal="center" vertical="top"/>
    </xf>
    <xf numFmtId="49" fontId="11" fillId="5" borderId="0" xfId="2" applyNumberFormat="1" applyFont="1" applyFill="1" applyAlignment="1">
      <alignment horizontal="left" vertical="top"/>
    </xf>
    <xf numFmtId="44" fontId="0" fillId="3" borderId="0" xfId="2" applyNumberFormat="1" applyFont="1" applyFill="1" applyBorder="1" applyAlignment="1">
      <alignment vertical="top"/>
    </xf>
    <xf numFmtId="44" fontId="2" fillId="3" borderId="4" xfId="2" applyNumberFormat="1" applyFont="1" applyFill="1" applyBorder="1" applyAlignment="1">
      <alignment horizontal="justify" vertical="top"/>
    </xf>
    <xf numFmtId="2" fontId="2" fillId="3" borderId="3" xfId="3" applyNumberFormat="1" applyFont="1" applyFill="1" applyBorder="1" applyAlignment="1">
      <alignment horizontal="right" vertical="top"/>
    </xf>
    <xf numFmtId="10" fontId="2" fillId="4" borderId="3" xfId="3" applyNumberFormat="1" applyFont="1" applyFill="1" applyBorder="1" applyAlignment="1">
      <alignment vertical="top"/>
    </xf>
    <xf numFmtId="10" fontId="2" fillId="4" borderId="3" xfId="3" applyNumberFormat="1" applyFont="1" applyFill="1" applyBorder="1" applyAlignment="1">
      <alignment horizontal="right" vertical="top"/>
    </xf>
    <xf numFmtId="9" fontId="7" fillId="4" borderId="1" xfId="3" applyFont="1" applyFill="1" applyBorder="1" applyAlignment="1">
      <alignment vertical="top"/>
    </xf>
    <xf numFmtId="9" fontId="7" fillId="4" borderId="1" xfId="0" applyNumberFormat="1" applyFont="1" applyFill="1" applyBorder="1" applyAlignment="1">
      <alignment vertical="top"/>
    </xf>
    <xf numFmtId="49" fontId="12" fillId="5" borderId="0" xfId="2" applyNumberFormat="1" applyFont="1" applyFill="1" applyBorder="1" applyAlignment="1">
      <alignment horizontal="justify" vertical="top"/>
    </xf>
    <xf numFmtId="0" fontId="7" fillId="3" borderId="0" xfId="0" applyFont="1" applyFill="1" applyBorder="1" applyAlignment="1">
      <alignment horizontal="left"/>
    </xf>
    <xf numFmtId="49" fontId="11" fillId="5" borderId="0" xfId="2" applyNumberFormat="1" applyFont="1" applyFill="1" applyBorder="1" applyAlignment="1">
      <alignment horizontal="center" vertical="top"/>
    </xf>
    <xf numFmtId="14" fontId="8" fillId="3" borderId="2" xfId="2" applyNumberFormat="1" applyFont="1" applyFill="1" applyBorder="1" applyAlignment="1">
      <alignment horizontal="left" vertical="top"/>
    </xf>
    <xf numFmtId="167" fontId="8" fillId="3" borderId="2" xfId="2" applyNumberFormat="1" applyFont="1" applyFill="1" applyBorder="1" applyAlignment="1">
      <alignment horizontal="left" vertical="top"/>
    </xf>
    <xf numFmtId="0" fontId="0" fillId="0" borderId="0" xfId="0" applyNumberFormat="1"/>
    <xf numFmtId="8" fontId="0" fillId="7" borderId="0" xfId="0" applyNumberFormat="1" applyFill="1"/>
    <xf numFmtId="3" fontId="8" fillId="3" borderId="2" xfId="0" applyNumberFormat="1" applyFont="1" applyFill="1" applyBorder="1" applyAlignment="1">
      <alignment horizontal="left" vertical="top"/>
    </xf>
    <xf numFmtId="9" fontId="8" fillId="3" borderId="2" xfId="3" applyFont="1" applyFill="1" applyBorder="1" applyAlignment="1">
      <alignment horizontal="left" vertical="top"/>
    </xf>
    <xf numFmtId="166" fontId="8" fillId="3" borderId="2" xfId="2" applyNumberFormat="1" applyFont="1" applyFill="1" applyBorder="1" applyAlignment="1">
      <alignment horizontal="left" vertical="top"/>
    </xf>
    <xf numFmtId="0" fontId="8" fillId="2" borderId="0" xfId="1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6" fontId="8" fillId="2" borderId="0" xfId="2" applyNumberFormat="1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44" fontId="7" fillId="4" borderId="1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44" fontId="1" fillId="4" borderId="1" xfId="0" applyNumberFormat="1" applyFont="1" applyFill="1" applyBorder="1" applyAlignment="1">
      <alignment horizontal="left" vertical="top"/>
    </xf>
    <xf numFmtId="44" fontId="11" fillId="5" borderId="0" xfId="2" applyNumberFormat="1" applyFont="1" applyFill="1" applyAlignment="1">
      <alignment horizontal="left" vertical="top"/>
    </xf>
    <xf numFmtId="44" fontId="13" fillId="2" borderId="0" xfId="0" applyNumberFormat="1" applyFont="1" applyFill="1" applyBorder="1" applyAlignment="1">
      <alignment horizontal="left" vertical="top"/>
    </xf>
    <xf numFmtId="44" fontId="1" fillId="0" borderId="0" xfId="0" applyNumberFormat="1" applyFont="1" applyFill="1" applyBorder="1" applyAlignment="1">
      <alignment horizontal="left" vertical="center"/>
    </xf>
    <xf numFmtId="44" fontId="1" fillId="0" borderId="0" xfId="0" applyNumberFormat="1" applyFont="1" applyFill="1" applyBorder="1" applyAlignment="1">
      <alignment vertical="center"/>
    </xf>
    <xf numFmtId="169" fontId="1" fillId="0" borderId="0" xfId="3" applyNumberFormat="1" applyFont="1" applyFill="1" applyBorder="1" applyAlignment="1">
      <alignment horizontal="left" vertical="center"/>
    </xf>
    <xf numFmtId="44" fontId="13" fillId="2" borderId="0" xfId="0" applyNumberFormat="1" applyFont="1" applyFill="1" applyBorder="1" applyAlignment="1">
      <alignment horizontal="center" vertical="top"/>
    </xf>
    <xf numFmtId="44" fontId="0" fillId="0" borderId="0" xfId="0" applyNumberFormat="1"/>
    <xf numFmtId="14" fontId="14" fillId="2" borderId="0" xfId="0" applyNumberFormat="1" applyFont="1" applyFill="1" applyBorder="1" applyAlignment="1">
      <alignment vertical="top"/>
    </xf>
    <xf numFmtId="8" fontId="0" fillId="0" borderId="5" xfId="0" applyNumberFormat="1" applyBorder="1"/>
    <xf numFmtId="8" fontId="0" fillId="0" borderId="1" xfId="0" applyNumberFormat="1" applyBorder="1"/>
    <xf numFmtId="8" fontId="0" fillId="0" borderId="6" xfId="0" applyNumberFormat="1" applyBorder="1"/>
    <xf numFmtId="8" fontId="0" fillId="0" borderId="0" xfId="0" applyNumberFormat="1" applyBorder="1"/>
    <xf numFmtId="8" fontId="0" fillId="0" borderId="7" xfId="0" applyNumberFormat="1" applyBorder="1"/>
    <xf numFmtId="8" fontId="0" fillId="0" borderId="8" xfId="0" applyNumberFormat="1" applyBorder="1"/>
    <xf numFmtId="170" fontId="0" fillId="0" borderId="0" xfId="0" applyNumberFormat="1"/>
    <xf numFmtId="0" fontId="8" fillId="3" borderId="2" xfId="2" applyNumberFormat="1" applyFont="1" applyFill="1" applyBorder="1" applyAlignment="1">
      <alignment horizontal="left" vertical="top"/>
    </xf>
    <xf numFmtId="167" fontId="0" fillId="0" borderId="0" xfId="0" applyNumberFormat="1"/>
    <xf numFmtId="0" fontId="0" fillId="0" borderId="3" xfId="0" applyFill="1" applyBorder="1" applyAlignment="1">
      <alignment vertical="top"/>
    </xf>
    <xf numFmtId="0" fontId="0" fillId="3" borderId="0" xfId="0" applyFill="1" applyBorder="1"/>
    <xf numFmtId="44" fontId="10" fillId="3" borderId="0" xfId="2" applyNumberFormat="1" applyFont="1" applyFill="1" applyBorder="1" applyAlignment="1">
      <alignment horizontal="justify" vertical="top"/>
    </xf>
    <xf numFmtId="49" fontId="11" fillId="5" borderId="0" xfId="2" applyNumberFormat="1" applyFont="1" applyFill="1" applyAlignment="1">
      <alignment horizontal="left" vertical="top"/>
    </xf>
    <xf numFmtId="9" fontId="0" fillId="8" borderId="0" xfId="3" applyFont="1" applyFill="1" applyBorder="1" applyAlignment="1">
      <alignment horizontal="left"/>
    </xf>
    <xf numFmtId="0" fontId="0" fillId="0" borderId="0" xfId="0" applyBorder="1"/>
    <xf numFmtId="167" fontId="7" fillId="7" borderId="0" xfId="2" applyNumberFormat="1" applyFont="1" applyFill="1" applyBorder="1" applyAlignment="1">
      <alignment horizontal="left"/>
    </xf>
    <xf numFmtId="9" fontId="0" fillId="8" borderId="0" xfId="0" applyNumberFormat="1" applyFont="1" applyFill="1" applyBorder="1" applyAlignment="1">
      <alignment horizontal="left"/>
    </xf>
    <xf numFmtId="14" fontId="7" fillId="7" borderId="0" xfId="0" applyNumberFormat="1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10" fontId="0" fillId="8" borderId="0" xfId="2" applyNumberFormat="1" applyFont="1" applyFill="1" applyBorder="1" applyAlignment="1">
      <alignment horizontal="left"/>
    </xf>
    <xf numFmtId="9" fontId="2" fillId="8" borderId="0" xfId="0" applyNumberFormat="1" applyFont="1" applyFill="1" applyBorder="1" applyAlignment="1">
      <alignment horizontal="left"/>
    </xf>
    <xf numFmtId="0" fontId="12" fillId="5" borderId="0" xfId="2" applyNumberFormat="1" applyFont="1" applyFill="1" applyBorder="1" applyAlignment="1">
      <alignment horizontal="center" vertical="top"/>
    </xf>
    <xf numFmtId="44" fontId="7" fillId="4" borderId="0" xfId="0" applyNumberFormat="1" applyFont="1" applyFill="1" applyBorder="1" applyAlignment="1">
      <alignment vertical="top"/>
    </xf>
    <xf numFmtId="44" fontId="0" fillId="3" borderId="0" xfId="2" applyNumberFormat="1" applyFont="1" applyFill="1" applyBorder="1" applyAlignment="1">
      <alignment horizontal="justify" vertical="top"/>
    </xf>
    <xf numFmtId="10" fontId="7" fillId="4" borderId="0" xfId="3" applyNumberFormat="1" applyFont="1" applyFill="1" applyBorder="1" applyAlignment="1">
      <alignment vertical="top"/>
    </xf>
    <xf numFmtId="0" fontId="0" fillId="3" borderId="0" xfId="1" applyNumberFormat="1" applyFont="1" applyFill="1" applyBorder="1" applyAlignment="1">
      <alignment horizontal="center" vertical="top"/>
    </xf>
    <xf numFmtId="44" fontId="2" fillId="3" borderId="0" xfId="2" applyNumberFormat="1" applyFont="1" applyFill="1" applyBorder="1" applyAlignment="1">
      <alignment horizontal="justify" vertical="top"/>
    </xf>
    <xf numFmtId="2" fontId="2" fillId="3" borderId="0" xfId="3" applyNumberFormat="1" applyFont="1" applyFill="1" applyBorder="1" applyAlignment="1">
      <alignment horizontal="right" vertical="top"/>
    </xf>
    <xf numFmtId="10" fontId="2" fillId="4" borderId="0" xfId="3" applyNumberFormat="1" applyFont="1" applyFill="1" applyBorder="1" applyAlignment="1">
      <alignment horizontal="right" vertical="top"/>
    </xf>
    <xf numFmtId="9" fontId="7" fillId="4" borderId="0" xfId="3" applyFont="1" applyFill="1" applyBorder="1" applyAlignment="1">
      <alignment vertical="top"/>
    </xf>
    <xf numFmtId="9" fontId="7" fillId="4" borderId="0" xfId="0" applyNumberFormat="1" applyFont="1" applyFill="1" applyBorder="1" applyAlignment="1">
      <alignment vertical="top"/>
    </xf>
    <xf numFmtId="49" fontId="12" fillId="2" borderId="0" xfId="2" applyNumberFormat="1" applyFont="1" applyFill="1" applyBorder="1" applyAlignment="1">
      <alignment horizontal="left" vertical="top"/>
    </xf>
    <xf numFmtId="14" fontId="0" fillId="8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3" fontId="0" fillId="7" borderId="0" xfId="0" applyNumberFormat="1" applyFont="1" applyFill="1" applyBorder="1" applyAlignment="1">
      <alignment horizontal="left"/>
    </xf>
    <xf numFmtId="3" fontId="7" fillId="7" borderId="0" xfId="0" applyNumberFormat="1" applyFont="1" applyFill="1" applyBorder="1" applyAlignment="1">
      <alignment horizontal="left"/>
    </xf>
    <xf numFmtId="167" fontId="0" fillId="8" borderId="0" xfId="2" applyNumberFormat="1" applyFont="1" applyFill="1" applyBorder="1" applyAlignment="1">
      <alignment horizontal="left"/>
    </xf>
    <xf numFmtId="8" fontId="0" fillId="8" borderId="0" xfId="0" applyNumberFormat="1" applyFont="1" applyFill="1" applyBorder="1" applyAlignment="1">
      <alignment horizontal="left"/>
    </xf>
    <xf numFmtId="9" fontId="7" fillId="7" borderId="0" xfId="0" applyNumberFormat="1" applyFont="1" applyFill="1" applyBorder="1" applyAlignment="1">
      <alignment horizontal="left"/>
    </xf>
    <xf numFmtId="0" fontId="0" fillId="8" borderId="0" xfId="0" applyNumberFormat="1" applyFont="1" applyFill="1" applyBorder="1" applyAlignment="1">
      <alignment horizontal="left"/>
    </xf>
    <xf numFmtId="9" fontId="2" fillId="8" borderId="0" xfId="3" applyFont="1" applyFill="1" applyBorder="1" applyAlignment="1">
      <alignment horizontal="left"/>
    </xf>
    <xf numFmtId="9" fontId="0" fillId="7" borderId="0" xfId="3" applyFont="1" applyFill="1" applyBorder="1" applyAlignment="1">
      <alignment horizontal="left"/>
    </xf>
    <xf numFmtId="167" fontId="0" fillId="7" borderId="0" xfId="2" applyNumberFormat="1" applyFont="1" applyFill="1" applyBorder="1" applyAlignment="1">
      <alignment horizontal="left"/>
    </xf>
    <xf numFmtId="10" fontId="8" fillId="3" borderId="2" xfId="3" applyNumberFormat="1" applyFont="1" applyFill="1" applyBorder="1" applyAlignment="1">
      <alignment horizontal="left" vertical="top"/>
    </xf>
    <xf numFmtId="49" fontId="11" fillId="5" borderId="0" xfId="2" applyNumberFormat="1" applyFont="1" applyFill="1" applyAlignment="1">
      <alignment horizontal="left" vertical="top"/>
    </xf>
    <xf numFmtId="8" fontId="7" fillId="4" borderId="1" xfId="0" applyNumberFormat="1" applyFont="1" applyFill="1" applyBorder="1" applyAlignment="1">
      <alignment vertical="top"/>
    </xf>
  </cellXfs>
  <cellStyles count="3765">
    <cellStyle name="Comma" xfId="1" builtinId="3"/>
    <cellStyle name="Currency" xfId="2" builtinId="4"/>
    <cellStyle name="Currency 2" xfId="2356" xr:uid="{00000000-0005-0000-0000-000002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Normal" xfId="0" builtinId="0"/>
    <cellStyle name="Percent" xfId="3" builtinId="5"/>
  </cellStyles>
  <dxfs count="8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Medium4"/>
  <colors>
    <mruColors>
      <color rgb="FFFEFDC5"/>
      <color rgb="FFFEF0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5"/>
  <sheetViews>
    <sheetView tabSelected="1" zoomScale="125" zoomScaleNormal="70" zoomScalePageLayoutView="125" workbookViewId="0">
      <pane ySplit="1" topLeftCell="A2" activePane="bottomLeft" state="frozen"/>
      <selection pane="bottomLeft" activeCell="C6" sqref="C6:H6"/>
    </sheetView>
  </sheetViews>
  <sheetFormatPr baseColWidth="10" defaultRowHeight="20" customHeight="1" x14ac:dyDescent="0.2"/>
  <cols>
    <col min="1" max="1" width="37" style="81" bestFit="1" customWidth="1"/>
    <col min="2" max="2" width="1.83203125" style="81" customWidth="1"/>
    <col min="3" max="3" width="45.6640625" bestFit="1" customWidth="1"/>
    <col min="4" max="4" width="15" bestFit="1" customWidth="1"/>
    <col min="5" max="31" width="14.6640625" bestFit="1" customWidth="1"/>
  </cols>
  <sheetData>
    <row r="1" spans="1:31" s="81" customFormat="1" ht="20" customHeight="1" x14ac:dyDescent="0.2">
      <c r="A1" s="99" t="s">
        <v>87</v>
      </c>
      <c r="B1" s="43"/>
      <c r="C1" s="42" t="s">
        <v>35</v>
      </c>
      <c r="D1" s="89" t="str">
        <f>TEXT(D2,"yyyy")</f>
        <v>2019</v>
      </c>
      <c r="E1" s="89" t="str">
        <f t="shared" ref="E1:AD1" si="0">TEXT(E2,"yyyy")</f>
        <v>2020</v>
      </c>
      <c r="F1" s="89" t="str">
        <f t="shared" si="0"/>
        <v>2021</v>
      </c>
      <c r="G1" s="89" t="str">
        <f t="shared" si="0"/>
        <v>2022</v>
      </c>
      <c r="H1" s="89" t="str">
        <f t="shared" si="0"/>
        <v>2023</v>
      </c>
      <c r="I1" s="89" t="str">
        <f t="shared" si="0"/>
        <v>2024</v>
      </c>
      <c r="J1" s="89" t="str">
        <f t="shared" si="0"/>
        <v>2025</v>
      </c>
      <c r="K1" s="89" t="str">
        <f t="shared" si="0"/>
        <v>2026</v>
      </c>
      <c r="L1" s="89" t="str">
        <f t="shared" si="0"/>
        <v>2027</v>
      </c>
      <c r="M1" s="89" t="str">
        <f t="shared" si="0"/>
        <v>2028</v>
      </c>
      <c r="N1" s="89" t="str">
        <f t="shared" si="0"/>
        <v>2029</v>
      </c>
      <c r="O1" s="89" t="str">
        <f t="shared" si="0"/>
        <v>2030</v>
      </c>
      <c r="P1" s="89" t="str">
        <f t="shared" si="0"/>
        <v>2031</v>
      </c>
      <c r="Q1" s="89" t="str">
        <f t="shared" si="0"/>
        <v>2032</v>
      </c>
      <c r="R1" s="89" t="str">
        <f t="shared" si="0"/>
        <v>2033</v>
      </c>
      <c r="S1" s="89" t="str">
        <f t="shared" si="0"/>
        <v>2034</v>
      </c>
      <c r="T1" s="89" t="str">
        <f t="shared" si="0"/>
        <v>2035</v>
      </c>
      <c r="U1" s="89" t="str">
        <f t="shared" si="0"/>
        <v>2036</v>
      </c>
      <c r="V1" s="89" t="str">
        <f t="shared" si="0"/>
        <v>2037</v>
      </c>
      <c r="W1" s="89" t="str">
        <f t="shared" si="0"/>
        <v>2038</v>
      </c>
      <c r="X1" s="89" t="str">
        <f t="shared" si="0"/>
        <v>2039</v>
      </c>
      <c r="Y1" s="89" t="str">
        <f t="shared" si="0"/>
        <v>2040</v>
      </c>
      <c r="Z1" s="89" t="str">
        <f t="shared" si="0"/>
        <v>2041</v>
      </c>
      <c r="AA1" s="89" t="str">
        <f t="shared" si="0"/>
        <v>2042</v>
      </c>
      <c r="AB1" s="89" t="str">
        <f t="shared" si="0"/>
        <v>2043</v>
      </c>
      <c r="AC1" s="89" t="str">
        <f t="shared" si="0"/>
        <v>2044</v>
      </c>
      <c r="AD1" s="89" t="str">
        <f t="shared" si="0"/>
        <v>2045</v>
      </c>
      <c r="AE1" s="89"/>
    </row>
    <row r="2" spans="1:31" ht="20" customHeight="1" x14ac:dyDescent="0.2">
      <c r="A2" s="42" t="s">
        <v>88</v>
      </c>
      <c r="B2" s="43"/>
      <c r="C2" s="15" t="s">
        <v>75</v>
      </c>
      <c r="D2" s="66">
        <f>A4</f>
        <v>43466</v>
      </c>
      <c r="E2" s="66">
        <f>EDATE(D2,12)</f>
        <v>43831</v>
      </c>
      <c r="F2" s="66">
        <f t="shared" ref="F2:AE2" si="1">EDATE(E2,12)</f>
        <v>44197</v>
      </c>
      <c r="G2" s="66">
        <f t="shared" si="1"/>
        <v>44562</v>
      </c>
      <c r="H2" s="66">
        <f t="shared" si="1"/>
        <v>44927</v>
      </c>
      <c r="I2" s="66">
        <f t="shared" si="1"/>
        <v>45292</v>
      </c>
      <c r="J2" s="66">
        <f t="shared" si="1"/>
        <v>45658</v>
      </c>
      <c r="K2" s="66">
        <f t="shared" si="1"/>
        <v>46023</v>
      </c>
      <c r="L2" s="66">
        <f t="shared" si="1"/>
        <v>46388</v>
      </c>
      <c r="M2" s="66">
        <f t="shared" si="1"/>
        <v>46753</v>
      </c>
      <c r="N2" s="66">
        <f t="shared" si="1"/>
        <v>47119</v>
      </c>
      <c r="O2" s="66">
        <f t="shared" si="1"/>
        <v>47484</v>
      </c>
      <c r="P2" s="66">
        <f t="shared" si="1"/>
        <v>47849</v>
      </c>
      <c r="Q2" s="66">
        <f t="shared" si="1"/>
        <v>48214</v>
      </c>
      <c r="R2" s="66">
        <f t="shared" si="1"/>
        <v>48580</v>
      </c>
      <c r="S2" s="66">
        <f t="shared" si="1"/>
        <v>48945</v>
      </c>
      <c r="T2" s="66">
        <f t="shared" si="1"/>
        <v>49310</v>
      </c>
      <c r="U2" s="66">
        <f t="shared" si="1"/>
        <v>49675</v>
      </c>
      <c r="V2" s="66">
        <f t="shared" si="1"/>
        <v>50041</v>
      </c>
      <c r="W2" s="66">
        <f t="shared" si="1"/>
        <v>50406</v>
      </c>
      <c r="X2" s="66">
        <f t="shared" si="1"/>
        <v>50771</v>
      </c>
      <c r="Y2" s="66">
        <f t="shared" si="1"/>
        <v>51136</v>
      </c>
      <c r="Z2" s="66">
        <f t="shared" si="1"/>
        <v>51502</v>
      </c>
      <c r="AA2" s="66">
        <f t="shared" si="1"/>
        <v>51867</v>
      </c>
      <c r="AB2" s="66">
        <f t="shared" si="1"/>
        <v>52232</v>
      </c>
      <c r="AC2" s="66">
        <f t="shared" si="1"/>
        <v>52597</v>
      </c>
      <c r="AD2" s="66">
        <f t="shared" si="1"/>
        <v>52963</v>
      </c>
      <c r="AE2" s="66">
        <f t="shared" si="1"/>
        <v>53328</v>
      </c>
    </row>
    <row r="3" spans="1:31" ht="20" customHeight="1" x14ac:dyDescent="0.2">
      <c r="A3" s="86" t="s">
        <v>109</v>
      </c>
      <c r="B3" s="43"/>
      <c r="C3" s="6" t="s">
        <v>76</v>
      </c>
      <c r="D3" s="5">
        <f>-A12</f>
        <v>-350000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35"/>
    </row>
    <row r="4" spans="1:31" ht="20" customHeight="1" x14ac:dyDescent="0.2">
      <c r="A4" s="100">
        <v>43466</v>
      </c>
      <c r="B4" s="43"/>
      <c r="C4" s="6" t="s">
        <v>77</v>
      </c>
      <c r="D4" s="5">
        <f>-(A8*A16)</f>
        <v>-310770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35"/>
    </row>
    <row r="5" spans="1:31" ht="20" customHeight="1" x14ac:dyDescent="0.2">
      <c r="A5" s="86" t="s">
        <v>89</v>
      </c>
      <c r="B5" s="43"/>
      <c r="C5" s="10">
        <v>-1</v>
      </c>
      <c r="D5" s="35">
        <v>0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  <c r="K5" s="35">
        <v>7</v>
      </c>
      <c r="L5" s="35">
        <v>8</v>
      </c>
      <c r="M5" s="35">
        <v>9</v>
      </c>
      <c r="N5" s="35">
        <v>10</v>
      </c>
      <c r="O5" s="35">
        <v>11</v>
      </c>
      <c r="P5" s="35">
        <v>12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1" ht="20" customHeight="1" x14ac:dyDescent="0.2">
      <c r="A6" s="101"/>
      <c r="B6" s="43"/>
      <c r="C6" s="113">
        <f>FV($A$34,C5,0,-$D$9)</f>
        <v>38847.468446601946</v>
      </c>
      <c r="D6" s="113">
        <f t="shared" ref="D6:G6" si="2">FV($A$34,D5,0,-$D$9)</f>
        <v>40012.892500000002</v>
      </c>
      <c r="E6" s="113">
        <f t="shared" si="2"/>
        <v>41213.279275000001</v>
      </c>
      <c r="F6" s="113">
        <f t="shared" si="2"/>
        <v>42449.677653250001</v>
      </c>
      <c r="G6" s="113">
        <f t="shared" si="2"/>
        <v>43723.167982847503</v>
      </c>
      <c r="H6" s="113">
        <f>FV($A$34,H5,0,-$D$9)</f>
        <v>45034.863022332924</v>
      </c>
      <c r="I6" s="113">
        <f t="shared" ref="F6:P6" si="3">FV($A$34,$E$5,0,-H9)</f>
        <v>46385.90891300291</v>
      </c>
      <c r="J6" s="113">
        <f t="shared" si="3"/>
        <v>47777.486180393003</v>
      </c>
      <c r="K6" s="113">
        <f t="shared" si="3"/>
        <v>49210.810765804796</v>
      </c>
      <c r="L6" s="113">
        <f t="shared" si="3"/>
        <v>50687.13508877893</v>
      </c>
      <c r="M6" s="113">
        <f t="shared" si="3"/>
        <v>52207.749141442313</v>
      </c>
      <c r="N6" s="113">
        <f t="shared" si="3"/>
        <v>53773.981615685581</v>
      </c>
      <c r="O6" s="113">
        <f t="shared" si="3"/>
        <v>55387.20106415615</v>
      </c>
      <c r="P6" s="113">
        <f t="shared" si="3"/>
        <v>57048.817096080835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90"/>
    </row>
    <row r="7" spans="1:31" ht="20" customHeight="1" x14ac:dyDescent="0.2">
      <c r="A7" s="86" t="s">
        <v>90</v>
      </c>
      <c r="B7" s="43"/>
      <c r="C7" s="15" t="s">
        <v>33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20" customHeight="1" x14ac:dyDescent="0.2">
      <c r="A8" s="102">
        <f>SUM('RENT ROLL'!E3:'RENT ROLL'!E1000)</f>
        <v>6906</v>
      </c>
      <c r="B8" s="43"/>
      <c r="C8" s="3" t="s">
        <v>8</v>
      </c>
      <c r="D8" s="4">
        <f>SUMIFS(MATRIX!9:9,MATRIX!3:3,"&gt;="&amp;D2,MATRIX!3:3,"&lt;"&amp;E2)</f>
        <v>145230.24000000002</v>
      </c>
      <c r="E8" s="4">
        <f>SUMIFS(MATRIX!9:9,MATRIX!3:3,"&gt;="&amp;E2,MATRIX!3:3,"&lt;"&amp;F2)</f>
        <v>145230.24000000002</v>
      </c>
      <c r="F8" s="4">
        <f>SUMIFS(MATRIX!9:9,MATRIX!3:3,"&gt;="&amp;F2,MATRIX!3:3,"&lt;"&amp;G2)</f>
        <v>145230.24000000002</v>
      </c>
      <c r="G8" s="4">
        <f>SUMIFS(MATRIX!9:9,MATRIX!3:3,"&gt;="&amp;G2,MATRIX!3:3,"&lt;"&amp;H2)</f>
        <v>145230.24000000002</v>
      </c>
      <c r="H8" s="4">
        <f>SUMIFS(MATRIX!9:9,MATRIX!3:3,"&gt;="&amp;H2,MATRIX!3:3,"&lt;"&amp;I2)</f>
        <v>145230.24000000002</v>
      </c>
      <c r="I8" s="4">
        <f>SUMIFS(MATRIX!9:9,MATRIX!3:3,"&gt;="&amp;I2,MATRIX!3:3,"&lt;"&amp;J2)</f>
        <v>145230.24000000002</v>
      </c>
      <c r="J8" s="4">
        <f>SUMIFS(MATRIX!9:9,MATRIX!3:3,"&gt;="&amp;J2,MATRIX!3:3,"&lt;"&amp;K2)</f>
        <v>145230.24000000002</v>
      </c>
      <c r="K8" s="4">
        <f>SUMIFS(MATRIX!9:9,MATRIX!3:3,"&gt;="&amp;K2,MATRIX!3:3,"&lt;"&amp;L2)</f>
        <v>145230.24000000002</v>
      </c>
      <c r="L8" s="4">
        <f>SUMIFS(MATRIX!9:9,MATRIX!3:3,"&gt;="&amp;L2,MATRIX!3:3,"&lt;"&amp;M2)</f>
        <v>145230.24000000002</v>
      </c>
      <c r="M8" s="4">
        <f>SUMIFS(MATRIX!9:9,MATRIX!3:3,"&gt;="&amp;M2,MATRIX!3:3,"&lt;"&amp;N2)</f>
        <v>145230.24000000002</v>
      </c>
      <c r="N8" s="4">
        <f>SUMIFS(MATRIX!9:9,MATRIX!3:3,"&gt;="&amp;N2,MATRIX!3:3,"&lt;"&amp;O2)</f>
        <v>145230.24000000002</v>
      </c>
      <c r="O8" s="4">
        <f>SUMIFS(MATRIX!9:9,MATRIX!3:3,"&gt;="&amp;O2,MATRIX!3:3,"&lt;"&amp;P2)</f>
        <v>147492.33299999998</v>
      </c>
      <c r="P8" s="4">
        <f>SUMIFS(MATRIX!9:9,MATRIX!3:3,"&gt;="&amp;P2,MATRIX!3:3,"&lt;"&amp;Q2)</f>
        <v>149587.14720000001</v>
      </c>
      <c r="Q8" s="4">
        <f>SUMIFS(MATRIX!9:9,MATRIX!3:3,"&gt;="&amp;Q2,MATRIX!3:3,"&lt;"&amp;R2)</f>
        <v>149587.14720000001</v>
      </c>
      <c r="R8" s="4">
        <f>SUMIFS(MATRIX!9:9,MATRIX!3:3,"&gt;="&amp;R2,MATRIX!3:3,"&lt;"&amp;S2)</f>
        <v>149587.14720000001</v>
      </c>
      <c r="S8" s="4">
        <f>SUMIFS(MATRIX!9:9,MATRIX!3:3,"&gt;="&amp;S2,MATRIX!3:3,"&lt;"&amp;T2)</f>
        <v>149587.14720000001</v>
      </c>
      <c r="T8" s="4">
        <f>SUMIFS(MATRIX!9:9,MATRIX!3:3,"&gt;="&amp;T2,MATRIX!3:3,"&lt;"&amp;U2)</f>
        <v>151543.13512200004</v>
      </c>
      <c r="U8" s="4">
        <f>SUMIFS(MATRIX!9:9,MATRIX!3:3,"&gt;="&amp;U2,MATRIX!3:3,"&lt;"&amp;V2)</f>
        <v>154074.76161600003</v>
      </c>
      <c r="V8" s="4">
        <f>SUMIFS(MATRIX!9:9,MATRIX!3:3,"&gt;="&amp;V2,MATRIX!3:3,"&lt;"&amp;W2)</f>
        <v>154074.76161600003</v>
      </c>
      <c r="W8" s="4">
        <f>SUMIFS(MATRIX!9:9,MATRIX!3:3,"&gt;="&amp;W2,MATRIX!3:3,"&lt;"&amp;X2)</f>
        <v>154074.76161600003</v>
      </c>
      <c r="X8" s="4">
        <f>SUMIFS(MATRIX!9:9,MATRIX!3:3,"&gt;="&amp;X2,MATRIX!3:3,"&lt;"&amp;Y2)</f>
        <v>154074.76161600003</v>
      </c>
      <c r="Y8" s="4">
        <f>SUMIFS(MATRIX!9:9,MATRIX!3:3,"&gt;="&amp;Y2,MATRIX!3:3,"&lt;"&amp;Z2)</f>
        <v>155704.24227161999</v>
      </c>
      <c r="Z8" s="4">
        <f>SUMIFS(MATRIX!9:9,MATRIX!3:3,"&gt;="&amp;Z2,MATRIX!3:3,"&lt;"&amp;AA2)</f>
        <v>158697.00446448001</v>
      </c>
      <c r="AA8" s="4">
        <f>SUMIFS(MATRIX!9:9,MATRIX!3:3,"&gt;="&amp;AA2,MATRIX!3:3,"&lt;"&amp;AB2)</f>
        <v>158697.00446448001</v>
      </c>
      <c r="AB8" s="4">
        <f>SUMIFS(MATRIX!9:9,MATRIX!3:3,"&gt;="&amp;AB2,MATRIX!3:3,"&lt;"&amp;AC2)</f>
        <v>158697.00446448001</v>
      </c>
      <c r="AC8" s="4">
        <f>SUMIFS(MATRIX!9:9,MATRIX!3:3,"&gt;="&amp;AC2,MATRIX!3:3,"&lt;"&amp;AD2)</f>
        <v>158697.00446448001</v>
      </c>
      <c r="AD8" s="4">
        <f>SUMIFS(MATRIX!9:9,MATRIX!3:3,"&gt;="&amp;AD2,MATRIX!3:3,"&lt;"&amp;AE1)</f>
        <v>0</v>
      </c>
      <c r="AE8" s="91"/>
    </row>
    <row r="9" spans="1:31" ht="20" customHeight="1" x14ac:dyDescent="0.2">
      <c r="A9" s="103" t="s">
        <v>91</v>
      </c>
      <c r="B9" s="43"/>
      <c r="C9" s="13" t="s">
        <v>15</v>
      </c>
      <c r="D9" s="14">
        <f>-D17</f>
        <v>40012.892500000002</v>
      </c>
      <c r="E9" s="14">
        <f t="shared" ref="E9:AD9" si="4">-E17</f>
        <v>41213.279275000001</v>
      </c>
      <c r="F9" s="14">
        <f t="shared" si="4"/>
        <v>42449.677653250008</v>
      </c>
      <c r="G9" s="14">
        <f t="shared" si="4"/>
        <v>43723.167982847503</v>
      </c>
      <c r="H9" s="14">
        <f t="shared" si="4"/>
        <v>45034.863022332924</v>
      </c>
      <c r="I9" s="14">
        <f t="shared" si="4"/>
        <v>46385.908913002917</v>
      </c>
      <c r="J9" s="14">
        <f t="shared" si="4"/>
        <v>47777.486180393003</v>
      </c>
      <c r="K9" s="14">
        <f t="shared" si="4"/>
        <v>49210.810765804788</v>
      </c>
      <c r="L9" s="14">
        <f t="shared" si="4"/>
        <v>50687.135088778945</v>
      </c>
      <c r="M9" s="14">
        <f t="shared" si="4"/>
        <v>52207.749141442313</v>
      </c>
      <c r="N9" s="14">
        <f t="shared" si="4"/>
        <v>53773.981615685581</v>
      </c>
      <c r="O9" s="14">
        <f t="shared" si="4"/>
        <v>55387.20106415615</v>
      </c>
      <c r="P9" s="14">
        <f t="shared" si="4"/>
        <v>57048.817096080842</v>
      </c>
      <c r="Q9" s="14">
        <f t="shared" si="4"/>
        <v>58760.281608963269</v>
      </c>
      <c r="R9" s="14">
        <f t="shared" si="4"/>
        <v>60523.09005723217</v>
      </c>
      <c r="S9" s="14">
        <f t="shared" si="4"/>
        <v>62338.782758949135</v>
      </c>
      <c r="T9" s="14">
        <f t="shared" si="4"/>
        <v>64208.946241717611</v>
      </c>
      <c r="U9" s="14">
        <f t="shared" si="4"/>
        <v>66135.214628969145</v>
      </c>
      <c r="V9" s="14">
        <f t="shared" si="4"/>
        <v>68119.271067838214</v>
      </c>
      <c r="W9" s="14">
        <f t="shared" si="4"/>
        <v>70162.849199873366</v>
      </c>
      <c r="X9" s="14">
        <f t="shared" si="4"/>
        <v>72267.734675869564</v>
      </c>
      <c r="Y9" s="14">
        <f t="shared" si="4"/>
        <v>74435.766716145648</v>
      </c>
      <c r="Z9" s="14">
        <f t="shared" si="4"/>
        <v>76668.839717630035</v>
      </c>
      <c r="AA9" s="14">
        <f t="shared" si="4"/>
        <v>78968.904909158911</v>
      </c>
      <c r="AB9" s="14">
        <f t="shared" si="4"/>
        <v>81337.972056433689</v>
      </c>
      <c r="AC9" s="14">
        <f t="shared" si="4"/>
        <v>83778.111218126709</v>
      </c>
      <c r="AD9" s="14">
        <f t="shared" si="4"/>
        <v>86291.454554670519</v>
      </c>
      <c r="AE9" s="91"/>
    </row>
    <row r="10" spans="1:31" ht="20" customHeight="1" x14ac:dyDescent="0.2">
      <c r="A10" s="102">
        <v>1</v>
      </c>
      <c r="B10" s="43"/>
      <c r="C10" s="16" t="s">
        <v>3</v>
      </c>
      <c r="D10" s="16">
        <f>SUM(D8:D9)</f>
        <v>185243.13250000001</v>
      </c>
      <c r="E10" s="16">
        <f t="shared" ref="E10:AD10" si="5">SUM(E8:E9)</f>
        <v>186443.51927500003</v>
      </c>
      <c r="F10" s="16">
        <f t="shared" si="5"/>
        <v>187679.91765325004</v>
      </c>
      <c r="G10" s="16">
        <f t="shared" si="5"/>
        <v>188953.40798284754</v>
      </c>
      <c r="H10" s="16">
        <f t="shared" si="5"/>
        <v>190265.10302233294</v>
      </c>
      <c r="I10" s="16">
        <f t="shared" si="5"/>
        <v>191616.14891300292</v>
      </c>
      <c r="J10" s="16">
        <f t="shared" si="5"/>
        <v>193007.72618039302</v>
      </c>
      <c r="K10" s="16">
        <f t="shared" si="5"/>
        <v>194441.0507658048</v>
      </c>
      <c r="L10" s="16">
        <f t="shared" si="5"/>
        <v>195917.37508877896</v>
      </c>
      <c r="M10" s="16">
        <f t="shared" si="5"/>
        <v>197437.98914144235</v>
      </c>
      <c r="N10" s="16">
        <f t="shared" si="5"/>
        <v>199004.22161568562</v>
      </c>
      <c r="O10" s="16">
        <f t="shared" si="5"/>
        <v>202879.53406415612</v>
      </c>
      <c r="P10" s="16">
        <f t="shared" si="5"/>
        <v>206635.96429608084</v>
      </c>
      <c r="Q10" s="16">
        <f t="shared" si="5"/>
        <v>208347.42880896328</v>
      </c>
      <c r="R10" s="16">
        <f t="shared" si="5"/>
        <v>210110.23725723219</v>
      </c>
      <c r="S10" s="16">
        <f t="shared" si="5"/>
        <v>211925.92995894916</v>
      </c>
      <c r="T10" s="16">
        <f t="shared" si="5"/>
        <v>215752.08136371765</v>
      </c>
      <c r="U10" s="16">
        <f t="shared" si="5"/>
        <v>220209.97624496918</v>
      </c>
      <c r="V10" s="16">
        <f t="shared" si="5"/>
        <v>222194.03268383825</v>
      </c>
      <c r="W10" s="16">
        <f t="shared" si="5"/>
        <v>224237.6108158734</v>
      </c>
      <c r="X10" s="16">
        <f t="shared" si="5"/>
        <v>226342.49629186961</v>
      </c>
      <c r="Y10" s="16">
        <f t="shared" si="5"/>
        <v>230140.00898776564</v>
      </c>
      <c r="Z10" s="16">
        <f t="shared" si="5"/>
        <v>235365.84418211004</v>
      </c>
      <c r="AA10" s="16">
        <f t="shared" si="5"/>
        <v>237665.90937363892</v>
      </c>
      <c r="AB10" s="16">
        <f t="shared" si="5"/>
        <v>240034.97652091371</v>
      </c>
      <c r="AC10" s="16">
        <f t="shared" si="5"/>
        <v>242475.1156826067</v>
      </c>
      <c r="AD10" s="16">
        <f t="shared" si="5"/>
        <v>86291.454554670519</v>
      </c>
      <c r="AE10" s="90"/>
    </row>
    <row r="11" spans="1:31" ht="20" customHeight="1" x14ac:dyDescent="0.2">
      <c r="A11" s="86" t="s">
        <v>92</v>
      </c>
      <c r="B11" s="43"/>
      <c r="C11" s="15" t="s">
        <v>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6" customFormat="1" ht="20" customHeight="1" x14ac:dyDescent="0.2">
      <c r="A12" s="104">
        <v>350000</v>
      </c>
      <c r="B12" s="43"/>
      <c r="C12" s="6" t="s">
        <v>6</v>
      </c>
      <c r="D12" s="5">
        <f>'EXPENSE CALCULATIONS'!C8</f>
        <v>-8512.8924999999999</v>
      </c>
      <c r="E12" s="5">
        <f>D12*(1+$A$34)</f>
        <v>-8768.2792750000008</v>
      </c>
      <c r="F12" s="5">
        <f t="shared" ref="F12:AD16" si="6">E12*(1+$A$34)</f>
        <v>-9031.3276532500004</v>
      </c>
      <c r="G12" s="5">
        <f t="shared" si="6"/>
        <v>-9302.267482847501</v>
      </c>
      <c r="H12" s="5">
        <f t="shared" si="6"/>
        <v>-9581.3355073329258</v>
      </c>
      <c r="I12" s="5">
        <f t="shared" si="6"/>
        <v>-9868.7755725529132</v>
      </c>
      <c r="J12" s="5">
        <f t="shared" si="6"/>
        <v>-10164.8388397295</v>
      </c>
      <c r="K12" s="5">
        <f t="shared" si="6"/>
        <v>-10469.784004921385</v>
      </c>
      <c r="L12" s="5">
        <f t="shared" si="6"/>
        <v>-10783.877525069027</v>
      </c>
      <c r="M12" s="5">
        <f t="shared" si="6"/>
        <v>-11107.393850821098</v>
      </c>
      <c r="N12" s="5">
        <f t="shared" si="6"/>
        <v>-11440.615666345731</v>
      </c>
      <c r="O12" s="5">
        <f t="shared" si="6"/>
        <v>-11783.834136336103</v>
      </c>
      <c r="P12" s="5">
        <f t="shared" si="6"/>
        <v>-12137.349160426187</v>
      </c>
      <c r="Q12" s="5">
        <f t="shared" si="6"/>
        <v>-12501.469635238973</v>
      </c>
      <c r="R12" s="5">
        <f t="shared" si="6"/>
        <v>-12876.513724296143</v>
      </c>
      <c r="S12" s="5">
        <f t="shared" si="6"/>
        <v>-13262.809136025027</v>
      </c>
      <c r="T12" s="5">
        <f t="shared" si="6"/>
        <v>-13660.693410105778</v>
      </c>
      <c r="U12" s="5">
        <f t="shared" si="6"/>
        <v>-14070.514212408951</v>
      </c>
      <c r="V12" s="5">
        <f t="shared" si="6"/>
        <v>-14492.62963878122</v>
      </c>
      <c r="W12" s="5">
        <f t="shared" si="6"/>
        <v>-14927.408527944657</v>
      </c>
      <c r="X12" s="5">
        <f t="shared" si="6"/>
        <v>-15375.230783782998</v>
      </c>
      <c r="Y12" s="5">
        <f t="shared" si="6"/>
        <v>-15836.487707296488</v>
      </c>
      <c r="Z12" s="5">
        <f t="shared" si="6"/>
        <v>-16311.582338515384</v>
      </c>
      <c r="AA12" s="5">
        <f t="shared" si="6"/>
        <v>-16800.929808670844</v>
      </c>
      <c r="AB12" s="5">
        <f t="shared" si="6"/>
        <v>-17304.957702930969</v>
      </c>
      <c r="AC12" s="5">
        <f t="shared" si="6"/>
        <v>-17824.1064340189</v>
      </c>
      <c r="AD12" s="5">
        <f t="shared" si="6"/>
        <v>-18358.829627039468</v>
      </c>
      <c r="AE12" s="35"/>
    </row>
    <row r="13" spans="1:31" s="6" customFormat="1" ht="20" customHeight="1" x14ac:dyDescent="0.2">
      <c r="A13" s="102"/>
      <c r="B13" s="43"/>
      <c r="C13" s="6" t="s">
        <v>7</v>
      </c>
      <c r="D13" s="5">
        <f>'EXPENSE CALCULATIONS'!C11</f>
        <v>-8000</v>
      </c>
      <c r="E13" s="5">
        <f>D13*(1+$A$34)</f>
        <v>-8240</v>
      </c>
      <c r="F13" s="5">
        <f t="shared" ref="F13:T13" si="7">E13*(1+$A$34)</f>
        <v>-8487.2000000000007</v>
      </c>
      <c r="G13" s="5">
        <f t="shared" si="7"/>
        <v>-8741.8160000000007</v>
      </c>
      <c r="H13" s="5">
        <f t="shared" si="7"/>
        <v>-9004.0704800000003</v>
      </c>
      <c r="I13" s="5">
        <f t="shared" si="7"/>
        <v>-9274.1925944000013</v>
      </c>
      <c r="J13" s="5">
        <f t="shared" si="7"/>
        <v>-9552.4183722320013</v>
      </c>
      <c r="K13" s="5">
        <f t="shared" si="7"/>
        <v>-9838.990923398962</v>
      </c>
      <c r="L13" s="5">
        <f t="shared" si="7"/>
        <v>-10134.16065110093</v>
      </c>
      <c r="M13" s="5">
        <f t="shared" si="7"/>
        <v>-10438.185470633958</v>
      </c>
      <c r="N13" s="5">
        <f t="shared" si="7"/>
        <v>-10751.331034752977</v>
      </c>
      <c r="O13" s="5">
        <f t="shared" si="7"/>
        <v>-11073.870965795566</v>
      </c>
      <c r="P13" s="5">
        <f t="shared" si="7"/>
        <v>-11406.087094769433</v>
      </c>
      <c r="Q13" s="5">
        <f t="shared" si="7"/>
        <v>-11748.269707612517</v>
      </c>
      <c r="R13" s="5">
        <f t="shared" si="7"/>
        <v>-12100.717798840893</v>
      </c>
      <c r="S13" s="5">
        <f t="shared" si="7"/>
        <v>-12463.739332806121</v>
      </c>
      <c r="T13" s="5">
        <f t="shared" si="7"/>
        <v>-12837.651512790304</v>
      </c>
      <c r="U13" s="5">
        <f t="shared" si="6"/>
        <v>-13222.781058174014</v>
      </c>
      <c r="V13" s="5">
        <f t="shared" si="6"/>
        <v>-13619.464489919235</v>
      </c>
      <c r="W13" s="5">
        <f t="shared" si="6"/>
        <v>-14028.048424616813</v>
      </c>
      <c r="X13" s="5">
        <f t="shared" si="6"/>
        <v>-14448.889877355317</v>
      </c>
      <c r="Y13" s="5">
        <f t="shared" si="6"/>
        <v>-14882.356573675977</v>
      </c>
      <c r="Z13" s="5">
        <f t="shared" si="6"/>
        <v>-15328.827270886257</v>
      </c>
      <c r="AA13" s="5">
        <f t="shared" si="6"/>
        <v>-15788.692089012846</v>
      </c>
      <c r="AB13" s="5">
        <f t="shared" si="6"/>
        <v>-16262.352851683232</v>
      </c>
      <c r="AC13" s="5">
        <f t="shared" si="6"/>
        <v>-16750.22343723373</v>
      </c>
      <c r="AD13" s="5">
        <f t="shared" si="6"/>
        <v>-17252.730140350741</v>
      </c>
      <c r="AE13" s="35"/>
    </row>
    <row r="14" spans="1:31" ht="20" customHeight="1" x14ac:dyDescent="0.2">
      <c r="A14" s="42" t="s">
        <v>105</v>
      </c>
      <c r="B14" s="43"/>
      <c r="C14" s="6" t="s">
        <v>78</v>
      </c>
      <c r="D14" s="5">
        <f>'EXPENSE CALCULATIONS'!C20</f>
        <v>-5900</v>
      </c>
      <c r="E14" s="5">
        <f>D14*(1+$A$34)</f>
        <v>-6077</v>
      </c>
      <c r="F14" s="5">
        <f t="shared" si="6"/>
        <v>-6259.31</v>
      </c>
      <c r="G14" s="5">
        <f t="shared" si="6"/>
        <v>-6447.0893000000005</v>
      </c>
      <c r="H14" s="5">
        <f t="shared" si="6"/>
        <v>-6640.5019790000006</v>
      </c>
      <c r="I14" s="5">
        <f t="shared" si="6"/>
        <v>-6839.7170383700004</v>
      </c>
      <c r="J14" s="5">
        <f t="shared" si="6"/>
        <v>-7044.9085495211002</v>
      </c>
      <c r="K14" s="5">
        <f t="shared" si="6"/>
        <v>-7256.2558060067331</v>
      </c>
      <c r="L14" s="5">
        <f t="shared" si="6"/>
        <v>-7473.9434801869356</v>
      </c>
      <c r="M14" s="5">
        <f t="shared" si="6"/>
        <v>-7698.1617845925439</v>
      </c>
      <c r="N14" s="5">
        <f t="shared" si="6"/>
        <v>-7929.1066381303208</v>
      </c>
      <c r="O14" s="5">
        <f t="shared" si="6"/>
        <v>-8166.9798372742307</v>
      </c>
      <c r="P14" s="5">
        <f t="shared" si="6"/>
        <v>-8411.9892323924578</v>
      </c>
      <c r="Q14" s="5">
        <f t="shared" si="6"/>
        <v>-8664.3489093642311</v>
      </c>
      <c r="R14" s="5">
        <f t="shared" si="6"/>
        <v>-8924.2793766451578</v>
      </c>
      <c r="S14" s="5">
        <f t="shared" si="6"/>
        <v>-9192.0077579445133</v>
      </c>
      <c r="T14" s="5">
        <f t="shared" si="6"/>
        <v>-9467.7679906828489</v>
      </c>
      <c r="U14" s="5">
        <f t="shared" si="6"/>
        <v>-9751.8010304033342</v>
      </c>
      <c r="V14" s="5">
        <f t="shared" si="6"/>
        <v>-10044.355061315435</v>
      </c>
      <c r="W14" s="5">
        <f t="shared" si="6"/>
        <v>-10345.685713154899</v>
      </c>
      <c r="X14" s="5">
        <f t="shared" si="6"/>
        <v>-10656.056284549546</v>
      </c>
      <c r="Y14" s="5">
        <f t="shared" si="6"/>
        <v>-10975.737973086032</v>
      </c>
      <c r="Z14" s="5">
        <f t="shared" si="6"/>
        <v>-11305.010112278613</v>
      </c>
      <c r="AA14" s="5">
        <f t="shared" si="6"/>
        <v>-11644.160415646971</v>
      </c>
      <c r="AB14" s="5">
        <f t="shared" si="6"/>
        <v>-11993.48522811638</v>
      </c>
      <c r="AC14" s="5">
        <f t="shared" si="6"/>
        <v>-12353.289784959872</v>
      </c>
      <c r="AD14" s="5">
        <f t="shared" si="6"/>
        <v>-12723.888478508668</v>
      </c>
      <c r="AE14" s="35"/>
    </row>
    <row r="15" spans="1:31" ht="20" customHeight="1" x14ac:dyDescent="0.2">
      <c r="A15" s="86" t="s">
        <v>106</v>
      </c>
      <c r="B15" s="43"/>
      <c r="C15" s="6" t="s">
        <v>79</v>
      </c>
      <c r="D15" s="5">
        <f>'EXPENSE CALCULATIONS'!C26</f>
        <v>-15600</v>
      </c>
      <c r="E15" s="5">
        <f>D15*(1+$A$34)</f>
        <v>-16068</v>
      </c>
      <c r="F15" s="5">
        <f t="shared" si="6"/>
        <v>-16550.04</v>
      </c>
      <c r="G15" s="5">
        <f t="shared" si="6"/>
        <v>-17046.5412</v>
      </c>
      <c r="H15" s="5">
        <f t="shared" si="6"/>
        <v>-17557.937436</v>
      </c>
      <c r="I15" s="5">
        <f t="shared" si="6"/>
        <v>-18084.675559080002</v>
      </c>
      <c r="J15" s="5">
        <f t="shared" si="6"/>
        <v>-18627.215825852403</v>
      </c>
      <c r="K15" s="5">
        <f t="shared" si="6"/>
        <v>-19186.032300627976</v>
      </c>
      <c r="L15" s="5">
        <f t="shared" si="6"/>
        <v>-19761.613269646816</v>
      </c>
      <c r="M15" s="5">
        <f t="shared" si="6"/>
        <v>-20354.461667736221</v>
      </c>
      <c r="N15" s="5">
        <f t="shared" si="6"/>
        <v>-20965.09551776831</v>
      </c>
      <c r="O15" s="5">
        <f t="shared" si="6"/>
        <v>-21594.04838330136</v>
      </c>
      <c r="P15" s="5">
        <f t="shared" si="6"/>
        <v>-22241.869834800404</v>
      </c>
      <c r="Q15" s="5">
        <f t="shared" si="6"/>
        <v>-22909.125929844417</v>
      </c>
      <c r="R15" s="5">
        <f t="shared" si="6"/>
        <v>-23596.399707739751</v>
      </c>
      <c r="S15" s="5">
        <f t="shared" si="6"/>
        <v>-24304.291698971945</v>
      </c>
      <c r="T15" s="5">
        <f t="shared" si="6"/>
        <v>-25033.420449941103</v>
      </c>
      <c r="U15" s="5">
        <f t="shared" si="6"/>
        <v>-25784.423063439335</v>
      </c>
      <c r="V15" s="5">
        <f t="shared" si="6"/>
        <v>-26557.955755342515</v>
      </c>
      <c r="W15" s="5">
        <f t="shared" si="6"/>
        <v>-27354.694428002789</v>
      </c>
      <c r="X15" s="5">
        <f t="shared" si="6"/>
        <v>-28175.335260842872</v>
      </c>
      <c r="Y15" s="5">
        <f t="shared" si="6"/>
        <v>-29020.595318668158</v>
      </c>
      <c r="Z15" s="5">
        <f t="shared" si="6"/>
        <v>-29891.213178228205</v>
      </c>
      <c r="AA15" s="5">
        <f t="shared" si="6"/>
        <v>-30787.949573575053</v>
      </c>
      <c r="AB15" s="5">
        <f t="shared" si="6"/>
        <v>-31711.588060782306</v>
      </c>
      <c r="AC15" s="5">
        <f t="shared" si="6"/>
        <v>-32662.935702605777</v>
      </c>
      <c r="AD15" s="5">
        <f t="shared" si="6"/>
        <v>-33642.823773683951</v>
      </c>
      <c r="AE15" s="35"/>
    </row>
    <row r="16" spans="1:31" ht="20" customHeight="1" x14ac:dyDescent="0.2">
      <c r="A16" s="104">
        <v>45</v>
      </c>
      <c r="B16" s="43"/>
      <c r="C16" s="10" t="s">
        <v>120</v>
      </c>
      <c r="D16" s="5">
        <f>'EXPENSE CALCULATIONS'!C33</f>
        <v>-2000</v>
      </c>
      <c r="E16" s="5">
        <f>D16*(1+$A$34)</f>
        <v>-2060</v>
      </c>
      <c r="F16" s="5">
        <f t="shared" si="6"/>
        <v>-2121.8000000000002</v>
      </c>
      <c r="G16" s="5">
        <f t="shared" si="6"/>
        <v>-2185.4540000000002</v>
      </c>
      <c r="H16" s="5">
        <f t="shared" si="6"/>
        <v>-2251.0176200000001</v>
      </c>
      <c r="I16" s="5">
        <f t="shared" si="6"/>
        <v>-2318.5481486000003</v>
      </c>
      <c r="J16" s="5">
        <f t="shared" si="6"/>
        <v>-2388.1045930580003</v>
      </c>
      <c r="K16" s="5">
        <f t="shared" si="6"/>
        <v>-2459.7477308497405</v>
      </c>
      <c r="L16" s="5">
        <f t="shared" si="6"/>
        <v>-2533.5401627752326</v>
      </c>
      <c r="M16" s="5">
        <f t="shared" si="6"/>
        <v>-2609.5463676584895</v>
      </c>
      <c r="N16" s="5">
        <f t="shared" si="6"/>
        <v>-2687.8327586882442</v>
      </c>
      <c r="O16" s="5">
        <f t="shared" si="6"/>
        <v>-2768.4677414488915</v>
      </c>
      <c r="P16" s="5">
        <f t="shared" si="6"/>
        <v>-2851.5217736923582</v>
      </c>
      <c r="Q16" s="5">
        <f t="shared" si="6"/>
        <v>-2937.0674269031292</v>
      </c>
      <c r="R16" s="5">
        <f t="shared" si="6"/>
        <v>-3025.1794497102233</v>
      </c>
      <c r="S16" s="5">
        <f t="shared" si="6"/>
        <v>-3115.9348332015302</v>
      </c>
      <c r="T16" s="5">
        <f t="shared" si="6"/>
        <v>-3209.412878197576</v>
      </c>
      <c r="U16" s="5">
        <f t="shared" si="6"/>
        <v>-3305.6952645435035</v>
      </c>
      <c r="V16" s="5">
        <f t="shared" si="6"/>
        <v>-3404.8661224798088</v>
      </c>
      <c r="W16" s="5">
        <f t="shared" si="6"/>
        <v>-3507.0121061542031</v>
      </c>
      <c r="X16" s="5">
        <f t="shared" si="6"/>
        <v>-3612.2224693388293</v>
      </c>
      <c r="Y16" s="5">
        <f t="shared" si="6"/>
        <v>-3720.5891434189944</v>
      </c>
      <c r="Z16" s="5">
        <f t="shared" si="6"/>
        <v>-3832.2068177215642</v>
      </c>
      <c r="AA16" s="5">
        <f t="shared" si="6"/>
        <v>-3947.1730222532115</v>
      </c>
      <c r="AB16" s="5">
        <f t="shared" si="6"/>
        <v>-4065.588212920808</v>
      </c>
      <c r="AC16" s="5">
        <f t="shared" si="6"/>
        <v>-4187.5558593084324</v>
      </c>
      <c r="AD16" s="5">
        <f t="shared" si="6"/>
        <v>-4313.1825350876852</v>
      </c>
      <c r="AE16" s="35"/>
    </row>
    <row r="17" spans="1:32" ht="20" customHeight="1" x14ac:dyDescent="0.2">
      <c r="A17" s="86" t="s">
        <v>107</v>
      </c>
      <c r="B17" s="43"/>
      <c r="C17" s="16" t="s">
        <v>4</v>
      </c>
      <c r="D17" s="16">
        <f>SUM(D12:D16)</f>
        <v>-40012.892500000002</v>
      </c>
      <c r="E17" s="16">
        <f t="shared" ref="E17:AD17" si="8">SUM(E12:E16)</f>
        <v>-41213.279275000001</v>
      </c>
      <c r="F17" s="16">
        <f t="shared" si="8"/>
        <v>-42449.677653250008</v>
      </c>
      <c r="G17" s="16">
        <f t="shared" si="8"/>
        <v>-43723.167982847503</v>
      </c>
      <c r="H17" s="16">
        <f t="shared" si="8"/>
        <v>-45034.863022332924</v>
      </c>
      <c r="I17" s="16">
        <f t="shared" si="8"/>
        <v>-46385.908913002917</v>
      </c>
      <c r="J17" s="16">
        <f t="shared" si="8"/>
        <v>-47777.486180393003</v>
      </c>
      <c r="K17" s="16">
        <f t="shared" si="8"/>
        <v>-49210.810765804788</v>
      </c>
      <c r="L17" s="16">
        <f t="shared" si="8"/>
        <v>-50687.135088778945</v>
      </c>
      <c r="M17" s="16">
        <f t="shared" si="8"/>
        <v>-52207.749141442313</v>
      </c>
      <c r="N17" s="16">
        <f t="shared" si="8"/>
        <v>-53773.981615685581</v>
      </c>
      <c r="O17" s="16">
        <f t="shared" si="8"/>
        <v>-55387.20106415615</v>
      </c>
      <c r="P17" s="16">
        <f t="shared" si="8"/>
        <v>-57048.817096080842</v>
      </c>
      <c r="Q17" s="16">
        <f t="shared" si="8"/>
        <v>-58760.281608963269</v>
      </c>
      <c r="R17" s="16">
        <f t="shared" si="8"/>
        <v>-60523.09005723217</v>
      </c>
      <c r="S17" s="16">
        <f t="shared" si="8"/>
        <v>-62338.782758949135</v>
      </c>
      <c r="T17" s="16">
        <f t="shared" si="8"/>
        <v>-64208.946241717611</v>
      </c>
      <c r="U17" s="16">
        <f t="shared" si="8"/>
        <v>-66135.214628969145</v>
      </c>
      <c r="V17" s="16">
        <f t="shared" si="8"/>
        <v>-68119.271067838214</v>
      </c>
      <c r="W17" s="16">
        <f t="shared" si="8"/>
        <v>-70162.849199873366</v>
      </c>
      <c r="X17" s="16">
        <f t="shared" si="8"/>
        <v>-72267.734675869564</v>
      </c>
      <c r="Y17" s="16">
        <f t="shared" si="8"/>
        <v>-74435.766716145648</v>
      </c>
      <c r="Z17" s="16">
        <f t="shared" si="8"/>
        <v>-76668.839717630035</v>
      </c>
      <c r="AA17" s="16">
        <f t="shared" si="8"/>
        <v>-78968.904909158911</v>
      </c>
      <c r="AB17" s="16">
        <f t="shared" si="8"/>
        <v>-81337.972056433689</v>
      </c>
      <c r="AC17" s="16">
        <f t="shared" si="8"/>
        <v>-83778.111218126709</v>
      </c>
      <c r="AD17" s="16">
        <f t="shared" si="8"/>
        <v>-86291.454554670519</v>
      </c>
      <c r="AE17" s="90"/>
    </row>
    <row r="18" spans="1:32" ht="20" customHeight="1" x14ac:dyDescent="0.2">
      <c r="A18" s="105">
        <v>55</v>
      </c>
      <c r="B18" s="43"/>
      <c r="C18" s="16" t="s">
        <v>5</v>
      </c>
      <c r="D18" s="16">
        <f>D10+D17</f>
        <v>145230.24</v>
      </c>
      <c r="E18" s="16">
        <f t="shared" ref="E18:AD18" si="9">E10+E17</f>
        <v>145230.24000000002</v>
      </c>
      <c r="F18" s="16">
        <f t="shared" si="9"/>
        <v>145230.24000000005</v>
      </c>
      <c r="G18" s="16">
        <f t="shared" si="9"/>
        <v>145230.24000000005</v>
      </c>
      <c r="H18" s="16">
        <f t="shared" si="9"/>
        <v>145230.24000000002</v>
      </c>
      <c r="I18" s="16">
        <f t="shared" si="9"/>
        <v>145230.24</v>
      </c>
      <c r="J18" s="16">
        <f t="shared" si="9"/>
        <v>145230.24000000002</v>
      </c>
      <c r="K18" s="16">
        <f t="shared" si="9"/>
        <v>145230.24000000002</v>
      </c>
      <c r="L18" s="16">
        <f t="shared" si="9"/>
        <v>145230.24000000002</v>
      </c>
      <c r="M18" s="16">
        <f t="shared" si="9"/>
        <v>145230.24000000005</v>
      </c>
      <c r="N18" s="16">
        <f t="shared" si="9"/>
        <v>145230.24000000005</v>
      </c>
      <c r="O18" s="16">
        <f t="shared" si="9"/>
        <v>147492.33299999998</v>
      </c>
      <c r="P18" s="16">
        <f t="shared" si="9"/>
        <v>149587.14720000001</v>
      </c>
      <c r="Q18" s="16">
        <f t="shared" si="9"/>
        <v>149587.14720000001</v>
      </c>
      <c r="R18" s="16">
        <f t="shared" si="9"/>
        <v>149587.14720000001</v>
      </c>
      <c r="S18" s="16">
        <f t="shared" si="9"/>
        <v>149587.14720000001</v>
      </c>
      <c r="T18" s="16">
        <f t="shared" si="9"/>
        <v>151543.13512200004</v>
      </c>
      <c r="U18" s="16">
        <f t="shared" si="9"/>
        <v>154074.76161600003</v>
      </c>
      <c r="V18" s="16">
        <f t="shared" si="9"/>
        <v>154074.76161600003</v>
      </c>
      <c r="W18" s="16">
        <f t="shared" si="9"/>
        <v>154074.76161600003</v>
      </c>
      <c r="X18" s="16">
        <f t="shared" si="9"/>
        <v>154074.76161600003</v>
      </c>
      <c r="Y18" s="16">
        <f t="shared" si="9"/>
        <v>155704.24227161999</v>
      </c>
      <c r="Z18" s="16">
        <f t="shared" si="9"/>
        <v>158697.00446448001</v>
      </c>
      <c r="AA18" s="16">
        <f t="shared" si="9"/>
        <v>158697.00446448001</v>
      </c>
      <c r="AB18" s="16">
        <f t="shared" si="9"/>
        <v>158697.00446448004</v>
      </c>
      <c r="AC18" s="16">
        <f t="shared" si="9"/>
        <v>158697.00446447998</v>
      </c>
      <c r="AD18" s="16">
        <f t="shared" si="9"/>
        <v>0</v>
      </c>
      <c r="AE18" s="90"/>
    </row>
    <row r="19" spans="1:32" ht="20" customHeight="1" x14ac:dyDescent="0.2">
      <c r="A19" s="86" t="s">
        <v>108</v>
      </c>
      <c r="B19" s="43"/>
      <c r="C19" s="16" t="s">
        <v>80</v>
      </c>
      <c r="D19" s="22">
        <f>D18/-$D$6</f>
        <v>-3.6295861390175674</v>
      </c>
      <c r="E19" s="22">
        <f t="shared" ref="E19:J19" si="10">E18/-$D$6</f>
        <v>-3.6295861390175683</v>
      </c>
      <c r="F19" s="22">
        <f t="shared" si="10"/>
        <v>-3.6295861390175688</v>
      </c>
      <c r="G19" s="22">
        <f t="shared" si="10"/>
        <v>-3.6295861390175688</v>
      </c>
      <c r="H19" s="22">
        <f t="shared" si="10"/>
        <v>-3.6295861390175683</v>
      </c>
      <c r="I19" s="22">
        <f t="shared" si="10"/>
        <v>-3.6295861390175674</v>
      </c>
      <c r="J19" s="22">
        <f t="shared" si="10"/>
        <v>-3.6295861390175683</v>
      </c>
      <c r="K19" s="22">
        <f t="shared" ref="K19:AD19" si="11">K18/-$D$6</f>
        <v>-3.6295861390175683</v>
      </c>
      <c r="L19" s="22">
        <f t="shared" si="11"/>
        <v>-3.6295861390175683</v>
      </c>
      <c r="M19" s="22">
        <f t="shared" si="11"/>
        <v>-3.6295861390175688</v>
      </c>
      <c r="N19" s="22">
        <f t="shared" si="11"/>
        <v>-3.6295861390175688</v>
      </c>
      <c r="O19" s="22">
        <f t="shared" si="11"/>
        <v>-3.6861202423693809</v>
      </c>
      <c r="P19" s="22">
        <f t="shared" si="11"/>
        <v>-3.7384737231880951</v>
      </c>
      <c r="Q19" s="22">
        <f t="shared" si="11"/>
        <v>-3.7384737231880951</v>
      </c>
      <c r="R19" s="22">
        <f t="shared" si="11"/>
        <v>-3.7384737231880951</v>
      </c>
      <c r="S19" s="22">
        <f t="shared" si="11"/>
        <v>-3.7384737231880951</v>
      </c>
      <c r="T19" s="22">
        <f t="shared" si="11"/>
        <v>-3.7873576653324932</v>
      </c>
      <c r="U19" s="22">
        <f t="shared" si="11"/>
        <v>-3.8506279348837382</v>
      </c>
      <c r="V19" s="22">
        <f t="shared" si="11"/>
        <v>-3.8506279348837382</v>
      </c>
      <c r="W19" s="22">
        <f t="shared" si="11"/>
        <v>-3.8506279348837382</v>
      </c>
      <c r="X19" s="22">
        <f t="shared" si="11"/>
        <v>-3.8506279348837382</v>
      </c>
      <c r="Y19" s="22">
        <f t="shared" si="11"/>
        <v>-3.8913518254552577</v>
      </c>
      <c r="Z19" s="22">
        <f t="shared" si="11"/>
        <v>-3.9661467729302498</v>
      </c>
      <c r="AA19" s="22">
        <f t="shared" si="11"/>
        <v>-3.9661467729302498</v>
      </c>
      <c r="AB19" s="22">
        <f t="shared" si="11"/>
        <v>-3.9661467729302506</v>
      </c>
      <c r="AC19" s="22">
        <f t="shared" si="11"/>
        <v>-3.9661467729302493</v>
      </c>
      <c r="AD19" s="22">
        <f t="shared" si="11"/>
        <v>0</v>
      </c>
      <c r="AE19" s="92"/>
      <c r="AF19" s="47"/>
    </row>
    <row r="20" spans="1:32" ht="20" customHeight="1" x14ac:dyDescent="0.2">
      <c r="A20" s="102" t="s">
        <v>152</v>
      </c>
      <c r="B20" s="43"/>
      <c r="C20" s="15" t="s">
        <v>30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2" ht="20" customHeight="1" x14ac:dyDescent="0.2">
      <c r="A21" s="103" t="s">
        <v>110</v>
      </c>
      <c r="B21" s="43"/>
      <c r="C21" s="6" t="s">
        <v>37</v>
      </c>
      <c r="D21" s="21">
        <f>SUMIFS(MATRIX!11:11,MATRIX!3:3,"&gt;="&amp;D2,MATRIX!3:3,"&lt;"&amp;E2)</f>
        <v>0</v>
      </c>
      <c r="E21" s="21">
        <f>SUMIFS(MATRIX!11:11,MATRIX!3:3,"&gt;="&amp;E2,MATRIX!3:3,"&lt;"&amp;F2)</f>
        <v>0</v>
      </c>
      <c r="F21" s="21">
        <f>SUMIFS(MATRIX!11:11,MATRIX!3:3,"&gt;="&amp;F2,MATRIX!3:3,"&lt;"&amp;G2)</f>
        <v>0</v>
      </c>
      <c r="G21" s="21">
        <f>SUMIFS(MATRIX!11:11,MATRIX!3:3,"&gt;="&amp;G2,MATRIX!3:3,"&lt;"&amp;H2)</f>
        <v>0</v>
      </c>
      <c r="H21" s="21">
        <f>SUMIFS(MATRIX!11:11,MATRIX!3:3,"&gt;="&amp;H2,MATRIX!3:3,"&lt;"&amp;I2)</f>
        <v>0</v>
      </c>
      <c r="I21" s="21">
        <f>SUMIFS(MATRIX!11:11,MATRIX!3:3,"&gt;="&amp;I2,MATRIX!3:3,"&lt;"&amp;J2)</f>
        <v>0</v>
      </c>
      <c r="J21" s="21">
        <f>SUMIFS(MATRIX!11:11,MATRIX!3:3,"&gt;="&amp;J2,MATRIX!3:3,"&lt;"&amp;K2)</f>
        <v>0</v>
      </c>
      <c r="K21" s="21">
        <f>SUMIFS(MATRIX!11:11,MATRIX!3:3,"&gt;="&amp;K2,MATRIX!3:3,"&lt;"&amp;L2)</f>
        <v>0</v>
      </c>
      <c r="L21" s="21">
        <f>SUMIFS(MATRIX!11:11,MATRIX!3:3,"&gt;="&amp;L2,MATRIX!3:3,"&lt;"&amp;M2)</f>
        <v>0</v>
      </c>
      <c r="M21" s="21">
        <f>SUMIFS(MATRIX!11:11,MATRIX!3:3,"&gt;="&amp;M2,MATRIX!3:3,"&lt;"&amp;N2)</f>
        <v>0</v>
      </c>
      <c r="N21" s="21">
        <f>SUMIFS(MATRIX!11:11,MATRIX!3:3,"&gt;="&amp;N2,MATRIX!3:3,"&lt;"&amp;O2)</f>
        <v>0</v>
      </c>
      <c r="O21" s="21">
        <f>SUMIFS(MATRIX!11:11,MATRIX!3:3,"&gt;="&amp;O2,MATRIX!3:3,"&lt;"&amp;P2)</f>
        <v>3</v>
      </c>
      <c r="P21" s="21">
        <f>SUMIFS(MATRIX!11:11,MATRIX!3:3,"&gt;="&amp;P2,MATRIX!3:3,"&lt;"&amp;Q2)</f>
        <v>0</v>
      </c>
      <c r="Q21" s="21">
        <f>SUMIFS(MATRIX!11:11,MATRIX!3:3,"&gt;="&amp;Q2,MATRIX!3:3,"&lt;"&amp;R2)</f>
        <v>0</v>
      </c>
      <c r="R21" s="21">
        <f>SUMIFS(MATRIX!11:11,MATRIX!3:3,"&gt;="&amp;R2,MATRIX!3:3,"&lt;"&amp;S2)</f>
        <v>0</v>
      </c>
      <c r="S21" s="21">
        <f>SUMIFS(MATRIX!11:11,MATRIX!3:3,"&gt;="&amp;S2,MATRIX!3:3,"&lt;"&amp;T2)</f>
        <v>0</v>
      </c>
      <c r="T21" s="21">
        <f>SUMIFS(MATRIX!11:11,MATRIX!3:3,"&gt;="&amp;T2,MATRIX!3:3,"&lt;"&amp;U2)</f>
        <v>3</v>
      </c>
      <c r="U21" s="21">
        <f>SUMIFS(MATRIX!11:11,MATRIX!3:3,"&gt;="&amp;U2,MATRIX!3:3,"&lt;"&amp;V2)</f>
        <v>0</v>
      </c>
      <c r="V21" s="21">
        <f>SUMIFS(MATRIX!11:11,MATRIX!3:3,"&gt;="&amp;V2,MATRIX!3:3,"&lt;"&amp;W2)</f>
        <v>0</v>
      </c>
      <c r="W21" s="21">
        <f>SUMIFS(MATRIX!11:11,MATRIX!3:3,"&gt;="&amp;W2,MATRIX!3:3,"&lt;"&amp;X2)</f>
        <v>0</v>
      </c>
      <c r="X21" s="21">
        <f>SUMIFS(MATRIX!11:11,MATRIX!3:3,"&gt;="&amp;X2,MATRIX!3:3,"&lt;"&amp;Y2)</f>
        <v>0</v>
      </c>
      <c r="Y21" s="21">
        <f>SUMIFS(MATRIX!11:11,MATRIX!3:3,"&gt;="&amp;Y2,MATRIX!3:3,"&lt;"&amp;Z2)</f>
        <v>3</v>
      </c>
      <c r="Z21" s="21">
        <f>SUMIFS(MATRIX!11:11,MATRIX!3:3,"&gt;="&amp;Z2,MATRIX!3:3,"&lt;"&amp;AA2)</f>
        <v>0</v>
      </c>
      <c r="AA21" s="21">
        <f>SUMIFS(MATRIX!11:11,MATRIX!3:3,"&gt;="&amp;AA2,MATRIX!3:3,"&lt;"&amp;AB2)</f>
        <v>0</v>
      </c>
      <c r="AB21" s="21">
        <f>SUMIFS(MATRIX!11:11,MATRIX!3:3,"&gt;="&amp;AB2,MATRIX!3:3,"&lt;"&amp;AC2)</f>
        <v>0</v>
      </c>
      <c r="AC21" s="21">
        <f>SUMIFS(MATRIX!11:11,MATRIX!3:3,"&gt;="&amp;AC2,MATRIX!3:3,"&lt;"&amp;AD2)</f>
        <v>0</v>
      </c>
      <c r="AD21" s="21">
        <f>SUMIFS(MATRIX!11:11,MATRIX!3:3,"&gt;="&amp;AD2,MATRIX!3:3,"&lt;"&amp;AE1)</f>
        <v>0</v>
      </c>
      <c r="AE21" s="93"/>
    </row>
    <row r="22" spans="1:32" ht="20" customHeight="1" x14ac:dyDescent="0.2">
      <c r="A22" s="80">
        <v>0.2</v>
      </c>
      <c r="B22" s="43"/>
      <c r="C22" s="76" t="s">
        <v>34</v>
      </c>
      <c r="D22" s="7">
        <f>-(SUMIFS(MATRIX!12:12,MATRIX!3:3,"&gt;="&amp;D2,MATRIX!3:3,"&lt;"&amp;E2))</f>
        <v>0</v>
      </c>
      <c r="E22" s="7">
        <f>-(SUMIFS(MATRIX!12:12,MATRIX!3:3,"&gt;="&amp;E2,MATRIX!3:3,"&lt;"&amp;F2))</f>
        <v>0</v>
      </c>
      <c r="F22" s="7">
        <f>-(SUMIFS(MATRIX!12:12,MATRIX!3:3,"&gt;="&amp;F2,MATRIX!3:3,"&lt;"&amp;G2))</f>
        <v>0</v>
      </c>
      <c r="G22" s="7">
        <f>-(SUMIFS(MATRIX!12:12,MATRIX!3:3,"&gt;="&amp;G2,MATRIX!3:3,"&lt;"&amp;H2))</f>
        <v>0</v>
      </c>
      <c r="H22" s="7">
        <f>-(SUMIFS(MATRIX!12:12,MATRIX!3:3,"&gt;="&amp;H2,MATRIX!3:3,"&lt;"&amp;I2))</f>
        <v>0</v>
      </c>
      <c r="I22" s="7">
        <f>-(SUMIFS(MATRIX!12:12,MATRIX!3:3,"&gt;="&amp;I2,MATRIX!3:3,"&lt;"&amp;J2))</f>
        <v>0</v>
      </c>
      <c r="J22" s="7">
        <f>-(SUMIFS(MATRIX!12:12,MATRIX!3:3,"&gt;="&amp;J2,MATRIX!3:3,"&lt;"&amp;K2))</f>
        <v>0</v>
      </c>
      <c r="K22" s="7">
        <f>-(SUMIFS(MATRIX!12:12,MATRIX!3:3,"&gt;="&amp;K2,MATRIX!3:3,"&lt;"&amp;L2))</f>
        <v>0</v>
      </c>
      <c r="L22" s="7">
        <f>-(SUMIFS(MATRIX!12:12,MATRIX!3:3,"&gt;="&amp;L2,MATRIX!3:3,"&lt;"&amp;M2))</f>
        <v>0</v>
      </c>
      <c r="M22" s="7">
        <f>-(SUMIFS(MATRIX!12:12,MATRIX!3:3,"&gt;="&amp;M2,MATRIX!3:3,"&lt;"&amp;N2))</f>
        <v>0</v>
      </c>
      <c r="N22" s="7">
        <f>-(SUMIFS(MATRIX!12:12,MATRIX!3:3,"&gt;="&amp;N2,MATRIX!3:3,"&lt;"&amp;O2))</f>
        <v>0</v>
      </c>
      <c r="O22" s="7">
        <f>-(SUMIFS(MATRIX!12:12,MATRIX!3:3,"&gt;="&amp;O2,MATRIX!3:3,"&lt;"&amp;P2))</f>
        <v>-44876.144160000003</v>
      </c>
      <c r="P22" s="7">
        <f>-(SUMIFS(MATRIX!12:12,MATRIX!3:3,"&gt;="&amp;P2,MATRIX!3:3,"&lt;"&amp;Q2))</f>
        <v>0</v>
      </c>
      <c r="Q22" s="7">
        <f>-(SUMIFS(MATRIX!12:12,MATRIX!3:3,"&gt;="&amp;Q2,MATRIX!3:3,"&lt;"&amp;R2))</f>
        <v>0</v>
      </c>
      <c r="R22" s="7">
        <f>-(SUMIFS(MATRIX!12:12,MATRIX!3:3,"&gt;="&amp;R2,MATRIX!3:3,"&lt;"&amp;S2))</f>
        <v>0</v>
      </c>
      <c r="S22" s="7">
        <f>-(SUMIFS(MATRIX!12:12,MATRIX!3:3,"&gt;="&amp;S2,MATRIX!3:3,"&lt;"&amp;T2))</f>
        <v>0</v>
      </c>
      <c r="T22" s="7">
        <f>-(SUMIFS(MATRIX!12:12,MATRIX!3:3,"&gt;="&amp;T2,MATRIX!3:3,"&lt;"&amp;U2))</f>
        <v>-46222.428484800002</v>
      </c>
      <c r="U22" s="7">
        <f>-(SUMIFS(MATRIX!12:12,MATRIX!3:3,"&gt;="&amp;U2,MATRIX!3:3,"&lt;"&amp;V2))</f>
        <v>0</v>
      </c>
      <c r="V22" s="7">
        <f>-(SUMIFS(MATRIX!12:12,MATRIX!3:3,"&gt;="&amp;V2,MATRIX!3:3,"&lt;"&amp;W2))</f>
        <v>0</v>
      </c>
      <c r="W22" s="7">
        <f>-(SUMIFS(MATRIX!12:12,MATRIX!3:3,"&gt;="&amp;W2,MATRIX!3:3,"&lt;"&amp;X2))</f>
        <v>0</v>
      </c>
      <c r="X22" s="7">
        <f>-(SUMIFS(MATRIX!12:12,MATRIX!3:3,"&gt;="&amp;X2,MATRIX!3:3,"&lt;"&amp;Y2))</f>
        <v>0</v>
      </c>
      <c r="Y22" s="7">
        <f>-(SUMIFS(MATRIX!12:12,MATRIX!3:3,"&gt;="&amp;Y2,MATRIX!3:3,"&lt;"&amp;Z2))</f>
        <v>-47609.101339344008</v>
      </c>
      <c r="Z22" s="7">
        <f>-(SUMIFS(MATRIX!12:12,MATRIX!3:3,"&gt;="&amp;Z2,MATRIX!3:3,"&lt;"&amp;AA2))</f>
        <v>0</v>
      </c>
      <c r="AA22" s="7">
        <f>-(SUMIFS(MATRIX!12:12,MATRIX!3:3,"&gt;="&amp;AA2,MATRIX!3:3,"&lt;"&amp;AB2))</f>
        <v>0</v>
      </c>
      <c r="AB22" s="7">
        <f>-(SUMIFS(MATRIX!12:12,MATRIX!3:3,"&gt;="&amp;AB2,MATRIX!3:3,"&lt;"&amp;AC2))</f>
        <v>0</v>
      </c>
      <c r="AC22" s="7">
        <f>-(SUMIFS(MATRIX!12:12,MATRIX!3:3,"&gt;="&amp;AC2,MATRIX!3:3,"&lt;"&amp;AD2))</f>
        <v>0</v>
      </c>
      <c r="AD22" s="7">
        <f>-(SUMIFS(MATRIX!12:12,MATRIX!3:3,"&gt;="&amp;AD2,MATRIX!3:3,"&lt;"&amp;AE2))</f>
        <v>0</v>
      </c>
      <c r="AE22" s="91"/>
    </row>
    <row r="23" spans="1:32" ht="20" customHeight="1" x14ac:dyDescent="0.2">
      <c r="A23" s="86"/>
      <c r="B23" s="43"/>
      <c r="C23" s="16" t="s">
        <v>32</v>
      </c>
      <c r="D23" s="16">
        <f>D18+D22</f>
        <v>145230.24</v>
      </c>
      <c r="E23" s="16">
        <f t="shared" ref="E23:AD23" si="12">E18+E22</f>
        <v>145230.24000000002</v>
      </c>
      <c r="F23" s="16">
        <f t="shared" si="12"/>
        <v>145230.24000000005</v>
      </c>
      <c r="G23" s="16">
        <f t="shared" si="12"/>
        <v>145230.24000000005</v>
      </c>
      <c r="H23" s="16">
        <f t="shared" si="12"/>
        <v>145230.24000000002</v>
      </c>
      <c r="I23" s="16">
        <f t="shared" si="12"/>
        <v>145230.24</v>
      </c>
      <c r="J23" s="16">
        <f t="shared" si="12"/>
        <v>145230.24000000002</v>
      </c>
      <c r="K23" s="16">
        <f t="shared" si="12"/>
        <v>145230.24000000002</v>
      </c>
      <c r="L23" s="16">
        <f t="shared" si="12"/>
        <v>145230.24000000002</v>
      </c>
      <c r="M23" s="16">
        <f t="shared" si="12"/>
        <v>145230.24000000005</v>
      </c>
      <c r="N23" s="16">
        <f t="shared" si="12"/>
        <v>145230.24000000005</v>
      </c>
      <c r="O23" s="16">
        <f t="shared" si="12"/>
        <v>102616.18883999999</v>
      </c>
      <c r="P23" s="16">
        <f t="shared" si="12"/>
        <v>149587.14720000001</v>
      </c>
      <c r="Q23" s="16">
        <f t="shared" si="12"/>
        <v>149587.14720000001</v>
      </c>
      <c r="R23" s="16">
        <f t="shared" si="12"/>
        <v>149587.14720000001</v>
      </c>
      <c r="S23" s="16">
        <f t="shared" si="12"/>
        <v>149587.14720000001</v>
      </c>
      <c r="T23" s="16">
        <f t="shared" si="12"/>
        <v>105320.70663720003</v>
      </c>
      <c r="U23" s="16">
        <f t="shared" si="12"/>
        <v>154074.76161600003</v>
      </c>
      <c r="V23" s="16">
        <f t="shared" si="12"/>
        <v>154074.76161600003</v>
      </c>
      <c r="W23" s="16">
        <f t="shared" si="12"/>
        <v>154074.76161600003</v>
      </c>
      <c r="X23" s="16">
        <f t="shared" si="12"/>
        <v>154074.76161600003</v>
      </c>
      <c r="Y23" s="16">
        <f t="shared" si="12"/>
        <v>108095.14093227599</v>
      </c>
      <c r="Z23" s="16">
        <f t="shared" si="12"/>
        <v>158697.00446448001</v>
      </c>
      <c r="AA23" s="16">
        <f t="shared" si="12"/>
        <v>158697.00446448001</v>
      </c>
      <c r="AB23" s="16">
        <f t="shared" si="12"/>
        <v>158697.00446448004</v>
      </c>
      <c r="AC23" s="16">
        <f t="shared" si="12"/>
        <v>158697.00446447998</v>
      </c>
      <c r="AD23" s="16">
        <f t="shared" si="12"/>
        <v>0</v>
      </c>
      <c r="AE23" s="90"/>
    </row>
    <row r="24" spans="1:32" ht="20" customHeight="1" x14ac:dyDescent="0.2">
      <c r="A24" s="42" t="s">
        <v>93</v>
      </c>
      <c r="B24" s="43"/>
      <c r="C24" s="16" t="s">
        <v>81</v>
      </c>
      <c r="D24" s="16">
        <f>D23</f>
        <v>145230.24</v>
      </c>
      <c r="E24" s="16">
        <f>E23+D24</f>
        <v>290460.48</v>
      </c>
      <c r="F24" s="16">
        <f t="shared" ref="F24:AD24" si="13">F23+E24</f>
        <v>435690.72000000003</v>
      </c>
      <c r="G24" s="16">
        <f t="shared" si="13"/>
        <v>580920.96000000008</v>
      </c>
      <c r="H24" s="16">
        <f t="shared" si="13"/>
        <v>726151.20000000007</v>
      </c>
      <c r="I24" s="16">
        <f t="shared" si="13"/>
        <v>871381.44000000006</v>
      </c>
      <c r="J24" s="16">
        <f t="shared" si="13"/>
        <v>1016611.68</v>
      </c>
      <c r="K24" s="16">
        <f t="shared" si="13"/>
        <v>1161841.9200000002</v>
      </c>
      <c r="L24" s="16">
        <f t="shared" si="13"/>
        <v>1307072.1600000001</v>
      </c>
      <c r="M24" s="16">
        <f t="shared" si="13"/>
        <v>1452302.4000000001</v>
      </c>
      <c r="N24" s="16">
        <f t="shared" si="13"/>
        <v>1597532.6400000001</v>
      </c>
      <c r="O24" s="16">
        <f t="shared" si="13"/>
        <v>1700148.8288400001</v>
      </c>
      <c r="P24" s="16">
        <f t="shared" si="13"/>
        <v>1849735.9760400001</v>
      </c>
      <c r="Q24" s="16">
        <f t="shared" si="13"/>
        <v>1999323.1232400001</v>
      </c>
      <c r="R24" s="16">
        <f t="shared" si="13"/>
        <v>2148910.2704400001</v>
      </c>
      <c r="S24" s="16">
        <f t="shared" si="13"/>
        <v>2298497.4176400001</v>
      </c>
      <c r="T24" s="16">
        <f t="shared" si="13"/>
        <v>2403818.1242772001</v>
      </c>
      <c r="U24" s="16">
        <f t="shared" si="13"/>
        <v>2557892.8858932001</v>
      </c>
      <c r="V24" s="16">
        <f t="shared" si="13"/>
        <v>2711967.6475092</v>
      </c>
      <c r="W24" s="16">
        <f t="shared" si="13"/>
        <v>2866042.4091252</v>
      </c>
      <c r="X24" s="16">
        <f t="shared" si="13"/>
        <v>3020117.1707412</v>
      </c>
      <c r="Y24" s="16">
        <f t="shared" si="13"/>
        <v>3128212.3116734759</v>
      </c>
      <c r="Z24" s="16">
        <f t="shared" si="13"/>
        <v>3286909.316137956</v>
      </c>
      <c r="AA24" s="16">
        <f t="shared" si="13"/>
        <v>3445606.3206024361</v>
      </c>
      <c r="AB24" s="16">
        <f t="shared" si="13"/>
        <v>3604303.3250669162</v>
      </c>
      <c r="AC24" s="16">
        <f t="shared" si="13"/>
        <v>3763000.3295313963</v>
      </c>
      <c r="AD24" s="16">
        <f t="shared" si="13"/>
        <v>3763000.3295313963</v>
      </c>
      <c r="AE24" s="90"/>
    </row>
    <row r="25" spans="1:32" ht="20" customHeight="1" x14ac:dyDescent="0.2">
      <c r="A25" s="106" t="s">
        <v>146</v>
      </c>
      <c r="B25" s="43"/>
      <c r="C25" s="42" t="s">
        <v>36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1:32" ht="20" customHeight="1" x14ac:dyDescent="0.2">
      <c r="A26" s="107">
        <v>5</v>
      </c>
      <c r="B26" s="43"/>
      <c r="C26" s="15" t="s">
        <v>31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2" ht="20" customHeight="1" x14ac:dyDescent="0.2">
      <c r="A27" s="86" t="s">
        <v>94</v>
      </c>
      <c r="B27" s="43"/>
      <c r="C27" s="3" t="s">
        <v>133</v>
      </c>
      <c r="D27" s="4">
        <f>-(-((IF(A42="YES",D3,0))+(IF(A44="YES",D4,0))+(IF(A46="YES",D5,0))))*(1+A51)</f>
        <v>-667377.69999999995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91"/>
    </row>
    <row r="28" spans="1:32" ht="20" customHeight="1" x14ac:dyDescent="0.2">
      <c r="A28" s="80">
        <v>1</v>
      </c>
      <c r="B28" s="43"/>
      <c r="C28" s="3" t="s">
        <v>28</v>
      </c>
      <c r="D28" s="4">
        <f>(D27*(1-A49))</f>
        <v>-200213.31000000003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91"/>
    </row>
    <row r="29" spans="1:32" ht="20" customHeight="1" x14ac:dyDescent="0.2">
      <c r="A29" s="86" t="s">
        <v>150</v>
      </c>
      <c r="B29" s="43"/>
      <c r="C29" s="3" t="s">
        <v>82</v>
      </c>
      <c r="D29" s="4">
        <f>-(D27-D28)</f>
        <v>467164.3899999999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91"/>
    </row>
    <row r="30" spans="1:32" ht="20" customHeight="1" x14ac:dyDescent="0.2">
      <c r="A30" s="110">
        <f>SUMPRODUCT('RENT ROLL'!G3:G1000,'RENT ROLL'!K3:K1000)/(SUM('RENT ROLL'!K3:K1000))</f>
        <v>21.029554011004922</v>
      </c>
      <c r="B30" s="43"/>
      <c r="C30" s="3" t="s">
        <v>83</v>
      </c>
      <c r="D30" s="4">
        <f>LOOKUP(EDATE(D2,11),MATRIX!3:3,MATRIX!26:26)</f>
        <v>-40162.92940932075</v>
      </c>
      <c r="E30" s="4">
        <f>SUMIFS(MATRIX!23:23,MATRIX!3:3,"&gt;="&amp;E2,MATRIX!3:3,"&lt;"&amp;F2)</f>
        <v>-40162.92940932075</v>
      </c>
      <c r="F30" s="4">
        <f>SUMIFS(MATRIX!23:23,MATRIX!3:3,"&gt;="&amp;F2,MATRIX!3:3,"&lt;"&amp;G2)</f>
        <v>-40162.92940932075</v>
      </c>
      <c r="G30" s="4">
        <f>SUMIFS(MATRIX!23:23,MATRIX!3:3,"&gt;="&amp;G2,MATRIX!3:3,"&lt;"&amp;H2)</f>
        <v>-40162.92940932075</v>
      </c>
      <c r="H30" s="4">
        <f>SUMIFS(MATRIX!23:23,MATRIX!3:3,"&gt;="&amp;H2,MATRIX!3:3,"&lt;"&amp;I2)</f>
        <v>-40162.92940932075</v>
      </c>
      <c r="I30" s="4">
        <f>SUMIFS(MATRIX!23:23,MATRIX!3:3,"&gt;="&amp;I2,MATRIX!3:3,"&lt;"&amp;J2)</f>
        <v>-40162.92940932075</v>
      </c>
      <c r="J30" s="4">
        <f>SUMIFS(MATRIX!23:23,MATRIX!3:3,"&gt;="&amp;J2,MATRIX!3:3,"&lt;"&amp;K2)</f>
        <v>-40162.92940932075</v>
      </c>
      <c r="K30" s="4">
        <f>SUMIFS(MATRIX!23:23,MATRIX!3:3,"&gt;="&amp;K2,MATRIX!3:3,"&lt;"&amp;L2)</f>
        <v>-40162.92940932075</v>
      </c>
      <c r="L30" s="4">
        <f>SUMIFS(MATRIX!23:23,MATRIX!3:3,"&gt;="&amp;L2,MATRIX!3:3,"&lt;"&amp;M2)</f>
        <v>-40162.92940932075</v>
      </c>
      <c r="M30" s="4">
        <f>SUMIFS(MATRIX!23:23,MATRIX!3:3,"&gt;="&amp;M2,MATRIX!3:3,"&lt;"&amp;N2)</f>
        <v>-40162.92940932075</v>
      </c>
      <c r="N30" s="4">
        <f>SUMIFS(MATRIX!23:23,MATRIX!3:3,"&gt;="&amp;N2,MATRIX!3:3,"&lt;"&amp;O2)</f>
        <v>-40162.92940932075</v>
      </c>
      <c r="O30" s="4">
        <f>SUMIFS(MATRIX!23:23,MATRIX!3:3,"&gt;="&amp;O2,MATRIX!3:3,"&lt;"&amp;P2)</f>
        <v>-40162.92940932075</v>
      </c>
      <c r="P30" s="4">
        <f>SUMIFS(MATRIX!23:23,MATRIX!3:3,"&gt;="&amp;P2,MATRIX!3:3,"&lt;"&amp;Q2)</f>
        <v>-40162.92940932075</v>
      </c>
      <c r="Q30" s="4">
        <f>SUMIFS(MATRIX!23:23,MATRIX!3:3,"&gt;="&amp;Q2,MATRIX!3:3,"&lt;"&amp;R2)</f>
        <v>-40162.92940932075</v>
      </c>
      <c r="R30" s="4">
        <f>SUMIFS(MATRIX!23:23,MATRIX!3:3,"&gt;="&amp;R2,MATRIX!3:3,"&lt;"&amp;S2)</f>
        <v>-40162.92940932075</v>
      </c>
      <c r="S30" s="4">
        <f>SUMIFS(MATRIX!23:23,MATRIX!3:3,"&gt;="&amp;S2,MATRIX!3:3,"&lt;"&amp;T2)</f>
        <v>-40162.92940932075</v>
      </c>
      <c r="T30" s="4">
        <f>SUMIFS(MATRIX!23:23,MATRIX!3:3,"&gt;="&amp;T2,MATRIX!3:3,"&lt;"&amp;U2)</f>
        <v>-40162.92940932075</v>
      </c>
      <c r="U30" s="4">
        <f>SUMIFS(MATRIX!23:23,MATRIX!3:3,"&gt;="&amp;U2,MATRIX!3:3,"&lt;"&amp;V2)</f>
        <v>-40162.92940932075</v>
      </c>
      <c r="V30" s="4">
        <f>SUMIFS(MATRIX!23:23,MATRIX!3:3,"&gt;="&amp;V2,MATRIX!3:3,"&lt;"&amp;W2)</f>
        <v>-40162.92940932075</v>
      </c>
      <c r="W30" s="4">
        <f>SUMIFS(MATRIX!23:23,MATRIX!3:3,"&gt;="&amp;W2,MATRIX!3:3,"&lt;"&amp;X2)</f>
        <v>-40146.278111887565</v>
      </c>
      <c r="X30" s="4" t="e">
        <f>SUMIFS(MATRIX!23:23,MATRIX!3:3,"&gt;="&amp;X2,MATRIX!3:3,"&lt;"&amp;Y2)</f>
        <v>#NUM!</v>
      </c>
      <c r="Y30" s="4" t="e">
        <f>SUMIFS(MATRIX!23:23,MATRIX!3:3,"&gt;="&amp;Y2,MATRIX!3:3,"&lt;"&amp;Z2)</f>
        <v>#NUM!</v>
      </c>
      <c r="Z30" s="4" t="e">
        <f>SUMIFS(MATRIX!23:23,MATRIX!3:3,"&gt;="&amp;Z2,MATRIX!3:3,"&lt;"&amp;AA2)</f>
        <v>#NUM!</v>
      </c>
      <c r="AA30" s="4" t="e">
        <f>SUMIFS(MATRIX!23:23,MATRIX!3:3,"&gt;="&amp;AA2,MATRIX!3:3,"&lt;"&amp;AB2)</f>
        <v>#NUM!</v>
      </c>
      <c r="AB30" s="4" t="e">
        <f>SUMIFS(MATRIX!23:23,MATRIX!3:3,"&gt;="&amp;AB2,MATRIX!3:3,"&lt;"&amp;AC2)</f>
        <v>#NUM!</v>
      </c>
      <c r="AC30" s="4" t="e">
        <f>SUMIFS(MATRIX!23:23,MATRIX!3:3,"&gt;="&amp;AC2,MATRIX!3:3,"&lt;"&amp;AD2)</f>
        <v>#NUM!</v>
      </c>
      <c r="AD30" s="4" t="e">
        <f>SUMIFS(MATRIX!23:23,MATRIX!3:3,"&gt;="&amp;AD2,MATRIX!3:3,"&lt;="&amp;AE2)</f>
        <v>#NUM!</v>
      </c>
      <c r="AE30" s="91"/>
    </row>
    <row r="31" spans="1:32" ht="20" customHeight="1" x14ac:dyDescent="0.2">
      <c r="A31" s="86" t="s">
        <v>95</v>
      </c>
      <c r="B31" s="43"/>
      <c r="C31" s="3" t="s">
        <v>85</v>
      </c>
      <c r="D31" s="4">
        <f>LOOKUP(EDATE(D2,11),MATRIX!3:3,MATRIX!28:28)</f>
        <v>-12472.349377707322</v>
      </c>
      <c r="E31" s="4">
        <f>SUMIFS(MATRIX!25:25,MATRIX!3:3,"&gt;="&amp;E2,MATRIX!3:3,"&lt;"&amp;F2)</f>
        <v>-13241.616596133863</v>
      </c>
      <c r="F31" s="4">
        <f>SUMIFS(MATRIX!25:25,MATRIX!3:3,"&gt;="&amp;F2,MATRIX!3:3,"&lt;"&amp;G2)</f>
        <v>-14058.330533332042</v>
      </c>
      <c r="G31" s="4">
        <f>SUMIFS(MATRIX!25:25,MATRIX!3:3,"&gt;="&amp;G2,MATRIX!3:3,"&lt;"&amp;H2)</f>
        <v>-14925.417599095845</v>
      </c>
      <c r="H31" s="4">
        <f>SUMIFS(MATRIX!25:25,MATRIX!3:3,"&gt;="&amp;H2,MATRIX!3:3,"&lt;"&amp;I2)</f>
        <v>-15845.984697771966</v>
      </c>
      <c r="I31" s="4">
        <f>SUMIFS(MATRIX!25:25,MATRIX!3:3,"&gt;="&amp;I2,MATRIX!3:3,"&lt;"&amp;J2)</f>
        <v>-16823.33036076889</v>
      </c>
      <c r="J31" s="4">
        <f>SUMIFS(MATRIX!25:25,MATRIX!3:3,"&gt;="&amp;J2,MATRIX!3:3,"&lt;"&amp;K2)</f>
        <v>-17860.956565694716</v>
      </c>
      <c r="K31" s="4">
        <f>SUMIFS(MATRIX!25:25,MATRIX!3:3,"&gt;="&amp;K2,MATRIX!3:3,"&lt;"&amp;L2)</f>
        <v>-18962.581284473632</v>
      </c>
      <c r="L31" s="4">
        <f>SUMIFS(MATRIX!25:25,MATRIX!3:3,"&gt;="&amp;L2,MATRIX!3:3,"&lt;"&amp;M2)</f>
        <v>-20132.151805402678</v>
      </c>
      <c r="M31" s="4">
        <f>SUMIFS(MATRIX!25:25,MATRIX!3:3,"&gt;="&amp;M2,MATRIX!3:3,"&lt;"&amp;N2)</f>
        <v>-21373.858876883853</v>
      </c>
      <c r="N31" s="4">
        <f>SUMIFS(MATRIX!25:25,MATRIX!3:3,"&gt;="&amp;N2,MATRIX!3:3,"&lt;"&amp;O2)</f>
        <v>-22692.151723510655</v>
      </c>
      <c r="O31" s="4">
        <f>SUMIFS(MATRIX!25:25,MATRIX!3:3,"&gt;="&amp;O2,MATRIX!3:3,"&lt;"&amp;P2)</f>
        <v>-24091.753988314027</v>
      </c>
      <c r="P31" s="4">
        <f>SUMIFS(MATRIX!25:25,MATRIX!3:3,"&gt;="&amp;P2,MATRIX!3:3,"&lt;"&amp;Q2)</f>
        <v>-25577.680658291072</v>
      </c>
      <c r="Q31" s="4">
        <f>SUMIFS(MATRIX!25:25,MATRIX!3:3,"&gt;="&amp;Q2,MATRIX!3:3,"&lt;"&amp;R2)</f>
        <v>-27155.256033863388</v>
      </c>
      <c r="R31" s="4">
        <f>SUMIFS(MATRIX!25:25,MATRIX!3:3,"&gt;="&amp;R2,MATRIX!3:3,"&lt;"&amp;S2)</f>
        <v>-28830.132806652338</v>
      </c>
      <c r="S31" s="4">
        <f>SUMIFS(MATRIX!25:25,MATRIX!3:3,"&gt;="&amp;S2,MATRIX!3:3,"&lt;"&amp;T2)</f>
        <v>-30608.312313929575</v>
      </c>
      <c r="T31" s="4">
        <f>SUMIFS(MATRIX!25:25,MATRIX!3:3,"&gt;="&amp;T2,MATRIX!3:3,"&lt;"&amp;U2)</f>
        <v>-32496.166042317971</v>
      </c>
      <c r="U31" s="4">
        <f>SUMIFS(MATRIX!25:25,MATRIX!3:3,"&gt;="&amp;U2,MATRIX!3:3,"&lt;"&amp;V2)</f>
        <v>-34500.458457793597</v>
      </c>
      <c r="V31" s="4">
        <f>SUMIFS(MATRIX!25:25,MATRIX!3:3,"&gt;="&amp;V2,MATRIX!3:3,"&lt;"&amp;W2)</f>
        <v>-36628.371243792368</v>
      </c>
      <c r="W31" s="4">
        <f>SUMIFS(MATRIX!25:25,MATRIX!3:3,"&gt;="&amp;W2,MATRIX!3:3,"&lt;"&amp;X2)</f>
        <v>-38887.529034270046</v>
      </c>
      <c r="X31" s="4" t="e">
        <f>SUMIFS(MATRIX!25:25,MATRIX!3:3,"&gt;="&amp;X2,MATRIX!3:3,"&lt;"&amp;Y2)</f>
        <v>#NUM!</v>
      </c>
      <c r="Y31" s="4" t="e">
        <f>SUMIFS(MATRIX!25:25,MATRIX!3:3,"&gt;="&amp;Y2,MATRIX!3:3,"&lt;"&amp;Z2)</f>
        <v>#NUM!</v>
      </c>
      <c r="Z31" s="4" t="e">
        <f>SUMIFS(MATRIX!25:25,MATRIX!3:3,"&gt;="&amp;Z2,MATRIX!3:3,"&lt;"&amp;AA2)</f>
        <v>#NUM!</v>
      </c>
      <c r="AA31" s="4" t="e">
        <f>SUMIFS(MATRIX!25:25,MATRIX!3:3,"&gt;="&amp;AA2,MATRIX!3:3,"&lt;"&amp;AB2)</f>
        <v>#NUM!</v>
      </c>
      <c r="AB31" s="4" t="e">
        <f>SUMIFS(MATRIX!25:25,MATRIX!3:3,"&gt;="&amp;AB2,MATRIX!3:3,"&lt;"&amp;AC2)</f>
        <v>#NUM!</v>
      </c>
      <c r="AC31" s="4" t="e">
        <f>SUMIFS(MATRIX!25:25,MATRIX!3:3,"&gt;="&amp;AC2,MATRIX!3:3,"&lt;"&amp;AD2)</f>
        <v>#NUM!</v>
      </c>
      <c r="AD31" s="4" t="e">
        <f>SUMIFS(MATRIX!25:25,MATRIX!3:3,"&gt;="&amp;AD2,MATRIX!3:3,"&lt;"&amp;AE2)</f>
        <v>#NUM!</v>
      </c>
      <c r="AE31" s="91"/>
    </row>
    <row r="32" spans="1:32" ht="20" customHeight="1" x14ac:dyDescent="0.2">
      <c r="A32" s="101" t="s">
        <v>74</v>
      </c>
      <c r="B32" s="43"/>
      <c r="C32" s="3" t="s">
        <v>140</v>
      </c>
      <c r="D32" s="4">
        <f>LOOKUP(EDATE(D2,11),MATRIX!3:3,MATRIX!27:27)</f>
        <v>-27690.580031613423</v>
      </c>
      <c r="E32" s="4">
        <f>SUMIFS(MATRIX!24:24,MATRIX!3:3,"&gt;="&amp;E2,MATRIX!3:3,"&lt;"&amp;F2)</f>
        <v>-26921.312813186876</v>
      </c>
      <c r="F32" s="4">
        <f>SUMIFS(MATRIX!24:24,MATRIX!3:3,"&gt;="&amp;F2,MATRIX!3:3,"&lt;"&amp;G2)</f>
        <v>-26104.598875988693</v>
      </c>
      <c r="G32" s="4">
        <f>SUMIFS(MATRIX!24:24,MATRIX!3:3,"&gt;="&amp;G2,MATRIX!3:3,"&lt;"&amp;H2)</f>
        <v>-25237.511810224893</v>
      </c>
      <c r="H32" s="4">
        <f>SUMIFS(MATRIX!24:24,MATRIX!3:3,"&gt;="&amp;H2,MATRIX!3:3,"&lt;"&amp;I2)</f>
        <v>-24316.944711548767</v>
      </c>
      <c r="I32" s="4">
        <f>SUMIFS(MATRIX!24:24,MATRIX!3:3,"&gt;="&amp;I2,MATRIX!3:3,"&lt;"&amp;J2)</f>
        <v>-23339.599048551849</v>
      </c>
      <c r="J32" s="4">
        <f>SUMIFS(MATRIX!24:24,MATRIX!3:3,"&gt;="&amp;J2,MATRIX!3:3,"&lt;"&amp;K2)</f>
        <v>-22301.972843626023</v>
      </c>
      <c r="K32" s="4">
        <f>SUMIFS(MATRIX!24:24,MATRIX!3:3,"&gt;="&amp;K2,MATRIX!3:3,"&lt;"&amp;L2)</f>
        <v>-21200.348124847103</v>
      </c>
      <c r="L32" s="4">
        <f>SUMIFS(MATRIX!24:24,MATRIX!3:3,"&gt;="&amp;L2,MATRIX!3:3,"&lt;"&amp;M2)</f>
        <v>-20030.777603918061</v>
      </c>
      <c r="M32" s="4">
        <f>SUMIFS(MATRIX!24:24,MATRIX!3:3,"&gt;="&amp;M2,MATRIX!3:3,"&lt;"&amp;N2)</f>
        <v>-18789.07053243689</v>
      </c>
      <c r="N32" s="4">
        <f>SUMIFS(MATRIX!24:24,MATRIX!3:3,"&gt;="&amp;N2,MATRIX!3:3,"&lt;"&amp;O2)</f>
        <v>-17470.777685810081</v>
      </c>
      <c r="O32" s="4">
        <f>SUMIFS(MATRIX!24:24,MATRIX!3:3,"&gt;="&amp;O2,MATRIX!3:3,"&lt;"&amp;P2)</f>
        <v>-16071.17542100671</v>
      </c>
      <c r="P32" s="4">
        <f>SUMIFS(MATRIX!24:24,MATRIX!3:3,"&gt;="&amp;P2,MATRIX!3:3,"&lt;"&amp;Q2)</f>
        <v>-14585.248751029669</v>
      </c>
      <c r="Q32" s="4">
        <f>SUMIFS(MATRIX!24:24,MATRIX!3:3,"&gt;="&amp;Q2,MATRIX!3:3,"&lt;"&amp;R2)</f>
        <v>-13007.673375457343</v>
      </c>
      <c r="R32" s="4">
        <f>SUMIFS(MATRIX!24:24,MATRIX!3:3,"&gt;="&amp;R2,MATRIX!3:3,"&lt;"&amp;S2)</f>
        <v>-11332.796602668403</v>
      </c>
      <c r="S32" s="4">
        <f>SUMIFS(MATRIX!24:24,MATRIX!3:3,"&gt;="&amp;S2,MATRIX!3:3,"&lt;"&amp;T2)</f>
        <v>-9554.6170953911605</v>
      </c>
      <c r="T32" s="4">
        <f>SUMIFS(MATRIX!24:24,MATRIX!3:3,"&gt;="&amp;T2,MATRIX!3:3,"&lt;"&amp;U2)</f>
        <v>-7666.7633670027672</v>
      </c>
      <c r="U32" s="4">
        <f>SUMIFS(MATRIX!24:24,MATRIX!3:3,"&gt;="&amp;U2,MATRIX!3:3,"&lt;"&amp;V2)</f>
        <v>-5662.4709515271406</v>
      </c>
      <c r="V32" s="4">
        <f>SUMIFS(MATRIX!24:24,MATRIX!3:3,"&gt;="&amp;V2,MATRIX!3:3,"&lt;"&amp;W2)</f>
        <v>-3534.5581655283618</v>
      </c>
      <c r="W32" s="4">
        <f>SUMIFS(MATRIX!24:24,MATRIX!3:3,"&gt;="&amp;W2,MATRIX!3:3,"&lt;"&amp;X2)</f>
        <v>-1275.4003750506897</v>
      </c>
      <c r="X32" s="4" t="e">
        <f>SUMIFS(MATRIX!24:24,MATRIX!3:3,"&gt;="&amp;X2,MATRIX!3:3,"&lt;"&amp;Y2)</f>
        <v>#NUM!</v>
      </c>
      <c r="Y32" s="4" t="e">
        <f>SUMIFS(MATRIX!24:24,MATRIX!3:3,"&gt;="&amp;Y2,MATRIX!3:3,"&lt;"&amp;Z2)</f>
        <v>#NUM!</v>
      </c>
      <c r="Z32" s="4" t="e">
        <f>SUMIFS(MATRIX!24:24,MATRIX!3:3,"&gt;="&amp;Z2,MATRIX!3:3,"&lt;"&amp;AA2)</f>
        <v>#NUM!</v>
      </c>
      <c r="AA32" s="4" t="e">
        <f>SUMIFS(MATRIX!24:24,MATRIX!3:3,"&gt;="&amp;AA2,MATRIX!3:3,"&lt;"&amp;AB2)</f>
        <v>#NUM!</v>
      </c>
      <c r="AB32" s="4" t="e">
        <f>SUMIFS(MATRIX!24:24,MATRIX!3:3,"&gt;="&amp;AB2,MATRIX!3:3,"&lt;"&amp;AC2)</f>
        <v>#NUM!</v>
      </c>
      <c r="AC32" s="4" t="e">
        <f>SUMIFS(MATRIX!24:24,MATRIX!3:3,"&gt;="&amp;AC2,MATRIX!3:3,"&lt;"&amp;AD2)</f>
        <v>#NUM!</v>
      </c>
      <c r="AD32" s="4" t="e">
        <f>SUMIFS(MATRIX!24:24,MATRIX!3:3,"&gt;="&amp;AD2,MATRIX!3:3,"&lt;"&amp;AE2)</f>
        <v>#NUM!</v>
      </c>
      <c r="AE32" s="91"/>
    </row>
    <row r="33" spans="1:31" ht="20" customHeight="1" x14ac:dyDescent="0.2">
      <c r="A33" s="86" t="s">
        <v>96</v>
      </c>
      <c r="B33" s="43"/>
      <c r="C33" s="16" t="s">
        <v>84</v>
      </c>
      <c r="D33" s="16">
        <f>D30</f>
        <v>-40162.92940932075</v>
      </c>
      <c r="E33" s="16">
        <f>E30+D33</f>
        <v>-80325.8588186415</v>
      </c>
      <c r="F33" s="16">
        <f t="shared" ref="F33:AD33" si="14">F30+E33</f>
        <v>-120488.78822796224</v>
      </c>
      <c r="G33" s="16">
        <f t="shared" si="14"/>
        <v>-160651.717637283</v>
      </c>
      <c r="H33" s="16">
        <f t="shared" si="14"/>
        <v>-200814.64704660376</v>
      </c>
      <c r="I33" s="16">
        <f t="shared" si="14"/>
        <v>-240977.57645592451</v>
      </c>
      <c r="J33" s="16">
        <f t="shared" si="14"/>
        <v>-281140.50586524524</v>
      </c>
      <c r="K33" s="16">
        <f t="shared" si="14"/>
        <v>-321303.435274566</v>
      </c>
      <c r="L33" s="16">
        <f t="shared" si="14"/>
        <v>-361466.36468388676</v>
      </c>
      <c r="M33" s="16">
        <f t="shared" si="14"/>
        <v>-401629.29409320751</v>
      </c>
      <c r="N33" s="16">
        <f t="shared" si="14"/>
        <v>-441792.22350252827</v>
      </c>
      <c r="O33" s="16">
        <f t="shared" si="14"/>
        <v>-481955.15291184903</v>
      </c>
      <c r="P33" s="16">
        <f t="shared" si="14"/>
        <v>-522118.08232116979</v>
      </c>
      <c r="Q33" s="16">
        <f t="shared" si="14"/>
        <v>-562281.01173049049</v>
      </c>
      <c r="R33" s="16">
        <f t="shared" si="14"/>
        <v>-602443.94113981118</v>
      </c>
      <c r="S33" s="16">
        <f t="shared" si="14"/>
        <v>-642606.87054913188</v>
      </c>
      <c r="T33" s="16">
        <f t="shared" si="14"/>
        <v>-682769.79995845258</v>
      </c>
      <c r="U33" s="16">
        <f t="shared" si="14"/>
        <v>-722932.72936777328</v>
      </c>
      <c r="V33" s="16">
        <f t="shared" si="14"/>
        <v>-763095.65877709398</v>
      </c>
      <c r="W33" s="16">
        <f t="shared" si="14"/>
        <v>-803241.93688898149</v>
      </c>
      <c r="X33" s="16" t="e">
        <f t="shared" si="14"/>
        <v>#NUM!</v>
      </c>
      <c r="Y33" s="16" t="e">
        <f t="shared" si="14"/>
        <v>#NUM!</v>
      </c>
      <c r="Z33" s="16" t="e">
        <f t="shared" si="14"/>
        <v>#NUM!</v>
      </c>
      <c r="AA33" s="16" t="e">
        <f t="shared" si="14"/>
        <v>#NUM!</v>
      </c>
      <c r="AB33" s="16" t="e">
        <f t="shared" si="14"/>
        <v>#NUM!</v>
      </c>
      <c r="AC33" s="16" t="e">
        <f t="shared" si="14"/>
        <v>#NUM!</v>
      </c>
      <c r="AD33" s="16" t="e">
        <f t="shared" si="14"/>
        <v>#NUM!</v>
      </c>
      <c r="AE33" s="90"/>
    </row>
    <row r="34" spans="1:31" ht="20" customHeight="1" x14ac:dyDescent="0.2">
      <c r="A34" s="108">
        <v>0.03</v>
      </c>
      <c r="B34" s="43"/>
      <c r="C34" s="16" t="s">
        <v>24</v>
      </c>
      <c r="D34" s="16">
        <f>LOOKUP(EDATE(D2,11),MATRIX!3:3,MATRIX!22:22)</f>
        <v>454692.04062229261</v>
      </c>
      <c r="E34" s="16">
        <f>LOOKUP(EDATE(E2,11),MATRIX!3:3,MATRIX!22:22)</f>
        <v>441450.42402615864</v>
      </c>
      <c r="F34" s="16">
        <f>LOOKUP(EDATE(F2,11),MATRIX!3:3,MATRIX!22:22)</f>
        <v>427392.09349282668</v>
      </c>
      <c r="G34" s="16">
        <f>LOOKUP(EDATE(G2,11),MATRIX!3:3,MATRIX!22:22)</f>
        <v>412466.67589373083</v>
      </c>
      <c r="H34" s="16">
        <f>LOOKUP(EDATE(H2,11),MATRIX!3:3,MATRIX!22:22)</f>
        <v>396620.69119595893</v>
      </c>
      <c r="I34" s="16">
        <f>LOOKUP(EDATE(I2,11),MATRIX!3:3,MATRIX!22:22)</f>
        <v>379797.36083519005</v>
      </c>
      <c r="J34" s="16">
        <f>LOOKUP(EDATE(J2,11),MATRIX!3:3,MATRIX!22:22)</f>
        <v>361936.40426949528</v>
      </c>
      <c r="K34" s="16">
        <f>LOOKUP(EDATE(K2,11),MATRIX!3:3,MATRIX!22:22)</f>
        <v>342973.82298502163</v>
      </c>
      <c r="L34" s="16">
        <f>LOOKUP(EDATE(L2,11),MATRIX!3:3,MATRIX!22:22)</f>
        <v>322841.67117961898</v>
      </c>
      <c r="M34" s="16">
        <f>LOOKUP(EDATE(M2,11),MATRIX!3:3,MATRIX!22:22)</f>
        <v>301467.81230273517</v>
      </c>
      <c r="N34" s="16">
        <f>LOOKUP(EDATE(N2,11),MATRIX!3:3,MATRIX!22:22)</f>
        <v>278775.66057922458</v>
      </c>
      <c r="O34" s="16">
        <f>LOOKUP(EDATE(O2,11),MATRIX!3:3,MATRIX!22:22)</f>
        <v>254683.90659091063</v>
      </c>
      <c r="P34" s="16">
        <f>LOOKUP(EDATE(P2,11),MATRIX!3:3,MATRIX!22:22)</f>
        <v>229106.22593261956</v>
      </c>
      <c r="Q34" s="16">
        <f>LOOKUP(EDATE(Q2,11),MATRIX!3:3,MATRIX!22:22)</f>
        <v>201950.9698987561</v>
      </c>
      <c r="R34" s="16">
        <f>LOOKUP(EDATE(R2,11),MATRIX!3:3,MATRIX!22:22)</f>
        <v>173120.83709210376</v>
      </c>
      <c r="S34" s="16">
        <f>LOOKUP(EDATE(S2,11),MATRIX!3:3,MATRIX!22:22)</f>
        <v>142512.52477817418</v>
      </c>
      <c r="T34" s="16">
        <f>LOOKUP(EDATE(T2,11),MATRIX!3:3,MATRIX!22:22)</f>
        <v>110016.35873585618</v>
      </c>
      <c r="U34" s="16">
        <f>LOOKUP(EDATE(U2,11),MATRIX!3:3,MATRIX!22:22)</f>
        <v>75515.900278062603</v>
      </c>
      <c r="V34" s="16">
        <f>LOOKUP(EDATE(V2,11),MATRIX!3:3,MATRIX!22:22)</f>
        <v>38887.529034270236</v>
      </c>
      <c r="W34" s="16">
        <f>LOOKUP(EDATE(W2,11),MATRIX!3:3,MATRIX!22:22)</f>
        <v>1.9690560293383896E-10</v>
      </c>
      <c r="X34" s="16" t="e">
        <f>LOOKUP(EDATE(X2,11),MATRIX!3:3,MATRIX!22:22)</f>
        <v>#NUM!</v>
      </c>
      <c r="Y34" s="16" t="e">
        <f>LOOKUP(EDATE(Y2,11),MATRIX!3:3,MATRIX!22:22)</f>
        <v>#NUM!</v>
      </c>
      <c r="Z34" s="16" t="e">
        <f>LOOKUP(EDATE(Z2,11),MATRIX!3:3,MATRIX!22:22)</f>
        <v>#NUM!</v>
      </c>
      <c r="AA34" s="16" t="e">
        <f>LOOKUP(EDATE(AA2,11),MATRIX!3:3,MATRIX!22:22)</f>
        <v>#NUM!</v>
      </c>
      <c r="AB34" s="16" t="e">
        <f>LOOKUP(EDATE(AB2,11),MATRIX!3:3,MATRIX!22:22)</f>
        <v>#NUM!</v>
      </c>
      <c r="AC34" s="16" t="e">
        <f>LOOKUP(EDATE(AC2,11),MATRIX!3:3,MATRIX!22:22)</f>
        <v>#NUM!</v>
      </c>
      <c r="AD34" s="16" t="e">
        <f>LOOKUP(EDATE(AD2,11),MATRIX!3:3,MATRIX!22:22)</f>
        <v>#NUM!</v>
      </c>
      <c r="AE34" s="90"/>
    </row>
    <row r="35" spans="1:31" ht="20" customHeight="1" x14ac:dyDescent="0.2">
      <c r="A35" s="86" t="s">
        <v>97</v>
      </c>
      <c r="B35" s="43"/>
      <c r="C35" s="42" t="s">
        <v>86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</row>
    <row r="36" spans="1:31" ht="20" customHeight="1" x14ac:dyDescent="0.2">
      <c r="A36" s="83">
        <v>0.06</v>
      </c>
      <c r="B36" s="43"/>
      <c r="C36" s="15" t="s">
        <v>23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20" customHeight="1" x14ac:dyDescent="0.2">
      <c r="A37" s="86" t="s">
        <v>144</v>
      </c>
      <c r="B37" s="43"/>
      <c r="C37" s="11" t="s">
        <v>11</v>
      </c>
      <c r="D37" s="36">
        <f>IF($D$30=0,D6+D23,D28+D23+D30)</f>
        <v>-95145.999409320793</v>
      </c>
      <c r="E37" s="36">
        <f>E28+E23+E30</f>
        <v>105067.31059067926</v>
      </c>
      <c r="F37" s="36">
        <f t="shared" ref="F37:AD37" si="15">F28+F23+F30</f>
        <v>105067.31059067929</v>
      </c>
      <c r="G37" s="36">
        <f t="shared" si="15"/>
        <v>105067.31059067929</v>
      </c>
      <c r="H37" s="36">
        <f t="shared" si="15"/>
        <v>105067.31059067926</v>
      </c>
      <c r="I37" s="36">
        <f t="shared" si="15"/>
        <v>105067.31059067923</v>
      </c>
      <c r="J37" s="36">
        <f t="shared" si="15"/>
        <v>105067.31059067926</v>
      </c>
      <c r="K37" s="36">
        <f t="shared" si="15"/>
        <v>105067.31059067926</v>
      </c>
      <c r="L37" s="36">
        <f t="shared" si="15"/>
        <v>105067.31059067926</v>
      </c>
      <c r="M37" s="36">
        <f t="shared" si="15"/>
        <v>105067.31059067929</v>
      </c>
      <c r="N37" s="36">
        <f t="shared" si="15"/>
        <v>105067.31059067929</v>
      </c>
      <c r="O37" s="36">
        <f t="shared" si="15"/>
        <v>62453.259430679238</v>
      </c>
      <c r="P37" s="36">
        <f t="shared" si="15"/>
        <v>109424.21779067925</v>
      </c>
      <c r="Q37" s="36">
        <f t="shared" si="15"/>
        <v>109424.21779067925</v>
      </c>
      <c r="R37" s="36">
        <f t="shared" si="15"/>
        <v>109424.21779067925</v>
      </c>
      <c r="S37" s="36">
        <f t="shared" si="15"/>
        <v>109424.21779067925</v>
      </c>
      <c r="T37" s="36">
        <f t="shared" si="15"/>
        <v>65157.777227879276</v>
      </c>
      <c r="U37" s="36">
        <f t="shared" si="15"/>
        <v>113911.83220667928</v>
      </c>
      <c r="V37" s="36">
        <f t="shared" si="15"/>
        <v>113911.83220667928</v>
      </c>
      <c r="W37" s="36">
        <f t="shared" si="15"/>
        <v>113928.48350411246</v>
      </c>
      <c r="X37" s="36" t="e">
        <f t="shared" si="15"/>
        <v>#NUM!</v>
      </c>
      <c r="Y37" s="36" t="e">
        <f t="shared" si="15"/>
        <v>#NUM!</v>
      </c>
      <c r="Z37" s="36" t="e">
        <f t="shared" si="15"/>
        <v>#NUM!</v>
      </c>
      <c r="AA37" s="36" t="e">
        <f t="shared" si="15"/>
        <v>#NUM!</v>
      </c>
      <c r="AB37" s="36" t="e">
        <f t="shared" si="15"/>
        <v>#NUM!</v>
      </c>
      <c r="AC37" s="36" t="e">
        <f t="shared" si="15"/>
        <v>#NUM!</v>
      </c>
      <c r="AD37" s="36" t="e">
        <f t="shared" si="15"/>
        <v>#NUM!</v>
      </c>
      <c r="AE37" s="94"/>
    </row>
    <row r="38" spans="1:31" ht="20" customHeight="1" x14ac:dyDescent="0.2">
      <c r="A38" s="83">
        <v>0.03</v>
      </c>
      <c r="B38" s="43"/>
      <c r="C38" s="12" t="s">
        <v>14</v>
      </c>
      <c r="D38" s="37">
        <f>IF(D30=0,"-",D18/-D30)</f>
        <v>3.616027071130322</v>
      </c>
      <c r="E38" s="37">
        <f t="shared" ref="E38:AE38" si="16">IF(E30=0,"-",E18/-E30)</f>
        <v>3.6160270711303228</v>
      </c>
      <c r="F38" s="37">
        <f t="shared" si="16"/>
        <v>3.6160270711303237</v>
      </c>
      <c r="G38" s="37">
        <f t="shared" si="16"/>
        <v>3.6160270711303237</v>
      </c>
      <c r="H38" s="37">
        <f t="shared" si="16"/>
        <v>3.6160270711303228</v>
      </c>
      <c r="I38" s="37">
        <f t="shared" si="16"/>
        <v>3.616027071130322</v>
      </c>
      <c r="J38" s="37">
        <f t="shared" si="16"/>
        <v>3.6160270711303228</v>
      </c>
      <c r="K38" s="37">
        <f t="shared" si="16"/>
        <v>3.6160270711303228</v>
      </c>
      <c r="L38" s="37">
        <f t="shared" si="16"/>
        <v>3.6160270711303228</v>
      </c>
      <c r="M38" s="37">
        <f t="shared" si="16"/>
        <v>3.6160270711303237</v>
      </c>
      <c r="N38" s="37">
        <f t="shared" si="16"/>
        <v>3.6160270711303237</v>
      </c>
      <c r="O38" s="37">
        <f t="shared" si="16"/>
        <v>3.6723499796748125</v>
      </c>
      <c r="P38" s="37">
        <f t="shared" si="16"/>
        <v>3.7245078832642324</v>
      </c>
      <c r="Q38" s="37">
        <f t="shared" si="16"/>
        <v>3.7245078832642324</v>
      </c>
      <c r="R38" s="37">
        <f t="shared" si="16"/>
        <v>3.7245078832642324</v>
      </c>
      <c r="S38" s="37">
        <f t="shared" si="16"/>
        <v>3.7245078832642324</v>
      </c>
      <c r="T38" s="37">
        <f t="shared" si="16"/>
        <v>3.7732092093568976</v>
      </c>
      <c r="U38" s="37">
        <f t="shared" si="16"/>
        <v>3.8362431197621598</v>
      </c>
      <c r="V38" s="37">
        <f t="shared" si="16"/>
        <v>3.8362431197621598</v>
      </c>
      <c r="W38" s="37">
        <f t="shared" si="16"/>
        <v>3.8378342616616687</v>
      </c>
      <c r="X38" s="37" t="e">
        <f t="shared" si="16"/>
        <v>#NUM!</v>
      </c>
      <c r="Y38" s="37" t="e">
        <f t="shared" si="16"/>
        <v>#NUM!</v>
      </c>
      <c r="Z38" s="37" t="e">
        <f t="shared" si="16"/>
        <v>#NUM!</v>
      </c>
      <c r="AA38" s="37" t="e">
        <f t="shared" si="16"/>
        <v>#NUM!</v>
      </c>
      <c r="AB38" s="37" t="e">
        <f t="shared" si="16"/>
        <v>#NUM!</v>
      </c>
      <c r="AC38" s="37" t="e">
        <f t="shared" si="16"/>
        <v>#NUM!</v>
      </c>
      <c r="AD38" s="37" t="e">
        <f t="shared" si="16"/>
        <v>#NUM!</v>
      </c>
      <c r="AE38" s="95" t="str">
        <f t="shared" si="16"/>
        <v>-</v>
      </c>
    </row>
    <row r="39" spans="1:31" ht="20" customHeight="1" x14ac:dyDescent="0.2">
      <c r="A39" s="86"/>
      <c r="B39" s="43"/>
      <c r="C39" s="16" t="s">
        <v>26</v>
      </c>
      <c r="D39" s="16">
        <f>D37</f>
        <v>-95145.999409320793</v>
      </c>
      <c r="E39" s="16">
        <f>E37+D39</f>
        <v>9921.3111813584692</v>
      </c>
      <c r="F39" s="16">
        <f t="shared" ref="F39:AD39" si="17">F37+E39</f>
        <v>114988.62177203776</v>
      </c>
      <c r="G39" s="16">
        <f t="shared" si="17"/>
        <v>220055.93236271705</v>
      </c>
      <c r="H39" s="16">
        <f t="shared" si="17"/>
        <v>325123.24295339629</v>
      </c>
      <c r="I39" s="16">
        <f t="shared" si="17"/>
        <v>430190.55354407552</v>
      </c>
      <c r="J39" s="16">
        <f t="shared" si="17"/>
        <v>535257.86413475475</v>
      </c>
      <c r="K39" s="16">
        <f t="shared" si="17"/>
        <v>640325.17472543404</v>
      </c>
      <c r="L39" s="16">
        <f t="shared" si="17"/>
        <v>745392.48531611334</v>
      </c>
      <c r="M39" s="16">
        <f t="shared" si="17"/>
        <v>850459.79590679263</v>
      </c>
      <c r="N39" s="16">
        <f t="shared" si="17"/>
        <v>955527.10649747192</v>
      </c>
      <c r="O39" s="16">
        <f t="shared" si="17"/>
        <v>1017980.3659281512</v>
      </c>
      <c r="P39" s="16">
        <f t="shared" si="17"/>
        <v>1127404.5837188305</v>
      </c>
      <c r="Q39" s="16">
        <f t="shared" si="17"/>
        <v>1236828.8015095098</v>
      </c>
      <c r="R39" s="16">
        <f t="shared" si="17"/>
        <v>1346253.0193001891</v>
      </c>
      <c r="S39" s="16">
        <f t="shared" si="17"/>
        <v>1455677.2370908684</v>
      </c>
      <c r="T39" s="16">
        <f t="shared" si="17"/>
        <v>1520835.0143187477</v>
      </c>
      <c r="U39" s="16">
        <f t="shared" si="17"/>
        <v>1634746.846525427</v>
      </c>
      <c r="V39" s="16">
        <f t="shared" si="17"/>
        <v>1748658.6787321062</v>
      </c>
      <c r="W39" s="16">
        <f t="shared" si="17"/>
        <v>1862587.1622362188</v>
      </c>
      <c r="X39" s="16" t="e">
        <f t="shared" si="17"/>
        <v>#NUM!</v>
      </c>
      <c r="Y39" s="16" t="e">
        <f t="shared" si="17"/>
        <v>#NUM!</v>
      </c>
      <c r="Z39" s="16" t="e">
        <f t="shared" si="17"/>
        <v>#NUM!</v>
      </c>
      <c r="AA39" s="16" t="e">
        <f t="shared" si="17"/>
        <v>#NUM!</v>
      </c>
      <c r="AB39" s="16" t="e">
        <f t="shared" si="17"/>
        <v>#NUM!</v>
      </c>
      <c r="AC39" s="16" t="e">
        <f t="shared" si="17"/>
        <v>#NUM!</v>
      </c>
      <c r="AD39" s="16" t="e">
        <f t="shared" si="17"/>
        <v>#NUM!</v>
      </c>
      <c r="AE39" s="90"/>
    </row>
    <row r="40" spans="1:31" ht="20" customHeight="1" x14ac:dyDescent="0.2">
      <c r="A40" s="42" t="s">
        <v>98</v>
      </c>
      <c r="B40" s="43"/>
      <c r="C40" s="15" t="s">
        <v>21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20" customHeight="1" x14ac:dyDescent="0.2">
      <c r="A41" s="86" t="s">
        <v>127</v>
      </c>
      <c r="B41" s="43"/>
      <c r="C41" s="38" t="s">
        <v>29</v>
      </c>
      <c r="D41" s="39">
        <f>$A$59</f>
        <v>7.4999999999999997E-2</v>
      </c>
      <c r="E41" s="39">
        <f t="shared" ref="E41:AD41" si="18">$A$59</f>
        <v>7.4999999999999997E-2</v>
      </c>
      <c r="F41" s="39">
        <f t="shared" si="18"/>
        <v>7.4999999999999997E-2</v>
      </c>
      <c r="G41" s="39">
        <f t="shared" si="18"/>
        <v>7.4999999999999997E-2</v>
      </c>
      <c r="H41" s="39">
        <f t="shared" si="18"/>
        <v>7.4999999999999997E-2</v>
      </c>
      <c r="I41" s="39">
        <f t="shared" si="18"/>
        <v>7.4999999999999997E-2</v>
      </c>
      <c r="J41" s="39">
        <f t="shared" si="18"/>
        <v>7.4999999999999997E-2</v>
      </c>
      <c r="K41" s="39">
        <f t="shared" si="18"/>
        <v>7.4999999999999997E-2</v>
      </c>
      <c r="L41" s="39">
        <f t="shared" si="18"/>
        <v>7.4999999999999997E-2</v>
      </c>
      <c r="M41" s="39">
        <f t="shared" si="18"/>
        <v>7.4999999999999997E-2</v>
      </c>
      <c r="N41" s="39">
        <f t="shared" si="18"/>
        <v>7.4999999999999997E-2</v>
      </c>
      <c r="O41" s="39">
        <f t="shared" si="18"/>
        <v>7.4999999999999997E-2</v>
      </c>
      <c r="P41" s="39">
        <f t="shared" si="18"/>
        <v>7.4999999999999997E-2</v>
      </c>
      <c r="Q41" s="39">
        <f t="shared" si="18"/>
        <v>7.4999999999999997E-2</v>
      </c>
      <c r="R41" s="39">
        <f t="shared" si="18"/>
        <v>7.4999999999999997E-2</v>
      </c>
      <c r="S41" s="39">
        <f t="shared" si="18"/>
        <v>7.4999999999999997E-2</v>
      </c>
      <c r="T41" s="39">
        <f t="shared" si="18"/>
        <v>7.4999999999999997E-2</v>
      </c>
      <c r="U41" s="39">
        <f t="shared" si="18"/>
        <v>7.4999999999999997E-2</v>
      </c>
      <c r="V41" s="39">
        <f t="shared" si="18"/>
        <v>7.4999999999999997E-2</v>
      </c>
      <c r="W41" s="39">
        <f t="shared" si="18"/>
        <v>7.4999999999999997E-2</v>
      </c>
      <c r="X41" s="39">
        <f t="shared" si="18"/>
        <v>7.4999999999999997E-2</v>
      </c>
      <c r="Y41" s="39">
        <f t="shared" si="18"/>
        <v>7.4999999999999997E-2</v>
      </c>
      <c r="Z41" s="39">
        <f t="shared" si="18"/>
        <v>7.4999999999999997E-2</v>
      </c>
      <c r="AA41" s="39">
        <f t="shared" si="18"/>
        <v>7.4999999999999997E-2</v>
      </c>
      <c r="AB41" s="39">
        <f t="shared" si="18"/>
        <v>7.4999999999999997E-2</v>
      </c>
      <c r="AC41" s="39">
        <f t="shared" si="18"/>
        <v>7.4999999999999997E-2</v>
      </c>
      <c r="AD41" s="39">
        <f t="shared" si="18"/>
        <v>7.4999999999999997E-2</v>
      </c>
      <c r="AE41" s="96"/>
    </row>
    <row r="42" spans="1:31" ht="20" customHeight="1" x14ac:dyDescent="0.2">
      <c r="A42" s="80" t="s">
        <v>149</v>
      </c>
      <c r="B42" s="43"/>
      <c r="C42" s="6" t="s">
        <v>10</v>
      </c>
      <c r="D42" s="8">
        <f t="shared" ref="D42:AD42" si="19">D18/D41</f>
        <v>1936403.2</v>
      </c>
      <c r="E42" s="8">
        <f t="shared" si="19"/>
        <v>1936403.2000000004</v>
      </c>
      <c r="F42" s="8">
        <f t="shared" si="19"/>
        <v>1936403.2000000007</v>
      </c>
      <c r="G42" s="8">
        <f t="shared" si="19"/>
        <v>1936403.2000000007</v>
      </c>
      <c r="H42" s="8">
        <f t="shared" si="19"/>
        <v>1936403.2000000004</v>
      </c>
      <c r="I42" s="8">
        <f t="shared" si="19"/>
        <v>1936403.2</v>
      </c>
      <c r="J42" s="8">
        <f t="shared" si="19"/>
        <v>1936403.2000000004</v>
      </c>
      <c r="K42" s="8">
        <f t="shared" si="19"/>
        <v>1936403.2000000004</v>
      </c>
      <c r="L42" s="8">
        <f t="shared" si="19"/>
        <v>1936403.2000000004</v>
      </c>
      <c r="M42" s="8">
        <f t="shared" si="19"/>
        <v>1936403.2000000007</v>
      </c>
      <c r="N42" s="8">
        <f t="shared" si="19"/>
        <v>1936403.2000000007</v>
      </c>
      <c r="O42" s="8">
        <f t="shared" si="19"/>
        <v>1966564.44</v>
      </c>
      <c r="P42" s="8">
        <f t="shared" si="19"/>
        <v>1994495.2960000001</v>
      </c>
      <c r="Q42" s="8">
        <f t="shared" si="19"/>
        <v>1994495.2960000001</v>
      </c>
      <c r="R42" s="8">
        <f t="shared" si="19"/>
        <v>1994495.2960000001</v>
      </c>
      <c r="S42" s="8">
        <f t="shared" si="19"/>
        <v>1994495.2960000001</v>
      </c>
      <c r="T42" s="8">
        <f t="shared" si="19"/>
        <v>2020575.1349600006</v>
      </c>
      <c r="U42" s="8">
        <f t="shared" si="19"/>
        <v>2054330.1548800005</v>
      </c>
      <c r="V42" s="8">
        <f t="shared" si="19"/>
        <v>2054330.1548800005</v>
      </c>
      <c r="W42" s="8">
        <f t="shared" si="19"/>
        <v>2054330.1548800005</v>
      </c>
      <c r="X42" s="8">
        <f t="shared" si="19"/>
        <v>2054330.1548800005</v>
      </c>
      <c r="Y42" s="8">
        <f t="shared" si="19"/>
        <v>2076056.5636215999</v>
      </c>
      <c r="Z42" s="8">
        <f t="shared" si="19"/>
        <v>2115960.0595264002</v>
      </c>
      <c r="AA42" s="8">
        <f t="shared" si="19"/>
        <v>2115960.0595264002</v>
      </c>
      <c r="AB42" s="8">
        <f t="shared" si="19"/>
        <v>2115960.0595264006</v>
      </c>
      <c r="AC42" s="8">
        <f t="shared" si="19"/>
        <v>2115960.0595263997</v>
      </c>
      <c r="AD42" s="8">
        <f t="shared" si="19"/>
        <v>0</v>
      </c>
      <c r="AE42" s="78"/>
    </row>
    <row r="43" spans="1:31" ht="20" customHeight="1" x14ac:dyDescent="0.2">
      <c r="A43" s="82" t="s">
        <v>130</v>
      </c>
      <c r="B43" s="43"/>
      <c r="C43" s="6" t="s">
        <v>24</v>
      </c>
      <c r="D43" s="8">
        <f>-D34</f>
        <v>-454692.04062229261</v>
      </c>
      <c r="E43" s="8">
        <f t="shared" ref="E43:AD43" si="20">-E34</f>
        <v>-441450.42402615864</v>
      </c>
      <c r="F43" s="8">
        <f t="shared" si="20"/>
        <v>-427392.09349282668</v>
      </c>
      <c r="G43" s="8">
        <f t="shared" si="20"/>
        <v>-412466.67589373083</v>
      </c>
      <c r="H43" s="8">
        <f t="shared" si="20"/>
        <v>-396620.69119595893</v>
      </c>
      <c r="I43" s="8">
        <f t="shared" si="20"/>
        <v>-379797.36083519005</v>
      </c>
      <c r="J43" s="8">
        <f t="shared" si="20"/>
        <v>-361936.40426949528</v>
      </c>
      <c r="K43" s="8">
        <f t="shared" si="20"/>
        <v>-342973.82298502163</v>
      </c>
      <c r="L43" s="8">
        <f t="shared" si="20"/>
        <v>-322841.67117961898</v>
      </c>
      <c r="M43" s="8">
        <f t="shared" si="20"/>
        <v>-301467.81230273517</v>
      </c>
      <c r="N43" s="8">
        <f t="shared" si="20"/>
        <v>-278775.66057922458</v>
      </c>
      <c r="O43" s="8">
        <f t="shared" si="20"/>
        <v>-254683.90659091063</v>
      </c>
      <c r="P43" s="8">
        <f t="shared" si="20"/>
        <v>-229106.22593261956</v>
      </c>
      <c r="Q43" s="8">
        <f t="shared" si="20"/>
        <v>-201950.9698987561</v>
      </c>
      <c r="R43" s="8">
        <f t="shared" si="20"/>
        <v>-173120.83709210376</v>
      </c>
      <c r="S43" s="8">
        <f t="shared" si="20"/>
        <v>-142512.52477817418</v>
      </c>
      <c r="T43" s="8">
        <f t="shared" si="20"/>
        <v>-110016.35873585618</v>
      </c>
      <c r="U43" s="8">
        <f t="shared" si="20"/>
        <v>-75515.900278062603</v>
      </c>
      <c r="V43" s="8">
        <f t="shared" si="20"/>
        <v>-38887.529034270236</v>
      </c>
      <c r="W43" s="8">
        <f t="shared" si="20"/>
        <v>-1.9690560293383896E-10</v>
      </c>
      <c r="X43" s="8" t="e">
        <f t="shared" si="20"/>
        <v>#NUM!</v>
      </c>
      <c r="Y43" s="8" t="e">
        <f t="shared" si="20"/>
        <v>#NUM!</v>
      </c>
      <c r="Z43" s="8" t="e">
        <f t="shared" si="20"/>
        <v>#NUM!</v>
      </c>
      <c r="AA43" s="8" t="e">
        <f t="shared" si="20"/>
        <v>#NUM!</v>
      </c>
      <c r="AB43" s="8" t="e">
        <f t="shared" si="20"/>
        <v>#NUM!</v>
      </c>
      <c r="AC43" s="8" t="e">
        <f t="shared" si="20"/>
        <v>#NUM!</v>
      </c>
      <c r="AD43" s="8" t="e">
        <f t="shared" si="20"/>
        <v>#NUM!</v>
      </c>
      <c r="AE43" s="78"/>
    </row>
    <row r="44" spans="1:31" ht="20" customHeight="1" x14ac:dyDescent="0.2">
      <c r="A44" s="80" t="s">
        <v>149</v>
      </c>
      <c r="B44" s="43"/>
      <c r="C44" s="10" t="s">
        <v>145</v>
      </c>
      <c r="D44" s="78">
        <f>-D42*$A$61</f>
        <v>0</v>
      </c>
      <c r="E44" s="78">
        <f t="shared" ref="E44:AD44" si="21">-E42*$A$61</f>
        <v>0</v>
      </c>
      <c r="F44" s="78">
        <f t="shared" si="21"/>
        <v>0</v>
      </c>
      <c r="G44" s="78">
        <f t="shared" si="21"/>
        <v>0</v>
      </c>
      <c r="H44" s="78">
        <f t="shared" si="21"/>
        <v>0</v>
      </c>
      <c r="I44" s="78">
        <f t="shared" si="21"/>
        <v>0</v>
      </c>
      <c r="J44" s="78">
        <f t="shared" si="21"/>
        <v>0</v>
      </c>
      <c r="K44" s="78">
        <f t="shared" si="21"/>
        <v>0</v>
      </c>
      <c r="L44" s="78">
        <f t="shared" si="21"/>
        <v>0</v>
      </c>
      <c r="M44" s="78">
        <f t="shared" si="21"/>
        <v>0</v>
      </c>
      <c r="N44" s="78">
        <f t="shared" si="21"/>
        <v>0</v>
      </c>
      <c r="O44" s="78">
        <f t="shared" si="21"/>
        <v>0</v>
      </c>
      <c r="P44" s="78">
        <f t="shared" si="21"/>
        <v>0</v>
      </c>
      <c r="Q44" s="78">
        <f t="shared" si="21"/>
        <v>0</v>
      </c>
      <c r="R44" s="78">
        <f t="shared" si="21"/>
        <v>0</v>
      </c>
      <c r="S44" s="78">
        <f t="shared" si="21"/>
        <v>0</v>
      </c>
      <c r="T44" s="78">
        <f t="shared" si="21"/>
        <v>0</v>
      </c>
      <c r="U44" s="78">
        <f t="shared" si="21"/>
        <v>0</v>
      </c>
      <c r="V44" s="78">
        <f t="shared" si="21"/>
        <v>0</v>
      </c>
      <c r="W44" s="78">
        <f t="shared" si="21"/>
        <v>0</v>
      </c>
      <c r="X44" s="78">
        <f t="shared" si="21"/>
        <v>0</v>
      </c>
      <c r="Y44" s="78">
        <f t="shared" si="21"/>
        <v>0</v>
      </c>
      <c r="Z44" s="78">
        <f t="shared" si="21"/>
        <v>0</v>
      </c>
      <c r="AA44" s="78">
        <f t="shared" si="21"/>
        <v>0</v>
      </c>
      <c r="AB44" s="78">
        <f t="shared" si="21"/>
        <v>0</v>
      </c>
      <c r="AC44" s="78">
        <f t="shared" si="21"/>
        <v>0</v>
      </c>
      <c r="AD44" s="78">
        <f t="shared" si="21"/>
        <v>0</v>
      </c>
      <c r="AE44" s="78"/>
    </row>
    <row r="45" spans="1:31" ht="20" customHeight="1" x14ac:dyDescent="0.2">
      <c r="A45" s="84" t="s">
        <v>128</v>
      </c>
      <c r="B45" s="43"/>
      <c r="C45" s="16" t="s">
        <v>22</v>
      </c>
      <c r="D45" s="16">
        <f>D42+D43+D44</f>
        <v>1481711.1593777074</v>
      </c>
      <c r="E45" s="16">
        <f t="shared" ref="E45:AD45" si="22">E42+E43+E44</f>
        <v>1494952.7759738418</v>
      </c>
      <c r="F45" s="16">
        <f t="shared" si="22"/>
        <v>1509011.106507174</v>
      </c>
      <c r="G45" s="16">
        <f t="shared" si="22"/>
        <v>1523936.5241062697</v>
      </c>
      <c r="H45" s="16">
        <f t="shared" si="22"/>
        <v>1539782.5088040414</v>
      </c>
      <c r="I45" s="16">
        <f t="shared" si="22"/>
        <v>1556605.8391648098</v>
      </c>
      <c r="J45" s="16">
        <f t="shared" si="22"/>
        <v>1574466.7957305051</v>
      </c>
      <c r="K45" s="16">
        <f t="shared" si="22"/>
        <v>1593429.3770149788</v>
      </c>
      <c r="L45" s="16">
        <f t="shared" si="22"/>
        <v>1613561.5288203815</v>
      </c>
      <c r="M45" s="16">
        <f t="shared" si="22"/>
        <v>1634935.3876972655</v>
      </c>
      <c r="N45" s="16">
        <f t="shared" si="22"/>
        <v>1657627.5394207761</v>
      </c>
      <c r="O45" s="16">
        <f t="shared" si="22"/>
        <v>1711880.5334090893</v>
      </c>
      <c r="P45" s="16">
        <f t="shared" si="22"/>
        <v>1765389.0700673806</v>
      </c>
      <c r="Q45" s="16">
        <f t="shared" si="22"/>
        <v>1792544.326101244</v>
      </c>
      <c r="R45" s="16">
        <f t="shared" si="22"/>
        <v>1821374.4589078964</v>
      </c>
      <c r="S45" s="16">
        <f t="shared" si="22"/>
        <v>1851982.7712218259</v>
      </c>
      <c r="T45" s="16">
        <f t="shared" si="22"/>
        <v>1910558.7762241445</v>
      </c>
      <c r="U45" s="16">
        <f t="shared" si="22"/>
        <v>1978814.254601938</v>
      </c>
      <c r="V45" s="16">
        <f t="shared" si="22"/>
        <v>2015442.6258457303</v>
      </c>
      <c r="W45" s="16">
        <f t="shared" si="22"/>
        <v>2054330.1548800003</v>
      </c>
      <c r="X45" s="16" t="e">
        <f t="shared" si="22"/>
        <v>#NUM!</v>
      </c>
      <c r="Y45" s="16" t="e">
        <f t="shared" si="22"/>
        <v>#NUM!</v>
      </c>
      <c r="Z45" s="16" t="e">
        <f t="shared" si="22"/>
        <v>#NUM!</v>
      </c>
      <c r="AA45" s="16" t="e">
        <f t="shared" si="22"/>
        <v>#NUM!</v>
      </c>
      <c r="AB45" s="16" t="e">
        <f t="shared" si="22"/>
        <v>#NUM!</v>
      </c>
      <c r="AC45" s="16" t="e">
        <f t="shared" si="22"/>
        <v>#NUM!</v>
      </c>
      <c r="AD45" s="16" t="e">
        <f t="shared" si="22"/>
        <v>#NUM!</v>
      </c>
      <c r="AE45" s="90"/>
    </row>
    <row r="46" spans="1:31" ht="20" customHeight="1" x14ac:dyDescent="0.2">
      <c r="A46" s="80" t="s">
        <v>149</v>
      </c>
      <c r="B46" s="43"/>
      <c r="C46" s="16" t="s">
        <v>25</v>
      </c>
      <c r="D46" s="40">
        <f>IF($D$28=0,-(D24+D45)/$D$6,-(D24+D45)/(D33+$D$28))</f>
        <v>6.7683120568638921</v>
      </c>
      <c r="E46" s="40">
        <f>IF($D$28=0,-(E24+E45)/$D$6,-(E24+E45)/(E33+$D$28))</f>
        <v>6.3642209517204611</v>
      </c>
      <c r="F46" s="40">
        <f t="shared" ref="F46:AD46" si="23">IF($D$28=0,-(F24+F45)/$D$6,-(F24+F45)/(F33+$D$28))</f>
        <v>6.0638886906341227</v>
      </c>
      <c r="G46" s="40">
        <f t="shared" si="23"/>
        <v>5.8328109484245427</v>
      </c>
      <c r="H46" s="40">
        <f t="shared" si="23"/>
        <v>5.6503135728782015</v>
      </c>
      <c r="I46" s="40">
        <f t="shared" si="23"/>
        <v>5.5032580084977987</v>
      </c>
      <c r="J46" s="40">
        <f t="shared" si="23"/>
        <v>5.3828979647184854</v>
      </c>
      <c r="K46" s="40">
        <f t="shared" si="23"/>
        <v>5.2831885495151161</v>
      </c>
      <c r="L46" s="40">
        <f t="shared" si="23"/>
        <v>5.1998208595746567</v>
      </c>
      <c r="M46" s="40">
        <f t="shared" si="23"/>
        <v>5.1296431437398615</v>
      </c>
      <c r="N46" s="40">
        <f t="shared" si="23"/>
        <v>5.0702992568645158</v>
      </c>
      <c r="O46" s="40">
        <f t="shared" si="23"/>
        <v>5.0017401093049321</v>
      </c>
      <c r="P46" s="40">
        <f t="shared" si="23"/>
        <v>5.0048012374076487</v>
      </c>
      <c r="Q46" s="40">
        <f t="shared" si="23"/>
        <v>4.9729779504922123</v>
      </c>
      <c r="R46" s="40">
        <f t="shared" si="23"/>
        <v>4.9464260413892784</v>
      </c>
      <c r="S46" s="40">
        <f t="shared" si="23"/>
        <v>4.9245144867765482</v>
      </c>
      <c r="T46" s="40">
        <f t="shared" si="23"/>
        <v>4.8861375170634354</v>
      </c>
      <c r="U46" s="40">
        <f t="shared" si="23"/>
        <v>4.9143980984873767</v>
      </c>
      <c r="V46" s="40">
        <f t="shared" si="23"/>
        <v>4.9074704239038756</v>
      </c>
      <c r="W46" s="40">
        <f t="shared" si="23"/>
        <v>4.9034300027428834</v>
      </c>
      <c r="X46" s="40" t="e">
        <f t="shared" si="23"/>
        <v>#NUM!</v>
      </c>
      <c r="Y46" s="40" t="e">
        <f t="shared" si="23"/>
        <v>#NUM!</v>
      </c>
      <c r="Z46" s="40" t="e">
        <f t="shared" si="23"/>
        <v>#NUM!</v>
      </c>
      <c r="AA46" s="40" t="e">
        <f t="shared" si="23"/>
        <v>#NUM!</v>
      </c>
      <c r="AB46" s="40" t="e">
        <f t="shared" si="23"/>
        <v>#NUM!</v>
      </c>
      <c r="AC46" s="40" t="e">
        <f t="shared" si="23"/>
        <v>#NUM!</v>
      </c>
      <c r="AD46" s="40" t="e">
        <f t="shared" si="23"/>
        <v>#NUM!</v>
      </c>
      <c r="AE46" s="97"/>
    </row>
    <row r="47" spans="1:31" ht="20" customHeight="1" x14ac:dyDescent="0.2">
      <c r="A47" s="109"/>
      <c r="B47" s="43"/>
      <c r="C47" s="16" t="s">
        <v>27</v>
      </c>
      <c r="D47" s="41">
        <f>IRR((D37,D45))</f>
        <v>14.573026386567713</v>
      </c>
      <c r="E47" s="41">
        <f>IRR(($D$37:E37,E45))</f>
        <v>3.5542684255222037</v>
      </c>
      <c r="F47" s="41">
        <f>IRR(($D$37:F37,F45))</f>
        <v>2.1049848455343088</v>
      </c>
      <c r="G47" s="41">
        <f>IRR(($D$37:G37,G45))</f>
        <v>1.6015558566266037</v>
      </c>
      <c r="H47" s="41">
        <f>IRR(($D$37:H37,H45))</f>
        <v>1.3668828543687219</v>
      </c>
      <c r="I47" s="41">
        <f>IRR(($D$37:I37,I45))</f>
        <v>1.2442081601604809</v>
      </c>
      <c r="J47" s="41">
        <f>IRR(($D$37:J37,J45))</f>
        <v>1.1778083245701629</v>
      </c>
      <c r="K47" s="41">
        <f>IRR(($D$37:K37,K45))</f>
        <v>1.1420851819717668</v>
      </c>
      <c r="L47" s="41">
        <f>IRR(($D$37:L37,L45))</f>
        <v>1.1233170465807323</v>
      </c>
      <c r="M47" s="41">
        <f>IRR(($D$37:M37,M45))</f>
        <v>1.1137137567398478</v>
      </c>
      <c r="N47" s="41">
        <f>IRR(($D$37:N37,N45))</f>
        <v>1.1089045780975582</v>
      </c>
      <c r="O47" s="41">
        <f>IRR(($D$37:O37,O45))</f>
        <v>1.1064416654031928</v>
      </c>
      <c r="P47" s="41">
        <f>IRR(($D$37:P37,P45))</f>
        <v>1.1052830923337429</v>
      </c>
      <c r="Q47" s="41">
        <f>IRR(($D$37:Q37,Q45))</f>
        <v>1.1046990347922567</v>
      </c>
      <c r="R47" s="41">
        <f>IRR(($D$37:R37,R45))</f>
        <v>1.1044156844379853</v>
      </c>
      <c r="S47" s="41">
        <f>IRR(($D$37:S37,S45))</f>
        <v>1.1042783750349541</v>
      </c>
      <c r="T47" s="41">
        <f>IRR(($D$37:T37,T45))</f>
        <v>1.1042093490267204</v>
      </c>
      <c r="U47" s="41">
        <f>IRR(($D$37:U37,U45))</f>
        <v>1.1041773688976022</v>
      </c>
      <c r="V47" s="41">
        <f>IRR(($D$37:V37,V45))</f>
        <v>1.1041612626418602</v>
      </c>
      <c r="W47" s="41">
        <f>IRR(($D$37:W37,W45))</f>
        <v>1.104153453802287</v>
      </c>
      <c r="X47" s="41" t="e">
        <f>IRR(($D$37:X37,X45))</f>
        <v>#VALUE!</v>
      </c>
      <c r="Y47" s="41" t="e">
        <f>IRR(($D$37:Y37,Y45))</f>
        <v>#VALUE!</v>
      </c>
      <c r="Z47" s="41" t="e">
        <f>IRR(($D$37:Z37,Z45))</f>
        <v>#VALUE!</v>
      </c>
      <c r="AA47" s="41" t="e">
        <f>IRR(($D$37:AA37,AA45))</f>
        <v>#VALUE!</v>
      </c>
      <c r="AB47" s="41" t="e">
        <f>IRR(($D$37:AB37,AB45))</f>
        <v>#VALUE!</v>
      </c>
      <c r="AC47" s="41" t="e">
        <f>IRR(($D$37:AC37,AC45))</f>
        <v>#VALUE!</v>
      </c>
      <c r="AD47" s="41" t="e">
        <f>IRR(($D$37:AD37,AD45))</f>
        <v>#VALUE!</v>
      </c>
      <c r="AE47" s="98"/>
    </row>
    <row r="48" spans="1:31" ht="20" customHeight="1" x14ac:dyDescent="0.2">
      <c r="A48" s="86" t="s">
        <v>99</v>
      </c>
      <c r="B48" s="4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4" ht="20" customHeight="1" x14ac:dyDescent="0.2">
      <c r="A49" s="80">
        <v>0.7</v>
      </c>
      <c r="B49" s="43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81"/>
      <c r="AG49" s="81"/>
      <c r="AH49" s="81"/>
    </row>
    <row r="50" spans="1:34" ht="20" customHeight="1" x14ac:dyDescent="0.2">
      <c r="A50" s="82" t="s">
        <v>129</v>
      </c>
      <c r="B50" s="43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81"/>
      <c r="AG50" s="81"/>
      <c r="AH50" s="81"/>
    </row>
    <row r="51" spans="1:34" ht="20" customHeight="1" x14ac:dyDescent="0.2">
      <c r="A51" s="83">
        <v>0.01</v>
      </c>
      <c r="B51" s="43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81"/>
      <c r="AG51" s="81"/>
      <c r="AH51" s="81"/>
    </row>
    <row r="52" spans="1:34" ht="20" customHeight="1" x14ac:dyDescent="0.2">
      <c r="A52" s="82" t="s">
        <v>100</v>
      </c>
      <c r="B52" s="43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81"/>
      <c r="AG52" s="81"/>
      <c r="AH52" s="81"/>
    </row>
    <row r="53" spans="1:34" ht="20" customHeight="1" x14ac:dyDescent="0.2">
      <c r="A53" s="83">
        <v>0.06</v>
      </c>
      <c r="B53" s="43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81"/>
      <c r="AG53" s="81"/>
      <c r="AH53" s="81"/>
    </row>
    <row r="54" spans="1:34" ht="20" customHeight="1" x14ac:dyDescent="0.2">
      <c r="A54" s="84" t="s">
        <v>101</v>
      </c>
      <c r="B54" s="43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81"/>
      <c r="AG54" s="81"/>
      <c r="AH54" s="81"/>
    </row>
    <row r="55" spans="1:34" ht="20" customHeight="1" x14ac:dyDescent="0.2">
      <c r="A55" s="85">
        <v>20</v>
      </c>
      <c r="B55" s="43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81"/>
      <c r="AG55" s="81"/>
      <c r="AH55" s="81"/>
    </row>
    <row r="56" spans="1:34" ht="20" customHeight="1" x14ac:dyDescent="0.2">
      <c r="A56" s="86"/>
      <c r="B56" s="43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81"/>
      <c r="AG56" s="81"/>
      <c r="AH56" s="81"/>
    </row>
    <row r="57" spans="1:34" ht="20" customHeight="1" x14ac:dyDescent="0.2">
      <c r="A57" s="42" t="s">
        <v>102</v>
      </c>
      <c r="B57" s="43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81"/>
      <c r="AG57" s="81"/>
      <c r="AH57" s="81"/>
    </row>
    <row r="58" spans="1:34" ht="20" customHeight="1" x14ac:dyDescent="0.2">
      <c r="A58" s="82" t="s">
        <v>103</v>
      </c>
      <c r="B58" s="43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81"/>
      <c r="AG58" s="81"/>
      <c r="AH58" s="81"/>
    </row>
    <row r="59" spans="1:34" ht="20" customHeight="1" x14ac:dyDescent="0.2">
      <c r="A59" s="87">
        <v>7.4999999999999997E-2</v>
      </c>
      <c r="B59" s="43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81"/>
      <c r="AG59" s="81"/>
      <c r="AH59" s="81"/>
    </row>
    <row r="60" spans="1:34" ht="20" customHeight="1" x14ac:dyDescent="0.2">
      <c r="A60" s="82" t="s">
        <v>104</v>
      </c>
      <c r="B60" s="43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81"/>
      <c r="AG60" s="81"/>
      <c r="AH60" s="81"/>
    </row>
    <row r="61" spans="1:34" ht="20" customHeight="1" x14ac:dyDescent="0.2">
      <c r="A61" s="88">
        <v>0</v>
      </c>
      <c r="B61" s="43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81"/>
      <c r="AG61" s="81"/>
      <c r="AH61" s="81"/>
    </row>
    <row r="62" spans="1:34" ht="20" customHeight="1" x14ac:dyDescent="0.2"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1:34" ht="20" customHeight="1" x14ac:dyDescent="0.2"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1:34" ht="20" customHeight="1" x14ac:dyDescent="0.2"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3:34" ht="20" customHeight="1" x14ac:dyDescent="0.2"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</sheetData>
  <sortState ref="B7:EA10">
    <sortCondition ref="B7:B10"/>
  </sortState>
  <phoneticPr fontId="9" type="noConversion"/>
  <conditionalFormatting sqref="D48 D12:D16 D17:AD18 D7:AD11 J28:AD28 E28:I29 D44:AE44">
    <cfRule type="cellIs" dxfId="82" priority="87" operator="lessThan">
      <formula>0</formula>
    </cfRule>
  </conditionalFormatting>
  <conditionalFormatting sqref="D23:AD23">
    <cfRule type="cellIs" dxfId="81" priority="81" operator="lessThan">
      <formula>0</formula>
    </cfRule>
  </conditionalFormatting>
  <conditionalFormatting sqref="D45:AD45">
    <cfRule type="cellIs" dxfId="80" priority="75" operator="lessThan">
      <formula>0</formula>
    </cfRule>
  </conditionalFormatting>
  <conditionalFormatting sqref="D34:AD34">
    <cfRule type="cellIs" dxfId="79" priority="73" operator="lessThan">
      <formula>0</formula>
    </cfRule>
  </conditionalFormatting>
  <conditionalFormatting sqref="D3">
    <cfRule type="cellIs" dxfId="78" priority="69" operator="lessThan">
      <formula>0</formula>
    </cfRule>
  </conditionalFormatting>
  <conditionalFormatting sqref="D24">
    <cfRule type="cellIs" dxfId="77" priority="70" operator="lessThan">
      <formula>0</formula>
    </cfRule>
  </conditionalFormatting>
  <conditionalFormatting sqref="D20:D22 D26 D36:D38 D28 D40:D43 E21:AD22 E37:AD37 E41:AD43 E38:AE38">
    <cfRule type="cellIs" dxfId="76" priority="86" operator="lessThan">
      <formula>0</formula>
    </cfRule>
  </conditionalFormatting>
  <conditionalFormatting sqref="D4:D5">
    <cfRule type="cellIs" dxfId="75" priority="85" operator="lessThan">
      <formula>0</formula>
    </cfRule>
  </conditionalFormatting>
  <conditionalFormatting sqref="D27">
    <cfRule type="cellIs" dxfId="73" priority="77" operator="lessThan">
      <formula>0</formula>
    </cfRule>
  </conditionalFormatting>
  <conditionalFormatting sqref="D19:AD19">
    <cfRule type="cellIs" dxfId="72" priority="80" operator="lessThan">
      <formula>0</formula>
    </cfRule>
  </conditionalFormatting>
  <conditionalFormatting sqref="D39">
    <cfRule type="cellIs" dxfId="71" priority="78" operator="lessThan">
      <formula>0</formula>
    </cfRule>
  </conditionalFormatting>
  <conditionalFormatting sqref="D46:D47 E46:AD46">
    <cfRule type="cellIs" dxfId="70" priority="74" operator="lessThan">
      <formula>0</formula>
    </cfRule>
  </conditionalFormatting>
  <conditionalFormatting sqref="E20:AD20 E26:AD26">
    <cfRule type="cellIs" dxfId="69" priority="49" operator="lessThan">
      <formula>0</formula>
    </cfRule>
  </conditionalFormatting>
  <conditionalFormatting sqref="E4:AD5">
    <cfRule type="cellIs" dxfId="68" priority="48" operator="lessThan">
      <formula>0</formula>
    </cfRule>
  </conditionalFormatting>
  <conditionalFormatting sqref="C6:AD6">
    <cfRule type="cellIs" dxfId="0" priority="46" operator="lessThan">
      <formula>0</formula>
    </cfRule>
  </conditionalFormatting>
  <conditionalFormatting sqref="E3:AD3">
    <cfRule type="cellIs" dxfId="67" priority="33" operator="lessThan">
      <formula>0</formula>
    </cfRule>
  </conditionalFormatting>
  <conditionalFormatting sqref="J29:AD29">
    <cfRule type="cellIs" dxfId="66" priority="36" operator="lessThan">
      <formula>0</formula>
    </cfRule>
  </conditionalFormatting>
  <conditionalFormatting sqref="E24:AD24">
    <cfRule type="cellIs" dxfId="65" priority="34" operator="lessThan">
      <formula>0</formula>
    </cfRule>
  </conditionalFormatting>
  <conditionalFormatting sqref="E27:AD27">
    <cfRule type="cellIs" dxfId="64" priority="41" operator="lessThan">
      <formula>0</formula>
    </cfRule>
  </conditionalFormatting>
  <conditionalFormatting sqref="E12:AD16">
    <cfRule type="cellIs" dxfId="63" priority="32" operator="lessThan">
      <formula>0</formula>
    </cfRule>
  </conditionalFormatting>
  <conditionalFormatting sqref="D29:D30 E30:AD30">
    <cfRule type="cellIs" dxfId="62" priority="30" operator="lessThan">
      <formula>0</formula>
    </cfRule>
  </conditionalFormatting>
  <conditionalFormatting sqref="D31:AD32">
    <cfRule type="cellIs" dxfId="61" priority="29" operator="lessThan">
      <formula>0</formula>
    </cfRule>
  </conditionalFormatting>
  <conditionalFormatting sqref="AE45">
    <cfRule type="cellIs" dxfId="60" priority="3" operator="lessThan">
      <formula>0</formula>
    </cfRule>
  </conditionalFormatting>
  <conditionalFormatting sqref="AE46:AE47">
    <cfRule type="cellIs" dxfId="59" priority="2" operator="lessThan">
      <formula>0</formula>
    </cfRule>
  </conditionalFormatting>
  <conditionalFormatting sqref="AE17:AE18 AE7:AE11 AE28">
    <cfRule type="cellIs" dxfId="58" priority="26" operator="lessThan">
      <formula>0</formula>
    </cfRule>
  </conditionalFormatting>
  <conditionalFormatting sqref="AE23">
    <cfRule type="cellIs" dxfId="57" priority="24" operator="lessThan">
      <formula>0</formula>
    </cfRule>
  </conditionalFormatting>
  <conditionalFormatting sqref="AE34">
    <cfRule type="cellIs" dxfId="56" priority="22" operator="lessThan">
      <formula>0</formula>
    </cfRule>
  </conditionalFormatting>
  <conditionalFormatting sqref="AE21">
    <cfRule type="cellIs" dxfId="55" priority="25" operator="lessThan">
      <formula>0</formula>
    </cfRule>
  </conditionalFormatting>
  <conditionalFormatting sqref="AE19">
    <cfRule type="cellIs" dxfId="54" priority="23" operator="lessThan">
      <formula>0</formula>
    </cfRule>
  </conditionalFormatting>
  <conditionalFormatting sqref="AE20 AE26 AE22">
    <cfRule type="cellIs" dxfId="53" priority="21" operator="lessThan">
      <formula>0</formula>
    </cfRule>
  </conditionalFormatting>
  <conditionalFormatting sqref="AE4:AE5">
    <cfRule type="cellIs" dxfId="52" priority="20" operator="lessThan">
      <formula>0</formula>
    </cfRule>
  </conditionalFormatting>
  <conditionalFormatting sqref="AE6">
    <cfRule type="cellIs" dxfId="51" priority="19" operator="lessThan">
      <formula>0</formula>
    </cfRule>
  </conditionalFormatting>
  <conditionalFormatting sqref="AE3">
    <cfRule type="cellIs" dxfId="50" priority="15" operator="lessThan">
      <formula>0</formula>
    </cfRule>
  </conditionalFormatting>
  <conditionalFormatting sqref="AE29">
    <cfRule type="cellIs" dxfId="49" priority="17" operator="lessThan">
      <formula>0</formula>
    </cfRule>
  </conditionalFormatting>
  <conditionalFormatting sqref="AE24">
    <cfRule type="cellIs" dxfId="48" priority="16" operator="lessThan">
      <formula>0</formula>
    </cfRule>
  </conditionalFormatting>
  <conditionalFormatting sqref="AE27">
    <cfRule type="cellIs" dxfId="47" priority="18" operator="lessThan">
      <formula>0</formula>
    </cfRule>
  </conditionalFormatting>
  <conditionalFormatting sqref="AE12:AE16">
    <cfRule type="cellIs" dxfId="46" priority="14" operator="lessThan">
      <formula>0</formula>
    </cfRule>
  </conditionalFormatting>
  <conditionalFormatting sqref="AE30">
    <cfRule type="cellIs" dxfId="45" priority="13" operator="lessThan">
      <formula>0</formula>
    </cfRule>
  </conditionalFormatting>
  <conditionalFormatting sqref="AE31:AE32">
    <cfRule type="cellIs" dxfId="44" priority="12" operator="lessThan">
      <formula>0</formula>
    </cfRule>
  </conditionalFormatting>
  <conditionalFormatting sqref="E48:W48">
    <cfRule type="cellIs" dxfId="43" priority="11" operator="lessThan">
      <formula>0</formula>
    </cfRule>
  </conditionalFormatting>
  <conditionalFormatting sqref="E36:W36 E40:W40">
    <cfRule type="cellIs" dxfId="42" priority="10" operator="lessThan">
      <formula>0</formula>
    </cfRule>
  </conditionalFormatting>
  <conditionalFormatting sqref="E39:AD39">
    <cfRule type="cellIs" dxfId="41" priority="9" operator="lessThan">
      <formula>0</formula>
    </cfRule>
  </conditionalFormatting>
  <conditionalFormatting sqref="E47:AD47">
    <cfRule type="cellIs" dxfId="40" priority="7" operator="lessThan">
      <formula>0</formula>
    </cfRule>
  </conditionalFormatting>
  <conditionalFormatting sqref="X48:AE48">
    <cfRule type="cellIs" dxfId="39" priority="6" operator="lessThan">
      <formula>0</formula>
    </cfRule>
  </conditionalFormatting>
  <conditionalFormatting sqref="X36:AE36 X40:AE40 AE37 AE41:AE43">
    <cfRule type="cellIs" dxfId="38" priority="5" operator="lessThan">
      <formula>0</formula>
    </cfRule>
  </conditionalFormatting>
  <conditionalFormatting sqref="AE39">
    <cfRule type="cellIs" dxfId="37" priority="4" operator="lessThan">
      <formula>0</formula>
    </cfRule>
  </conditionalFormatting>
  <conditionalFormatting sqref="D33:AD33">
    <cfRule type="cellIs" dxfId="36" priority="1" operator="lessThan">
      <formula>0</formula>
    </cfRule>
  </conditionalFormatting>
  <dataValidations disablePrompts="1" count="1">
    <dataValidation type="list" allowBlank="1" showInputMessage="1" showErrorMessage="1" sqref="A42 A44 A46:A47" xr:uid="{75F17FEA-099A-2F4E-A3F3-CED426399BDC}">
      <formula1>"YES, NO"</formula1>
    </dataValidation>
  </dataValidations>
  <printOptions horizontalCentered="1" verticalCentered="1"/>
  <pageMargins left="0.25" right="0.25" top="0.5" bottom="0.25" header="0" footer="0.25"/>
  <pageSetup paperSize="3" scale="67" orientation="landscape" horizontalDpi="4294967292" verticalDpi="4294967292"/>
  <headerFooter>
    <oddHeader>&amp;L&amp;"Helvetica Bold,Bold"&amp;16&amp;K000000&amp;A&amp;C&amp;"Helvetica Bold,Bold"&amp;16&amp;K000000&amp;F  
&amp;R&amp;"Helvetica Bold,Bold"&amp;16&amp;K000000&amp;D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209"/>
  <sheetViews>
    <sheetView zoomScale="75" workbookViewId="0">
      <pane ySplit="2" topLeftCell="A3" activePane="bottomLeft" state="frozen"/>
      <selection pane="bottomLeft" activeCell="D6" sqref="D6"/>
    </sheetView>
  </sheetViews>
  <sheetFormatPr baseColWidth="10" defaultRowHeight="25" customHeight="1" x14ac:dyDescent="0.2"/>
  <cols>
    <col min="1" max="1" width="10.83203125" style="2" customWidth="1"/>
    <col min="2" max="2" width="39.5" style="2" customWidth="1"/>
    <col min="3" max="3" width="12.5" style="2" customWidth="1"/>
    <col min="4" max="4" width="13.6640625" style="2" customWidth="1"/>
    <col min="5" max="5" width="12.1640625" style="2" customWidth="1"/>
    <col min="6" max="6" width="14" style="2" customWidth="1"/>
    <col min="7" max="7" width="14.6640625" style="2" customWidth="1"/>
    <col min="8" max="8" width="21.6640625" style="2" customWidth="1"/>
    <col min="9" max="9" width="3.1640625" style="26" customWidth="1"/>
    <col min="10" max="10" width="13" style="2" bestFit="1" customWidth="1"/>
    <col min="11" max="11" width="13" style="2" customWidth="1"/>
    <col min="12" max="15" width="21.6640625" style="2" customWidth="1"/>
    <col min="16" max="16" width="13.5" style="2" bestFit="1" customWidth="1"/>
    <col min="17" max="17" width="26.33203125" style="2" bestFit="1" customWidth="1"/>
    <col min="18" max="18" width="17.6640625" style="2" bestFit="1" customWidth="1"/>
    <col min="19" max="19" width="18.33203125" style="2" bestFit="1" customWidth="1"/>
    <col min="20" max="20" width="17.33203125" style="2" bestFit="1" customWidth="1"/>
    <col min="21" max="21" width="13.5" style="2" bestFit="1" customWidth="1"/>
    <col min="22" max="22" width="25.6640625" style="2" bestFit="1" customWidth="1"/>
    <col min="23" max="25" width="17.5" style="20" customWidth="1"/>
    <col min="26" max="27" width="17.5" style="2" customWidth="1"/>
    <col min="28" max="30" width="17.5" style="20" customWidth="1"/>
    <col min="31" max="32" width="17.5" style="2" customWidth="1"/>
    <col min="33" max="35" width="17.5" style="20" customWidth="1"/>
    <col min="36" max="37" width="17.5" style="2" customWidth="1"/>
    <col min="38" max="38" width="10" style="2" customWidth="1"/>
    <col min="39" max="40" width="10.83203125" style="20"/>
    <col min="41" max="16384" width="10.83203125" style="2"/>
  </cols>
  <sheetData>
    <row r="1" spans="1:43" s="9" customFormat="1" ht="29" x14ac:dyDescent="0.2">
      <c r="A1" s="112" t="s">
        <v>56</v>
      </c>
      <c r="B1" s="112"/>
      <c r="C1" s="112"/>
      <c r="D1" s="112"/>
      <c r="E1" s="112"/>
      <c r="F1" s="34"/>
      <c r="I1" s="25"/>
      <c r="J1" s="34"/>
      <c r="K1" s="79"/>
    </row>
    <row r="2" spans="1:43" s="24" customFormat="1" ht="40" x14ac:dyDescent="0.2">
      <c r="A2" s="24" t="s">
        <v>54</v>
      </c>
      <c r="B2" s="24" t="s">
        <v>55</v>
      </c>
      <c r="C2" s="24" t="s">
        <v>12</v>
      </c>
      <c r="D2" s="24" t="s">
        <v>13</v>
      </c>
      <c r="E2" s="24" t="s">
        <v>9</v>
      </c>
      <c r="F2" s="24" t="s">
        <v>122</v>
      </c>
      <c r="G2" s="24" t="s">
        <v>57</v>
      </c>
      <c r="H2" s="24" t="s">
        <v>58</v>
      </c>
      <c r="J2" s="24" t="s">
        <v>147</v>
      </c>
      <c r="K2" s="24" t="s">
        <v>151</v>
      </c>
      <c r="L2" s="24" t="s">
        <v>148</v>
      </c>
      <c r="M2" s="24" t="s">
        <v>141</v>
      </c>
      <c r="N2" s="24" t="s">
        <v>143</v>
      </c>
      <c r="O2" s="24" t="s">
        <v>142</v>
      </c>
      <c r="P2" s="24" t="s">
        <v>113</v>
      </c>
      <c r="Q2" s="24" t="s">
        <v>117</v>
      </c>
      <c r="R2" s="24" t="s">
        <v>112</v>
      </c>
      <c r="S2" s="24" t="s">
        <v>114</v>
      </c>
      <c r="T2" s="24" t="s">
        <v>115</v>
      </c>
      <c r="U2" s="24" t="s">
        <v>116</v>
      </c>
      <c r="V2" s="24" t="s">
        <v>111</v>
      </c>
      <c r="W2" s="24" t="s">
        <v>16</v>
      </c>
      <c r="X2" s="24" t="s">
        <v>60</v>
      </c>
      <c r="Y2" s="24" t="s">
        <v>59</v>
      </c>
      <c r="Z2" s="24" t="s">
        <v>12</v>
      </c>
      <c r="AA2" s="24" t="s">
        <v>13</v>
      </c>
      <c r="AB2" s="24" t="s">
        <v>17</v>
      </c>
      <c r="AC2" s="24" t="s">
        <v>60</v>
      </c>
      <c r="AD2" s="24" t="s">
        <v>59</v>
      </c>
      <c r="AE2" s="24" t="s">
        <v>12</v>
      </c>
      <c r="AF2" s="24" t="s">
        <v>13</v>
      </c>
      <c r="AG2" s="24" t="s">
        <v>18</v>
      </c>
      <c r="AH2" s="24" t="s">
        <v>60</v>
      </c>
      <c r="AI2" s="24" t="s">
        <v>59</v>
      </c>
      <c r="AJ2" s="24" t="s">
        <v>12</v>
      </c>
      <c r="AK2" s="24" t="s">
        <v>13</v>
      </c>
    </row>
    <row r="3" spans="1:43" s="53" customFormat="1" ht="25" customHeight="1" x14ac:dyDescent="0.2">
      <c r="A3" s="1">
        <v>100</v>
      </c>
      <c r="B3" s="1" t="s">
        <v>153</v>
      </c>
      <c r="C3" s="19">
        <v>43252</v>
      </c>
      <c r="D3" s="19">
        <v>47634</v>
      </c>
      <c r="E3" s="49">
        <v>3481</v>
      </c>
      <c r="F3" s="50">
        <f>1-PROFORMA!$A$28</f>
        <v>0</v>
      </c>
      <c r="G3" s="18">
        <v>22</v>
      </c>
      <c r="H3" s="51" t="s">
        <v>74</v>
      </c>
      <c r="I3" s="52"/>
      <c r="J3" s="49">
        <f>IF(($A3=""),"-",E3*(1-F3))</f>
        <v>3481</v>
      </c>
      <c r="K3" s="111">
        <f>IF(($A3=""),"-",(J3/PROFORMA!$A$8))</f>
        <v>0.50405444540978861</v>
      </c>
      <c r="L3" s="74">
        <f>IF(($A3=""),"-",DATEDIF(C3,D3+1,"m"))</f>
        <v>144</v>
      </c>
      <c r="M3" s="46">
        <f>IF(($A3=""),"-",((L3-2)*S3)+Q3+V3)</f>
        <v>918984.96</v>
      </c>
      <c r="N3" s="45">
        <f t="array" ref="N3">IF(O3&lt;&gt;"-",EOMONTH(MIN(IF($B:$B=B3,$C:$C)),-1)+1,"-")</f>
        <v>43252</v>
      </c>
      <c r="O3" s="51">
        <f>IF(B3=B4,"-",(SUMIF($B:$B,"="&amp;B3,$M:$M)*PROFORMA!$A$36))</f>
        <v>55139.097599999994</v>
      </c>
      <c r="P3" s="45">
        <f>IF(($A3=""),"-",EOMONTH(C3,-1)+1)</f>
        <v>43252</v>
      </c>
      <c r="Q3" s="46">
        <f>IF(($A3=""),"-",(((DAY(EOMONTH(C3,0)))-(DAY(C3)-1))/(DAY(EOMONTH(C3,0))))*S3)</f>
        <v>6381.84</v>
      </c>
      <c r="R3" s="45">
        <f>IF(($A3=""),"-",EDATE(P3,1))</f>
        <v>43282</v>
      </c>
      <c r="S3" s="46">
        <f>IF(($A3=""),"-",ROUNDUP(((G3*J3)/12),2))</f>
        <v>6381.84</v>
      </c>
      <c r="T3" s="45">
        <f>IF(($A3=""),"-",EOMONTH(U3,-2)+1)</f>
        <v>47574</v>
      </c>
      <c r="U3" s="45">
        <f>IF(($A3=""),"-",EOMONTH(D3,-1)+1)</f>
        <v>47604</v>
      </c>
      <c r="V3" s="46">
        <f>IF(($A3=""),"-",((DAY(D3))/(DAY(EOMONTH(D3,0))))*S3)</f>
        <v>6381.84</v>
      </c>
      <c r="W3" s="17">
        <f>IF(($B3=$B4),"-",EDATE(U3,1))</f>
        <v>47635</v>
      </c>
      <c r="X3" s="18">
        <f>IF(W3="-","-",($S3*(1+PROFORMA!$A$38)))</f>
        <v>6573.2952000000005</v>
      </c>
      <c r="Y3" s="18">
        <f>IF(W3="-","-",($X3*(PROFORMA!$A$26)*12)*PROFORMA!$A$36)</f>
        <v>23663.862720000001</v>
      </c>
      <c r="Z3" s="19">
        <f>W3</f>
        <v>47635</v>
      </c>
      <c r="AA3" s="19">
        <f>IF(W3="-","-",EDATE(Z3,(12*PROFORMA!$A$26)))</f>
        <v>49461</v>
      </c>
      <c r="AB3" s="17">
        <f>IF(W3="-","-",EDATE(AA3,1))</f>
        <v>49491</v>
      </c>
      <c r="AC3" s="18">
        <f>IF(AB3="-","-",($X3*(1+PROFORMA!$A$38)))</f>
        <v>6770.4940560000005</v>
      </c>
      <c r="AD3" s="18">
        <f>IF(AB3="-","-",($AC3*(PROFORMA!$A$26)*12)*PROFORMA!$A$36)</f>
        <v>24373.778601599999</v>
      </c>
      <c r="AE3" s="19">
        <f>AB3</f>
        <v>49491</v>
      </c>
      <c r="AF3" s="19">
        <f>IF(AB3="-","-",EDATE(AE3,(12*PROFORMA!$A$26)))</f>
        <v>51318</v>
      </c>
      <c r="AG3" s="17">
        <f>IF(W3="-","-",EDATE(AF3,1))</f>
        <v>51349</v>
      </c>
      <c r="AH3" s="18">
        <f>IF(AG3="-","-",($AC3*(1+PROFORMA!$A$38)))</f>
        <v>6973.6088776800007</v>
      </c>
      <c r="AI3" s="18">
        <f>IF(AG3="-","-",($AH3*(PROFORMA!$A$26)*12)*PROFORMA!$A$36)</f>
        <v>25104.991959647999</v>
      </c>
      <c r="AJ3" s="19">
        <f>AG3</f>
        <v>51349</v>
      </c>
      <c r="AK3" s="19">
        <f>IF(AG3="-","-",EDATE(AJ3,(12*PROFORMA!$A$26)))</f>
        <v>53175</v>
      </c>
      <c r="AL3" s="51"/>
      <c r="AM3" s="51"/>
      <c r="AN3" s="51"/>
      <c r="AO3" s="51"/>
      <c r="AP3" s="51"/>
      <c r="AQ3" s="51"/>
    </row>
    <row r="4" spans="1:43" s="53" customFormat="1" ht="25" customHeight="1" x14ac:dyDescent="0.2">
      <c r="A4" s="1">
        <v>103</v>
      </c>
      <c r="B4" s="1" t="s">
        <v>154</v>
      </c>
      <c r="C4" s="19">
        <v>43344</v>
      </c>
      <c r="D4" s="19">
        <v>47726</v>
      </c>
      <c r="E4" s="49">
        <v>1235</v>
      </c>
      <c r="F4" s="50">
        <f>1-PROFORMA!$A$28</f>
        <v>0</v>
      </c>
      <c r="G4" s="18">
        <v>17.46</v>
      </c>
      <c r="H4" s="51" t="s">
        <v>74</v>
      </c>
      <c r="I4" s="52"/>
      <c r="J4" s="49">
        <f t="shared" ref="J4:J67" si="0">IF(($A4=""),"-",E4*(1-F4))</f>
        <v>1235</v>
      </c>
      <c r="K4" s="111">
        <f>IF(($A4=""),"-",(J4/PROFORMA!$A$8))</f>
        <v>0.17883000289603243</v>
      </c>
      <c r="L4" s="74">
        <f t="shared" ref="L4:L67" si="1">IF(($A4=""),"-",DATEDIF(C4,D4+1,"m"))</f>
        <v>144</v>
      </c>
      <c r="M4" s="46">
        <f t="shared" ref="M4:M67" si="2">IF(($A4=""),"-",((L4-2)*S4)+Q4+V4)</f>
        <v>258757.91999999998</v>
      </c>
      <c r="N4" s="45">
        <f t="array" ref="N4">IF(O4&lt;&gt;"-",EOMONTH(MIN(IF($B:$B=B4,$C:$C)),-1)+1,"-")</f>
        <v>43344</v>
      </c>
      <c r="O4" s="51">
        <f>IF(B4=B5,"-",(SUMIF($B:$B,"="&amp;B4,$M:$M)*PROFORMA!$A$36))</f>
        <v>15525.475199999999</v>
      </c>
      <c r="P4" s="45">
        <f t="shared" ref="P4:P67" si="3">IF(($A4=""),"-",EOMONTH(C4,-1)+1)</f>
        <v>43344</v>
      </c>
      <c r="Q4" s="46">
        <f t="shared" ref="Q4:Q67" si="4">IF(($A4=""),"-",(((DAY(EOMONTH(C4,0)))-(DAY(C4)-1))/(DAY(EOMONTH(C4,0))))*S4)</f>
        <v>1796.93</v>
      </c>
      <c r="R4" s="45">
        <f t="shared" ref="R4:R67" si="5">IF(($A4=""),"-",EDATE(P4,1))</f>
        <v>43374</v>
      </c>
      <c r="S4" s="46">
        <f t="shared" ref="S4:S67" si="6">IF(($A4=""),"-",ROUNDUP(((G4*J4)/12),2))</f>
        <v>1796.93</v>
      </c>
      <c r="T4" s="45">
        <f t="shared" ref="T4:T67" si="7">IF(($A4=""),"-",EOMONTH(U4,-2)+1)</f>
        <v>47665</v>
      </c>
      <c r="U4" s="45">
        <f t="shared" ref="U4:U67" si="8">IF(($A4=""),"-",EOMONTH(D4,-1)+1)</f>
        <v>47696</v>
      </c>
      <c r="V4" s="46">
        <f t="shared" ref="V4:V67" si="9">IF(($A4=""),"-",((DAY(D4))/(DAY(EOMONTH(D4,0))))*S4)</f>
        <v>1796.93</v>
      </c>
      <c r="W4" s="17">
        <f t="shared" ref="W4:W67" si="10">IF(($B4=$B5),"-",EDATE(U4,1))</f>
        <v>47727</v>
      </c>
      <c r="X4" s="18">
        <f>IF(W4="-","-",($S4*(1+PROFORMA!$A$38)))</f>
        <v>1850.8379000000002</v>
      </c>
      <c r="Y4" s="18">
        <f>IF(W4="-","-",($X4*(PROFORMA!$A$26)*12)*PROFORMA!$A$36)</f>
        <v>6663.0164400000003</v>
      </c>
      <c r="Z4" s="19">
        <f t="shared" ref="Z4:Z67" si="11">W4</f>
        <v>47727</v>
      </c>
      <c r="AA4" s="19">
        <f>IF(W4="-","-",EDATE(Z4,(12*PROFORMA!$A$26)))</f>
        <v>49553</v>
      </c>
      <c r="AB4" s="17">
        <f t="shared" ref="AB4:AB67" si="12">IF(W4="-","-",EDATE(AA4,1))</f>
        <v>49583</v>
      </c>
      <c r="AC4" s="18">
        <f>IF(AB4="-","-",($X4*(1+PROFORMA!$A$38)))</f>
        <v>1906.3630370000003</v>
      </c>
      <c r="AD4" s="18">
        <f>IF(AB4="-","-",($AC4*(PROFORMA!$A$26)*12)*PROFORMA!$A$36)</f>
        <v>6862.9069332000008</v>
      </c>
      <c r="AE4" s="19">
        <f t="shared" ref="AE4:AE67" si="13">AB4</f>
        <v>49583</v>
      </c>
      <c r="AF4" s="19">
        <f>IF(AB4="-","-",EDATE(AE4,(12*PROFORMA!$A$26)))</f>
        <v>51410</v>
      </c>
      <c r="AG4" s="17">
        <f t="shared" ref="AG4:AG67" si="14">IF(W4="-","-",EDATE(AF4,1))</f>
        <v>51441</v>
      </c>
      <c r="AH4" s="18">
        <f>IF(AG4="-","-",($AC4*(1+PROFORMA!$A$38)))</f>
        <v>1963.5539281100005</v>
      </c>
      <c r="AI4" s="18">
        <f>IF(AG4="-","-",($AH4*(PROFORMA!$A$26)*12)*PROFORMA!$A$36)</f>
        <v>7068.7941411960019</v>
      </c>
      <c r="AJ4" s="19">
        <f t="shared" ref="AJ4:AJ67" si="15">AG4</f>
        <v>51441</v>
      </c>
      <c r="AK4" s="19">
        <f>IF(AG4="-","-",EDATE(AJ4,(12*PROFORMA!$A$26)))</f>
        <v>53267</v>
      </c>
      <c r="AL4" s="51"/>
      <c r="AM4" s="51"/>
      <c r="AN4" s="51"/>
      <c r="AO4" s="51"/>
      <c r="AP4" s="51"/>
      <c r="AQ4" s="51"/>
    </row>
    <row r="5" spans="1:43" s="53" customFormat="1" ht="25" customHeight="1" x14ac:dyDescent="0.2">
      <c r="A5" s="1">
        <v>201</v>
      </c>
      <c r="B5" s="1" t="s">
        <v>155</v>
      </c>
      <c r="C5" s="19">
        <v>43221</v>
      </c>
      <c r="D5" s="19">
        <v>47664</v>
      </c>
      <c r="E5" s="49">
        <v>2190</v>
      </c>
      <c r="F5" s="50">
        <f>1-PROFORMA!$A$28</f>
        <v>0</v>
      </c>
      <c r="G5" s="18">
        <v>21.5</v>
      </c>
      <c r="H5" s="51" t="s">
        <v>74</v>
      </c>
      <c r="I5" s="52"/>
      <c r="J5" s="49">
        <f t="shared" si="0"/>
        <v>2190</v>
      </c>
      <c r="K5" s="111">
        <f>IF(($A5=""),"-",(J5/PROFORMA!$A$8))</f>
        <v>0.31711555169417899</v>
      </c>
      <c r="L5" s="74">
        <f t="shared" si="1"/>
        <v>146</v>
      </c>
      <c r="M5" s="46">
        <f t="shared" si="2"/>
        <v>572867.5</v>
      </c>
      <c r="N5" s="45">
        <f t="array" ref="N5">IF(O5&lt;&gt;"-",EOMONTH(MIN(IF($B:$B=B5,$C:$C)),-1)+1,"-")</f>
        <v>43221</v>
      </c>
      <c r="O5" s="51">
        <f>IF(B5=B6,"-",(SUMIF($B:$B,"="&amp;B5,$M:$M)*PROFORMA!$A$36))</f>
        <v>34372.049999999996</v>
      </c>
      <c r="P5" s="45">
        <f t="shared" si="3"/>
        <v>43221</v>
      </c>
      <c r="Q5" s="46">
        <f t="shared" si="4"/>
        <v>3923.75</v>
      </c>
      <c r="R5" s="45">
        <f t="shared" si="5"/>
        <v>43252</v>
      </c>
      <c r="S5" s="46">
        <f t="shared" si="6"/>
        <v>3923.75</v>
      </c>
      <c r="T5" s="45">
        <f t="shared" si="7"/>
        <v>47604</v>
      </c>
      <c r="U5" s="45">
        <f t="shared" si="8"/>
        <v>47635</v>
      </c>
      <c r="V5" s="46">
        <f t="shared" si="9"/>
        <v>3923.75</v>
      </c>
      <c r="W5" s="17">
        <f t="shared" si="10"/>
        <v>47665</v>
      </c>
      <c r="X5" s="18">
        <f>IF(W5="-","-",($S5*(1+PROFORMA!$A$38)))</f>
        <v>4041.4625000000001</v>
      </c>
      <c r="Y5" s="18">
        <f>IF(W5="-","-",($X5*(PROFORMA!$A$26)*12)*PROFORMA!$A$36)</f>
        <v>14549.264999999999</v>
      </c>
      <c r="Z5" s="19">
        <f t="shared" si="11"/>
        <v>47665</v>
      </c>
      <c r="AA5" s="19">
        <f>IF(W5="-","-",EDATE(Z5,(12*PROFORMA!$A$26)))</f>
        <v>49491</v>
      </c>
      <c r="AB5" s="17">
        <f t="shared" si="12"/>
        <v>49522</v>
      </c>
      <c r="AC5" s="18">
        <f>IF(AB5="-","-",($X5*(1+PROFORMA!$A$38)))</f>
        <v>4162.7063749999998</v>
      </c>
      <c r="AD5" s="18">
        <f>IF(AB5="-","-",($AC5*(PROFORMA!$A$26)*12)*PROFORMA!$A$36)</f>
        <v>14985.74295</v>
      </c>
      <c r="AE5" s="19">
        <f t="shared" si="13"/>
        <v>49522</v>
      </c>
      <c r="AF5" s="19">
        <f>IF(AB5="-","-",EDATE(AE5,(12*PROFORMA!$A$26)))</f>
        <v>51349</v>
      </c>
      <c r="AG5" s="17">
        <f t="shared" si="14"/>
        <v>51380</v>
      </c>
      <c r="AH5" s="18">
        <f>IF(AG5="-","-",($AC5*(1+PROFORMA!$A$38)))</f>
        <v>4287.5875662500002</v>
      </c>
      <c r="AI5" s="18">
        <f>IF(AG5="-","-",($AH5*(PROFORMA!$A$26)*12)*PROFORMA!$A$36)</f>
        <v>15435.315238499999</v>
      </c>
      <c r="AJ5" s="19">
        <f t="shared" si="15"/>
        <v>51380</v>
      </c>
      <c r="AK5" s="19">
        <f>IF(AG5="-","-",EDATE(AJ5,(12*PROFORMA!$A$26)))</f>
        <v>53206</v>
      </c>
      <c r="AL5" s="51"/>
      <c r="AM5" s="51"/>
      <c r="AN5" s="51"/>
      <c r="AO5" s="51"/>
      <c r="AP5" s="51"/>
      <c r="AQ5" s="51"/>
    </row>
    <row r="6" spans="1:43" s="53" customFormat="1" ht="25" customHeight="1" x14ac:dyDescent="0.2">
      <c r="A6" s="1"/>
      <c r="B6" s="1"/>
      <c r="C6" s="19"/>
      <c r="D6" s="19"/>
      <c r="E6" s="49"/>
      <c r="F6" s="50"/>
      <c r="G6" s="18"/>
      <c r="H6" s="51"/>
      <c r="I6" s="52"/>
      <c r="J6" s="49" t="str">
        <f t="shared" si="0"/>
        <v>-</v>
      </c>
      <c r="K6" s="111" t="str">
        <f>IF(($A6=""),"-",(J6/PROFORMA!$A$8))</f>
        <v>-</v>
      </c>
      <c r="L6" s="74" t="str">
        <f t="shared" si="1"/>
        <v>-</v>
      </c>
      <c r="M6" s="46" t="str">
        <f t="shared" si="2"/>
        <v>-</v>
      </c>
      <c r="N6" s="45" t="str">
        <f t="array" ref="N6">IF(O6&lt;&gt;"-",EOMONTH(MIN(IF($B:$B=B6,$C:$C)),-1)+1,"-")</f>
        <v>-</v>
      </c>
      <c r="O6" s="51" t="str">
        <f>IF(B6=B7,"-",(SUMIF($B:$B,"="&amp;B6,$M:$M)*PROFORMA!$A$36))</f>
        <v>-</v>
      </c>
      <c r="P6" s="45" t="str">
        <f t="shared" si="3"/>
        <v>-</v>
      </c>
      <c r="Q6" s="46" t="str">
        <f t="shared" si="4"/>
        <v>-</v>
      </c>
      <c r="R6" s="45" t="str">
        <f t="shared" si="5"/>
        <v>-</v>
      </c>
      <c r="S6" s="46" t="str">
        <f t="shared" si="6"/>
        <v>-</v>
      </c>
      <c r="T6" s="45" t="str">
        <f t="shared" si="7"/>
        <v>-</v>
      </c>
      <c r="U6" s="45" t="str">
        <f t="shared" si="8"/>
        <v>-</v>
      </c>
      <c r="V6" s="46" t="str">
        <f t="shared" si="9"/>
        <v>-</v>
      </c>
      <c r="W6" s="17" t="str">
        <f t="shared" si="10"/>
        <v>-</v>
      </c>
      <c r="X6" s="18" t="str">
        <f>IF(W6="-","-",($S6*(1+PROFORMA!$A$38)))</f>
        <v>-</v>
      </c>
      <c r="Y6" s="18" t="str">
        <f>IF(W6="-","-",($X6*(PROFORMA!$A$26)*12)*PROFORMA!$A$36)</f>
        <v>-</v>
      </c>
      <c r="Z6" s="19" t="str">
        <f t="shared" si="11"/>
        <v>-</v>
      </c>
      <c r="AA6" s="19" t="str">
        <f>IF(W6="-","-",EDATE(Z6,(12*PROFORMA!$A$26)))</f>
        <v>-</v>
      </c>
      <c r="AB6" s="17" t="str">
        <f t="shared" si="12"/>
        <v>-</v>
      </c>
      <c r="AC6" s="18" t="str">
        <f>IF(AB6="-","-",($X6*(1+PROFORMA!$A$38)))</f>
        <v>-</v>
      </c>
      <c r="AD6" s="18" t="str">
        <f>IF(AB6="-","-",($AC6*(PROFORMA!$A$26)*12)*PROFORMA!$A$36)</f>
        <v>-</v>
      </c>
      <c r="AE6" s="19" t="str">
        <f t="shared" si="13"/>
        <v>-</v>
      </c>
      <c r="AF6" s="19" t="str">
        <f>IF(AB6="-","-",EDATE(AE6,(12*PROFORMA!$A$26)))</f>
        <v>-</v>
      </c>
      <c r="AG6" s="17" t="str">
        <f t="shared" si="14"/>
        <v>-</v>
      </c>
      <c r="AH6" s="18" t="str">
        <f>IF(AG6="-","-",($AC6*(1+PROFORMA!$A$38)))</f>
        <v>-</v>
      </c>
      <c r="AI6" s="18" t="str">
        <f>IF(AG6="-","-",($AH6*(PROFORMA!$A$26)*12)*PROFORMA!$A$36)</f>
        <v>-</v>
      </c>
      <c r="AJ6" s="19" t="str">
        <f t="shared" si="15"/>
        <v>-</v>
      </c>
      <c r="AK6" s="19" t="str">
        <f>IF(AG6="-","-",EDATE(AJ6,(12*PROFORMA!$A$26)))</f>
        <v>-</v>
      </c>
      <c r="AL6" s="51"/>
      <c r="AM6" s="51"/>
      <c r="AN6" s="51"/>
      <c r="AO6" s="51"/>
      <c r="AP6" s="51"/>
      <c r="AQ6" s="51"/>
    </row>
    <row r="7" spans="1:43" s="53" customFormat="1" ht="25" customHeight="1" x14ac:dyDescent="0.2">
      <c r="A7" s="1"/>
      <c r="B7" s="1"/>
      <c r="C7" s="19"/>
      <c r="D7" s="19"/>
      <c r="E7" s="49"/>
      <c r="F7" s="50"/>
      <c r="G7" s="18"/>
      <c r="H7" s="51"/>
      <c r="I7" s="52"/>
      <c r="J7" s="49" t="str">
        <f t="shared" si="0"/>
        <v>-</v>
      </c>
      <c r="K7" s="111" t="str">
        <f>IF(($A7=""),"-",(J7/PROFORMA!$A$8))</f>
        <v>-</v>
      </c>
      <c r="L7" s="74" t="str">
        <f t="shared" si="1"/>
        <v>-</v>
      </c>
      <c r="M7" s="51" t="str">
        <f t="shared" si="2"/>
        <v>-</v>
      </c>
      <c r="N7" s="45" t="str">
        <f t="array" ref="N7">IF(O7&lt;&gt;"-",EOMONTH(MIN(IF($B:$B=B7,$C:$C)),-1)+1,"-")</f>
        <v>-</v>
      </c>
      <c r="O7" s="51" t="str">
        <f>IF(B7=B8,"-",(SUMIF($B:$B,"="&amp;B7,$M:$M)*PROFORMA!$A$36))</f>
        <v>-</v>
      </c>
      <c r="P7" s="45" t="str">
        <f t="shared" si="3"/>
        <v>-</v>
      </c>
      <c r="Q7" s="46" t="str">
        <f t="shared" si="4"/>
        <v>-</v>
      </c>
      <c r="R7" s="45" t="str">
        <f t="shared" si="5"/>
        <v>-</v>
      </c>
      <c r="S7" s="46" t="str">
        <f t="shared" si="6"/>
        <v>-</v>
      </c>
      <c r="T7" s="45" t="str">
        <f t="shared" si="7"/>
        <v>-</v>
      </c>
      <c r="U7" s="45" t="str">
        <f t="shared" si="8"/>
        <v>-</v>
      </c>
      <c r="V7" s="46" t="str">
        <f t="shared" si="9"/>
        <v>-</v>
      </c>
      <c r="W7" s="17" t="str">
        <f t="shared" si="10"/>
        <v>-</v>
      </c>
      <c r="X7" s="18" t="str">
        <f>IF(W7="-","-",($S7*(1+PROFORMA!$A$38)))</f>
        <v>-</v>
      </c>
      <c r="Y7" s="18" t="str">
        <f>IF(W7="-","-",($X7*(PROFORMA!$A$26)*12)*PROFORMA!$A$36)</f>
        <v>-</v>
      </c>
      <c r="Z7" s="19" t="str">
        <f t="shared" si="11"/>
        <v>-</v>
      </c>
      <c r="AA7" s="19" t="str">
        <f>IF(W7="-","-",EDATE(Z7,(12*PROFORMA!$A$26)))</f>
        <v>-</v>
      </c>
      <c r="AB7" s="17" t="str">
        <f t="shared" si="12"/>
        <v>-</v>
      </c>
      <c r="AC7" s="18" t="str">
        <f>IF(AB7="-","-",($X7*(1+PROFORMA!$A$38)))</f>
        <v>-</v>
      </c>
      <c r="AD7" s="18" t="str">
        <f>IF(AB7="-","-",($AC7*(PROFORMA!$A$26)*12)*PROFORMA!$A$36)</f>
        <v>-</v>
      </c>
      <c r="AE7" s="19" t="str">
        <f t="shared" si="13"/>
        <v>-</v>
      </c>
      <c r="AF7" s="19" t="str">
        <f>IF(AB7="-","-",EDATE(AE7,(12*PROFORMA!$A$26)))</f>
        <v>-</v>
      </c>
      <c r="AG7" s="17" t="str">
        <f t="shared" si="14"/>
        <v>-</v>
      </c>
      <c r="AH7" s="18" t="str">
        <f>IF(AG7="-","-",($AC7*(1+PROFORMA!$A$38)))</f>
        <v>-</v>
      </c>
      <c r="AI7" s="18" t="str">
        <f>IF(AG7="-","-",($AH7*(PROFORMA!$A$26)*12)*PROFORMA!$A$36)</f>
        <v>-</v>
      </c>
      <c r="AJ7" s="19" t="str">
        <f t="shared" si="15"/>
        <v>-</v>
      </c>
      <c r="AK7" s="19" t="str">
        <f>IF(AG7="-","-",EDATE(AJ7,(12*PROFORMA!$A$26)))</f>
        <v>-</v>
      </c>
      <c r="AL7" s="51"/>
      <c r="AM7" s="51"/>
      <c r="AN7" s="51"/>
      <c r="AO7" s="51"/>
      <c r="AP7" s="51"/>
      <c r="AQ7" s="51"/>
    </row>
    <row r="8" spans="1:43" s="53" customFormat="1" ht="25" customHeight="1" x14ac:dyDescent="0.2">
      <c r="A8" s="1"/>
      <c r="B8" s="1"/>
      <c r="C8" s="19"/>
      <c r="D8" s="19"/>
      <c r="E8" s="49"/>
      <c r="F8" s="50"/>
      <c r="G8" s="18"/>
      <c r="H8" s="51"/>
      <c r="I8" s="52"/>
      <c r="J8" s="49" t="str">
        <f t="shared" si="0"/>
        <v>-</v>
      </c>
      <c r="K8" s="111" t="str">
        <f>IF(($A8=""),"-",(J8/PROFORMA!$A$8))</f>
        <v>-</v>
      </c>
      <c r="L8" s="74" t="str">
        <f t="shared" si="1"/>
        <v>-</v>
      </c>
      <c r="M8" s="51" t="str">
        <f t="shared" si="2"/>
        <v>-</v>
      </c>
      <c r="N8" s="45" t="str">
        <f t="array" ref="N8">IF(O8&lt;&gt;"-",EOMONTH(MIN(IF($B:$B=B8,$C:$C)),-1)+1,"-")</f>
        <v>-</v>
      </c>
      <c r="O8" s="51" t="str">
        <f>IF(B8=B9,"-",(SUMIF($B:$B,"="&amp;B8,$M:$M)*PROFORMA!$A$36))</f>
        <v>-</v>
      </c>
      <c r="P8" s="45" t="str">
        <f t="shared" si="3"/>
        <v>-</v>
      </c>
      <c r="Q8" s="46" t="str">
        <f t="shared" si="4"/>
        <v>-</v>
      </c>
      <c r="R8" s="45" t="str">
        <f t="shared" si="5"/>
        <v>-</v>
      </c>
      <c r="S8" s="46" t="str">
        <f t="shared" si="6"/>
        <v>-</v>
      </c>
      <c r="T8" s="45" t="str">
        <f t="shared" si="7"/>
        <v>-</v>
      </c>
      <c r="U8" s="45" t="str">
        <f t="shared" si="8"/>
        <v>-</v>
      </c>
      <c r="V8" s="46" t="str">
        <f t="shared" si="9"/>
        <v>-</v>
      </c>
      <c r="W8" s="17" t="str">
        <f t="shared" si="10"/>
        <v>-</v>
      </c>
      <c r="X8" s="18" t="str">
        <f>IF(W8="-","-",($S8*(1+PROFORMA!$A$38)))</f>
        <v>-</v>
      </c>
      <c r="Y8" s="18" t="str">
        <f>IF(W8="-","-",($X8*(PROFORMA!$A$26)*12)*PROFORMA!$A$36)</f>
        <v>-</v>
      </c>
      <c r="Z8" s="19" t="str">
        <f t="shared" si="11"/>
        <v>-</v>
      </c>
      <c r="AA8" s="19" t="str">
        <f>IF(W8="-","-",EDATE(Z8,(12*PROFORMA!$A$26)))</f>
        <v>-</v>
      </c>
      <c r="AB8" s="17" t="str">
        <f t="shared" si="12"/>
        <v>-</v>
      </c>
      <c r="AC8" s="18" t="str">
        <f>IF(AB8="-","-",($X8*(1+PROFORMA!$A$38)))</f>
        <v>-</v>
      </c>
      <c r="AD8" s="18" t="str">
        <f>IF(AB8="-","-",($AC8*(PROFORMA!$A$26)*12)*PROFORMA!$A$36)</f>
        <v>-</v>
      </c>
      <c r="AE8" s="19" t="str">
        <f t="shared" si="13"/>
        <v>-</v>
      </c>
      <c r="AF8" s="19" t="str">
        <f>IF(AB8="-","-",EDATE(AE8,(12*PROFORMA!$A$26)))</f>
        <v>-</v>
      </c>
      <c r="AG8" s="17" t="str">
        <f t="shared" si="14"/>
        <v>-</v>
      </c>
      <c r="AH8" s="18" t="str">
        <f>IF(AG8="-","-",($AC8*(1+PROFORMA!$A$38)))</f>
        <v>-</v>
      </c>
      <c r="AI8" s="18" t="str">
        <f>IF(AG8="-","-",($AH8*(PROFORMA!$A$26)*12)*PROFORMA!$A$36)</f>
        <v>-</v>
      </c>
      <c r="AJ8" s="19" t="str">
        <f t="shared" si="15"/>
        <v>-</v>
      </c>
      <c r="AK8" s="19" t="str">
        <f>IF(AG8="-","-",EDATE(AJ8,(12*PROFORMA!$A$26)))</f>
        <v>-</v>
      </c>
      <c r="AL8" s="51"/>
      <c r="AM8" s="51"/>
      <c r="AN8" s="51"/>
      <c r="AO8" s="51"/>
      <c r="AP8" s="51"/>
      <c r="AQ8" s="51"/>
    </row>
    <row r="9" spans="1:43" s="53" customFormat="1" ht="25" customHeight="1" x14ac:dyDescent="0.2">
      <c r="A9" s="1"/>
      <c r="B9" s="1"/>
      <c r="C9" s="19"/>
      <c r="D9" s="19"/>
      <c r="E9" s="49"/>
      <c r="F9" s="50"/>
      <c r="G9" s="18"/>
      <c r="H9" s="51"/>
      <c r="I9" s="52"/>
      <c r="J9" s="49" t="str">
        <f t="shared" si="0"/>
        <v>-</v>
      </c>
      <c r="K9" s="111" t="str">
        <f>IF(($A9=""),"-",(J9/PROFORMA!$A$8))</f>
        <v>-</v>
      </c>
      <c r="L9" s="74" t="str">
        <f t="shared" si="1"/>
        <v>-</v>
      </c>
      <c r="M9" s="51" t="str">
        <f t="shared" si="2"/>
        <v>-</v>
      </c>
      <c r="N9" s="45" t="str">
        <f t="array" ref="N9">IF(O9&lt;&gt;"-",EOMONTH(MIN(IF($B:$B=B9,$C:$C)),-1)+1,"-")</f>
        <v>-</v>
      </c>
      <c r="O9" s="51" t="str">
        <f>IF(B9=B10,"-",(SUMIF($B:$B,"="&amp;B9,$M:$M)*PROFORMA!$A$36))</f>
        <v>-</v>
      </c>
      <c r="P9" s="45" t="str">
        <f t="shared" si="3"/>
        <v>-</v>
      </c>
      <c r="Q9" s="46" t="str">
        <f t="shared" si="4"/>
        <v>-</v>
      </c>
      <c r="R9" s="45" t="str">
        <f t="shared" si="5"/>
        <v>-</v>
      </c>
      <c r="S9" s="46" t="str">
        <f t="shared" si="6"/>
        <v>-</v>
      </c>
      <c r="T9" s="45" t="str">
        <f t="shared" si="7"/>
        <v>-</v>
      </c>
      <c r="U9" s="45" t="str">
        <f t="shared" si="8"/>
        <v>-</v>
      </c>
      <c r="V9" s="46" t="str">
        <f t="shared" si="9"/>
        <v>-</v>
      </c>
      <c r="W9" s="17" t="str">
        <f t="shared" si="10"/>
        <v>-</v>
      </c>
      <c r="X9" s="18" t="str">
        <f>IF(W9="-","-",($S9*(1+PROFORMA!$A$38)))</f>
        <v>-</v>
      </c>
      <c r="Y9" s="18" t="str">
        <f>IF(W9="-","-",($X9*(PROFORMA!$A$26)*12)*PROFORMA!$A$36)</f>
        <v>-</v>
      </c>
      <c r="Z9" s="19" t="str">
        <f t="shared" si="11"/>
        <v>-</v>
      </c>
      <c r="AA9" s="19" t="str">
        <f>IF(W9="-","-",EDATE(Z9,(12*PROFORMA!$A$26)))</f>
        <v>-</v>
      </c>
      <c r="AB9" s="17" t="str">
        <f t="shared" si="12"/>
        <v>-</v>
      </c>
      <c r="AC9" s="18" t="str">
        <f>IF(AB9="-","-",($X9*(1+PROFORMA!$A$38)))</f>
        <v>-</v>
      </c>
      <c r="AD9" s="18" t="str">
        <f>IF(AB9="-","-",($AC9*(PROFORMA!$A$26)*12)*PROFORMA!$A$36)</f>
        <v>-</v>
      </c>
      <c r="AE9" s="19" t="str">
        <f t="shared" si="13"/>
        <v>-</v>
      </c>
      <c r="AF9" s="19" t="str">
        <f>IF(AB9="-","-",EDATE(AE9,(12*PROFORMA!$A$26)))</f>
        <v>-</v>
      </c>
      <c r="AG9" s="17" t="str">
        <f t="shared" si="14"/>
        <v>-</v>
      </c>
      <c r="AH9" s="18" t="str">
        <f>IF(AG9="-","-",($AC9*(1+PROFORMA!$A$38)))</f>
        <v>-</v>
      </c>
      <c r="AI9" s="18" t="str">
        <f>IF(AG9="-","-",($AH9*(PROFORMA!$A$26)*12)*PROFORMA!$A$36)</f>
        <v>-</v>
      </c>
      <c r="AJ9" s="19" t="str">
        <f t="shared" si="15"/>
        <v>-</v>
      </c>
      <c r="AK9" s="19" t="str">
        <f>IF(AG9="-","-",EDATE(AJ9,(12*PROFORMA!$A$26)))</f>
        <v>-</v>
      </c>
      <c r="AL9" s="51"/>
      <c r="AM9" s="51"/>
      <c r="AN9" s="51"/>
      <c r="AO9" s="51"/>
      <c r="AP9" s="51"/>
      <c r="AQ9" s="51"/>
    </row>
    <row r="10" spans="1:43" s="53" customFormat="1" ht="25" customHeight="1" x14ac:dyDescent="0.2">
      <c r="A10" s="1"/>
      <c r="B10" s="1"/>
      <c r="C10" s="19"/>
      <c r="D10" s="19"/>
      <c r="E10" s="49"/>
      <c r="F10" s="50"/>
      <c r="G10" s="18"/>
      <c r="H10" s="51"/>
      <c r="I10" s="52"/>
      <c r="J10" s="49" t="str">
        <f t="shared" si="0"/>
        <v>-</v>
      </c>
      <c r="K10" s="111" t="str">
        <f>IF(($A10=""),"-",(J10/PROFORMA!$A$8))</f>
        <v>-</v>
      </c>
      <c r="L10" s="74" t="str">
        <f t="shared" si="1"/>
        <v>-</v>
      </c>
      <c r="M10" s="51" t="str">
        <f t="shared" si="2"/>
        <v>-</v>
      </c>
      <c r="N10" s="45" t="str">
        <f t="array" ref="N10">IF(O10&lt;&gt;"-",EOMONTH(MIN(IF($B:$B=B10,$C:$C)),-1)+1,"-")</f>
        <v>-</v>
      </c>
      <c r="O10" s="51" t="str">
        <f>IF(B10=B11,"-",(SUMIF($B:$B,"="&amp;B10,$M:$M)*PROFORMA!$A$36))</f>
        <v>-</v>
      </c>
      <c r="P10" s="45" t="str">
        <f t="shared" si="3"/>
        <v>-</v>
      </c>
      <c r="Q10" s="46" t="str">
        <f t="shared" si="4"/>
        <v>-</v>
      </c>
      <c r="R10" s="45" t="str">
        <f t="shared" si="5"/>
        <v>-</v>
      </c>
      <c r="S10" s="46" t="str">
        <f t="shared" si="6"/>
        <v>-</v>
      </c>
      <c r="T10" s="45" t="str">
        <f t="shared" si="7"/>
        <v>-</v>
      </c>
      <c r="U10" s="45" t="str">
        <f t="shared" si="8"/>
        <v>-</v>
      </c>
      <c r="V10" s="46" t="str">
        <f t="shared" si="9"/>
        <v>-</v>
      </c>
      <c r="W10" s="17" t="str">
        <f t="shared" si="10"/>
        <v>-</v>
      </c>
      <c r="X10" s="18" t="str">
        <f>IF(W10="-","-",($S10*(1+PROFORMA!$A$38)))</f>
        <v>-</v>
      </c>
      <c r="Y10" s="18" t="str">
        <f>IF(W10="-","-",($X10*(PROFORMA!$A$26)*12)*PROFORMA!$A$36)</f>
        <v>-</v>
      </c>
      <c r="Z10" s="19" t="str">
        <f t="shared" si="11"/>
        <v>-</v>
      </c>
      <c r="AA10" s="19" t="str">
        <f>IF(W10="-","-",EDATE(Z10,(12*PROFORMA!$A$26)))</f>
        <v>-</v>
      </c>
      <c r="AB10" s="17" t="str">
        <f t="shared" si="12"/>
        <v>-</v>
      </c>
      <c r="AC10" s="18" t="str">
        <f>IF(AB10="-","-",($X10*(1+PROFORMA!$A$38)))</f>
        <v>-</v>
      </c>
      <c r="AD10" s="18" t="str">
        <f>IF(AB10="-","-",($AC10*(PROFORMA!$A$26)*12)*PROFORMA!$A$36)</f>
        <v>-</v>
      </c>
      <c r="AE10" s="19" t="str">
        <f t="shared" si="13"/>
        <v>-</v>
      </c>
      <c r="AF10" s="19" t="str">
        <f>IF(AB10="-","-",EDATE(AE10,(12*PROFORMA!$A$26)))</f>
        <v>-</v>
      </c>
      <c r="AG10" s="17" t="str">
        <f t="shared" si="14"/>
        <v>-</v>
      </c>
      <c r="AH10" s="18" t="str">
        <f>IF(AG10="-","-",($AC10*(1+PROFORMA!$A$38)))</f>
        <v>-</v>
      </c>
      <c r="AI10" s="18" t="str">
        <f>IF(AG10="-","-",($AH10*(PROFORMA!$A$26)*12)*PROFORMA!$A$36)</f>
        <v>-</v>
      </c>
      <c r="AJ10" s="19" t="str">
        <f t="shared" si="15"/>
        <v>-</v>
      </c>
      <c r="AK10" s="19" t="str">
        <f>IF(AG10="-","-",EDATE(AJ10,(12*PROFORMA!$A$26)))</f>
        <v>-</v>
      </c>
      <c r="AL10" s="51"/>
      <c r="AM10" s="51"/>
      <c r="AN10" s="51"/>
      <c r="AO10" s="51"/>
      <c r="AP10" s="51"/>
      <c r="AQ10" s="51"/>
    </row>
    <row r="11" spans="1:43" s="53" customFormat="1" ht="25" customHeight="1" x14ac:dyDescent="0.2">
      <c r="A11" s="1"/>
      <c r="B11" s="1"/>
      <c r="C11" s="19"/>
      <c r="D11" s="19"/>
      <c r="E11" s="49"/>
      <c r="F11" s="50"/>
      <c r="G11" s="18"/>
      <c r="H11" s="51"/>
      <c r="I11" s="52"/>
      <c r="J11" s="49" t="str">
        <f t="shared" si="0"/>
        <v>-</v>
      </c>
      <c r="K11" s="111" t="str">
        <f>IF(($A11=""),"-",(J11/PROFORMA!$A$8))</f>
        <v>-</v>
      </c>
      <c r="L11" s="74" t="str">
        <f t="shared" si="1"/>
        <v>-</v>
      </c>
      <c r="M11" s="51" t="str">
        <f t="shared" si="2"/>
        <v>-</v>
      </c>
      <c r="N11" s="45" t="str">
        <f t="array" ref="N11">IF(O11&lt;&gt;"-",EOMONTH(MIN(IF($B:$B=B11,$C:$C)),-1)+1,"-")</f>
        <v>-</v>
      </c>
      <c r="O11" s="51" t="str">
        <f>IF(B11=B12,"-",(SUMIF($B:$B,"="&amp;B11,$M:$M)*PROFORMA!$A$36))</f>
        <v>-</v>
      </c>
      <c r="P11" s="45" t="str">
        <f t="shared" si="3"/>
        <v>-</v>
      </c>
      <c r="Q11" s="46" t="str">
        <f t="shared" si="4"/>
        <v>-</v>
      </c>
      <c r="R11" s="45" t="str">
        <f t="shared" si="5"/>
        <v>-</v>
      </c>
      <c r="S11" s="46" t="str">
        <f t="shared" si="6"/>
        <v>-</v>
      </c>
      <c r="T11" s="45" t="str">
        <f t="shared" si="7"/>
        <v>-</v>
      </c>
      <c r="U11" s="45" t="str">
        <f t="shared" si="8"/>
        <v>-</v>
      </c>
      <c r="V11" s="46" t="str">
        <f t="shared" si="9"/>
        <v>-</v>
      </c>
      <c r="W11" s="17" t="str">
        <f t="shared" si="10"/>
        <v>-</v>
      </c>
      <c r="X11" s="18" t="str">
        <f>IF(W11="-","-",($S11*(1+PROFORMA!$A$38)))</f>
        <v>-</v>
      </c>
      <c r="Y11" s="18" t="str">
        <f>IF(W11="-","-",($X11*(PROFORMA!$A$26)*12)*PROFORMA!$A$36)</f>
        <v>-</v>
      </c>
      <c r="Z11" s="19" t="str">
        <f t="shared" si="11"/>
        <v>-</v>
      </c>
      <c r="AA11" s="19" t="str">
        <f>IF(W11="-","-",EDATE(Z11,(12*PROFORMA!$A$26)))</f>
        <v>-</v>
      </c>
      <c r="AB11" s="17" t="str">
        <f t="shared" si="12"/>
        <v>-</v>
      </c>
      <c r="AC11" s="18" t="str">
        <f>IF(AB11="-","-",($X11*(1+PROFORMA!$A$38)))</f>
        <v>-</v>
      </c>
      <c r="AD11" s="18" t="str">
        <f>IF(AB11="-","-",($AC11*(PROFORMA!$A$26)*12)*PROFORMA!$A$36)</f>
        <v>-</v>
      </c>
      <c r="AE11" s="19" t="str">
        <f t="shared" si="13"/>
        <v>-</v>
      </c>
      <c r="AF11" s="19" t="str">
        <f>IF(AB11="-","-",EDATE(AE11,(12*PROFORMA!$A$26)))</f>
        <v>-</v>
      </c>
      <c r="AG11" s="17" t="str">
        <f t="shared" si="14"/>
        <v>-</v>
      </c>
      <c r="AH11" s="18" t="str">
        <f>IF(AG11="-","-",($AC11*(1+PROFORMA!$A$38)))</f>
        <v>-</v>
      </c>
      <c r="AI11" s="18" t="str">
        <f>IF(AG11="-","-",($AH11*(PROFORMA!$A$26)*12)*PROFORMA!$A$36)</f>
        <v>-</v>
      </c>
      <c r="AJ11" s="19" t="str">
        <f t="shared" si="15"/>
        <v>-</v>
      </c>
      <c r="AK11" s="19" t="str">
        <f>IF(AG11="-","-",EDATE(AJ11,(12*PROFORMA!$A$26)))</f>
        <v>-</v>
      </c>
      <c r="AL11" s="51"/>
      <c r="AM11" s="51"/>
      <c r="AN11" s="51"/>
      <c r="AO11" s="51"/>
      <c r="AP11" s="51"/>
      <c r="AQ11" s="51"/>
    </row>
    <row r="12" spans="1:43" s="53" customFormat="1" ht="25" customHeight="1" x14ac:dyDescent="0.2">
      <c r="A12" s="1"/>
      <c r="B12" s="1"/>
      <c r="C12" s="19"/>
      <c r="D12" s="19"/>
      <c r="E12" s="49"/>
      <c r="F12" s="50"/>
      <c r="G12" s="18"/>
      <c r="H12" s="51"/>
      <c r="I12" s="52"/>
      <c r="J12" s="49" t="str">
        <f t="shared" si="0"/>
        <v>-</v>
      </c>
      <c r="K12" s="111" t="str">
        <f>IF(($A12=""),"-",(J12/PROFORMA!$A$8))</f>
        <v>-</v>
      </c>
      <c r="L12" s="74" t="str">
        <f t="shared" si="1"/>
        <v>-</v>
      </c>
      <c r="M12" s="51" t="str">
        <f t="shared" si="2"/>
        <v>-</v>
      </c>
      <c r="N12" s="45" t="str">
        <f t="array" ref="N12">IF(O12&lt;&gt;"-",EOMONTH(MIN(IF($B:$B=B12,$C:$C)),-1)+1,"-")</f>
        <v>-</v>
      </c>
      <c r="O12" s="51" t="str">
        <f>IF(B12=B13,"-",(SUMIF($B:$B,"="&amp;B12,$M:$M)*PROFORMA!$A$36))</f>
        <v>-</v>
      </c>
      <c r="P12" s="45" t="str">
        <f t="shared" si="3"/>
        <v>-</v>
      </c>
      <c r="Q12" s="46" t="str">
        <f t="shared" si="4"/>
        <v>-</v>
      </c>
      <c r="R12" s="45" t="str">
        <f t="shared" si="5"/>
        <v>-</v>
      </c>
      <c r="S12" s="46" t="str">
        <f t="shared" si="6"/>
        <v>-</v>
      </c>
      <c r="T12" s="45" t="str">
        <f t="shared" si="7"/>
        <v>-</v>
      </c>
      <c r="U12" s="45" t="str">
        <f t="shared" si="8"/>
        <v>-</v>
      </c>
      <c r="V12" s="46" t="str">
        <f t="shared" si="9"/>
        <v>-</v>
      </c>
      <c r="W12" s="17" t="str">
        <f t="shared" si="10"/>
        <v>-</v>
      </c>
      <c r="X12" s="18" t="str">
        <f>IF(W12="-","-",($S12*(1+PROFORMA!$A$38)))</f>
        <v>-</v>
      </c>
      <c r="Y12" s="18" t="str">
        <f>IF(W12="-","-",($X12*(PROFORMA!$A$26)*12)*PROFORMA!$A$36)</f>
        <v>-</v>
      </c>
      <c r="Z12" s="19" t="str">
        <f t="shared" si="11"/>
        <v>-</v>
      </c>
      <c r="AA12" s="19" t="str">
        <f>IF(W12="-","-",EDATE(Z12,(12*PROFORMA!$A$26)))</f>
        <v>-</v>
      </c>
      <c r="AB12" s="17" t="str">
        <f t="shared" si="12"/>
        <v>-</v>
      </c>
      <c r="AC12" s="18" t="str">
        <f>IF(AB12="-","-",($X12*(1+PROFORMA!$A$38)))</f>
        <v>-</v>
      </c>
      <c r="AD12" s="18" t="str">
        <f>IF(AB12="-","-",($AC12*(PROFORMA!$A$26)*12)*PROFORMA!$A$36)</f>
        <v>-</v>
      </c>
      <c r="AE12" s="19" t="str">
        <f t="shared" si="13"/>
        <v>-</v>
      </c>
      <c r="AF12" s="19" t="str">
        <f>IF(AB12="-","-",EDATE(AE12,(12*PROFORMA!$A$26)))</f>
        <v>-</v>
      </c>
      <c r="AG12" s="17" t="str">
        <f t="shared" si="14"/>
        <v>-</v>
      </c>
      <c r="AH12" s="18" t="str">
        <f>IF(AG12="-","-",($AC12*(1+PROFORMA!$A$38)))</f>
        <v>-</v>
      </c>
      <c r="AI12" s="18" t="str">
        <f>IF(AG12="-","-",($AH12*(PROFORMA!$A$26)*12)*PROFORMA!$A$36)</f>
        <v>-</v>
      </c>
      <c r="AJ12" s="19" t="str">
        <f t="shared" si="15"/>
        <v>-</v>
      </c>
      <c r="AK12" s="19" t="str">
        <f>IF(AG12="-","-",EDATE(AJ12,(12*PROFORMA!$A$26)))</f>
        <v>-</v>
      </c>
      <c r="AL12" s="51"/>
      <c r="AM12" s="51"/>
      <c r="AN12" s="51"/>
      <c r="AO12" s="51"/>
      <c r="AP12" s="51"/>
      <c r="AQ12" s="51"/>
    </row>
    <row r="13" spans="1:43" s="53" customFormat="1" ht="25" customHeight="1" x14ac:dyDescent="0.2">
      <c r="A13" s="1"/>
      <c r="B13" s="1"/>
      <c r="C13" s="19"/>
      <c r="D13" s="19"/>
      <c r="E13" s="49"/>
      <c r="F13" s="50"/>
      <c r="G13" s="18"/>
      <c r="H13" s="51"/>
      <c r="I13" s="52"/>
      <c r="J13" s="49" t="str">
        <f t="shared" si="0"/>
        <v>-</v>
      </c>
      <c r="K13" s="111" t="str">
        <f>IF(($A13=""),"-",(J13/PROFORMA!$A$8))</f>
        <v>-</v>
      </c>
      <c r="L13" s="74" t="str">
        <f t="shared" si="1"/>
        <v>-</v>
      </c>
      <c r="M13" s="51" t="str">
        <f t="shared" si="2"/>
        <v>-</v>
      </c>
      <c r="N13" s="45" t="str">
        <f t="array" ref="N13">IF(O13&lt;&gt;"-",EOMONTH(MIN(IF($B:$B=B13,$C:$C)),-1)+1,"-")</f>
        <v>-</v>
      </c>
      <c r="O13" s="51" t="str">
        <f>IF(B13=B14,"-",(SUMIF($B:$B,"="&amp;B13,$M:$M)*PROFORMA!$A$36))</f>
        <v>-</v>
      </c>
      <c r="P13" s="45" t="str">
        <f t="shared" si="3"/>
        <v>-</v>
      </c>
      <c r="Q13" s="46" t="str">
        <f t="shared" si="4"/>
        <v>-</v>
      </c>
      <c r="R13" s="45" t="str">
        <f t="shared" si="5"/>
        <v>-</v>
      </c>
      <c r="S13" s="46" t="str">
        <f t="shared" si="6"/>
        <v>-</v>
      </c>
      <c r="T13" s="45" t="str">
        <f t="shared" si="7"/>
        <v>-</v>
      </c>
      <c r="U13" s="45" t="str">
        <f t="shared" si="8"/>
        <v>-</v>
      </c>
      <c r="V13" s="46" t="str">
        <f t="shared" si="9"/>
        <v>-</v>
      </c>
      <c r="W13" s="17" t="str">
        <f t="shared" si="10"/>
        <v>-</v>
      </c>
      <c r="X13" s="18" t="str">
        <f>IF(W13="-","-",($S13*(1+PROFORMA!$A$38)))</f>
        <v>-</v>
      </c>
      <c r="Y13" s="18" t="str">
        <f>IF(W13="-","-",($X13*(PROFORMA!$A$26)*12)*PROFORMA!$A$36)</f>
        <v>-</v>
      </c>
      <c r="Z13" s="19" t="str">
        <f t="shared" si="11"/>
        <v>-</v>
      </c>
      <c r="AA13" s="19" t="str">
        <f>IF(W13="-","-",EDATE(Z13,(12*PROFORMA!$A$26)))</f>
        <v>-</v>
      </c>
      <c r="AB13" s="17" t="str">
        <f t="shared" si="12"/>
        <v>-</v>
      </c>
      <c r="AC13" s="18" t="str">
        <f>IF(AB13="-","-",($X13*(1+PROFORMA!$A$38)))</f>
        <v>-</v>
      </c>
      <c r="AD13" s="18" t="str">
        <f>IF(AB13="-","-",($AC13*(PROFORMA!$A$26)*12)*PROFORMA!$A$36)</f>
        <v>-</v>
      </c>
      <c r="AE13" s="19" t="str">
        <f t="shared" si="13"/>
        <v>-</v>
      </c>
      <c r="AF13" s="19" t="str">
        <f>IF(AB13="-","-",EDATE(AE13,(12*PROFORMA!$A$26)))</f>
        <v>-</v>
      </c>
      <c r="AG13" s="17" t="str">
        <f t="shared" si="14"/>
        <v>-</v>
      </c>
      <c r="AH13" s="18" t="str">
        <f>IF(AG13="-","-",($AC13*(1+PROFORMA!$A$38)))</f>
        <v>-</v>
      </c>
      <c r="AI13" s="18" t="str">
        <f>IF(AG13="-","-",($AH13*(PROFORMA!$A$26)*12)*PROFORMA!$A$36)</f>
        <v>-</v>
      </c>
      <c r="AJ13" s="19" t="str">
        <f t="shared" si="15"/>
        <v>-</v>
      </c>
      <c r="AK13" s="19" t="str">
        <f>IF(AG13="-","-",EDATE(AJ13,(12*PROFORMA!$A$26)))</f>
        <v>-</v>
      </c>
      <c r="AL13" s="51"/>
      <c r="AM13" s="51"/>
      <c r="AN13" s="51"/>
      <c r="AO13" s="51"/>
      <c r="AP13" s="51"/>
      <c r="AQ13" s="51"/>
    </row>
    <row r="14" spans="1:43" s="53" customFormat="1" ht="25" customHeight="1" x14ac:dyDescent="0.2">
      <c r="A14" s="1"/>
      <c r="B14" s="1"/>
      <c r="C14" s="19"/>
      <c r="D14" s="19"/>
      <c r="E14" s="49"/>
      <c r="F14" s="50"/>
      <c r="G14" s="18"/>
      <c r="H14" s="51"/>
      <c r="I14" s="52"/>
      <c r="J14" s="49" t="str">
        <f t="shared" si="0"/>
        <v>-</v>
      </c>
      <c r="K14" s="111" t="str">
        <f>IF(($A14=""),"-",(J14/PROFORMA!$A$8))</f>
        <v>-</v>
      </c>
      <c r="L14" s="74" t="str">
        <f t="shared" si="1"/>
        <v>-</v>
      </c>
      <c r="M14" s="51" t="str">
        <f t="shared" si="2"/>
        <v>-</v>
      </c>
      <c r="N14" s="45" t="str">
        <f t="array" ref="N14">IF(O14&lt;&gt;"-",EOMONTH(MIN(IF($B:$B=B14,$C:$C)),-1)+1,"-")</f>
        <v>-</v>
      </c>
      <c r="O14" s="51" t="str">
        <f>IF(B14=B15,"-",(SUMIF($B:$B,"="&amp;B14,$M:$M)*PROFORMA!$A$36))</f>
        <v>-</v>
      </c>
      <c r="P14" s="45" t="str">
        <f t="shared" si="3"/>
        <v>-</v>
      </c>
      <c r="Q14" s="46" t="str">
        <f t="shared" si="4"/>
        <v>-</v>
      </c>
      <c r="R14" s="45" t="str">
        <f t="shared" si="5"/>
        <v>-</v>
      </c>
      <c r="S14" s="46" t="str">
        <f t="shared" si="6"/>
        <v>-</v>
      </c>
      <c r="T14" s="45" t="str">
        <f t="shared" si="7"/>
        <v>-</v>
      </c>
      <c r="U14" s="45" t="str">
        <f t="shared" si="8"/>
        <v>-</v>
      </c>
      <c r="V14" s="46" t="str">
        <f t="shared" si="9"/>
        <v>-</v>
      </c>
      <c r="W14" s="17" t="str">
        <f t="shared" si="10"/>
        <v>-</v>
      </c>
      <c r="X14" s="18" t="str">
        <f>IF(W14="-","-",($S14*(1+PROFORMA!$A$38)))</f>
        <v>-</v>
      </c>
      <c r="Y14" s="18" t="str">
        <f>IF(W14="-","-",($X14*(PROFORMA!$A$26)*12)*PROFORMA!$A$36)</f>
        <v>-</v>
      </c>
      <c r="Z14" s="19" t="str">
        <f t="shared" si="11"/>
        <v>-</v>
      </c>
      <c r="AA14" s="19" t="str">
        <f>IF(W14="-","-",EDATE(Z14,(12*PROFORMA!$A$26)))</f>
        <v>-</v>
      </c>
      <c r="AB14" s="17" t="str">
        <f t="shared" si="12"/>
        <v>-</v>
      </c>
      <c r="AC14" s="18" t="str">
        <f>IF(AB14="-","-",($X14*(1+PROFORMA!$A$38)))</f>
        <v>-</v>
      </c>
      <c r="AD14" s="18" t="str">
        <f>IF(AB14="-","-",($AC14*(PROFORMA!$A$26)*12)*PROFORMA!$A$36)</f>
        <v>-</v>
      </c>
      <c r="AE14" s="19" t="str">
        <f t="shared" si="13"/>
        <v>-</v>
      </c>
      <c r="AF14" s="19" t="str">
        <f>IF(AB14="-","-",EDATE(AE14,(12*PROFORMA!$A$26)))</f>
        <v>-</v>
      </c>
      <c r="AG14" s="17" t="str">
        <f t="shared" si="14"/>
        <v>-</v>
      </c>
      <c r="AH14" s="18" t="str">
        <f>IF(AG14="-","-",($AC14*(1+PROFORMA!$A$38)))</f>
        <v>-</v>
      </c>
      <c r="AI14" s="18" t="str">
        <f>IF(AG14="-","-",($AH14*(PROFORMA!$A$26)*12)*PROFORMA!$A$36)</f>
        <v>-</v>
      </c>
      <c r="AJ14" s="19" t="str">
        <f t="shared" si="15"/>
        <v>-</v>
      </c>
      <c r="AK14" s="19" t="str">
        <f>IF(AG14="-","-",EDATE(AJ14,(12*PROFORMA!$A$26)))</f>
        <v>-</v>
      </c>
      <c r="AL14" s="51"/>
      <c r="AM14" s="51"/>
      <c r="AN14" s="51"/>
      <c r="AO14" s="51"/>
      <c r="AP14" s="51"/>
      <c r="AQ14" s="51"/>
    </row>
    <row r="15" spans="1:43" s="53" customFormat="1" ht="25" customHeight="1" x14ac:dyDescent="0.2">
      <c r="A15" s="1"/>
      <c r="B15" s="1"/>
      <c r="C15" s="19"/>
      <c r="D15" s="19"/>
      <c r="E15" s="49"/>
      <c r="F15" s="50"/>
      <c r="G15" s="18"/>
      <c r="H15" s="51"/>
      <c r="I15" s="52"/>
      <c r="J15" s="49" t="str">
        <f t="shared" si="0"/>
        <v>-</v>
      </c>
      <c r="K15" s="111" t="str">
        <f>IF(($A15=""),"-",(J15/PROFORMA!$A$8))</f>
        <v>-</v>
      </c>
      <c r="L15" s="74" t="str">
        <f t="shared" si="1"/>
        <v>-</v>
      </c>
      <c r="M15" s="51" t="str">
        <f t="shared" si="2"/>
        <v>-</v>
      </c>
      <c r="N15" s="45" t="str">
        <f t="array" ref="N15">IF(O15&lt;&gt;"-",EOMONTH(MIN(IF($B:$B=B15,$C:$C)),-1)+1,"-")</f>
        <v>-</v>
      </c>
      <c r="O15" s="51" t="str">
        <f>IF(B15=B16,"-",(SUMIF($B:$B,"="&amp;B15,$M:$M)*PROFORMA!$A$36))</f>
        <v>-</v>
      </c>
      <c r="P15" s="45" t="str">
        <f t="shared" si="3"/>
        <v>-</v>
      </c>
      <c r="Q15" s="46" t="str">
        <f t="shared" si="4"/>
        <v>-</v>
      </c>
      <c r="R15" s="45" t="str">
        <f t="shared" si="5"/>
        <v>-</v>
      </c>
      <c r="S15" s="46" t="str">
        <f t="shared" si="6"/>
        <v>-</v>
      </c>
      <c r="T15" s="45" t="str">
        <f t="shared" si="7"/>
        <v>-</v>
      </c>
      <c r="U15" s="45" t="str">
        <f t="shared" si="8"/>
        <v>-</v>
      </c>
      <c r="V15" s="46" t="str">
        <f t="shared" si="9"/>
        <v>-</v>
      </c>
      <c r="W15" s="17" t="str">
        <f t="shared" si="10"/>
        <v>-</v>
      </c>
      <c r="X15" s="18" t="str">
        <f>IF(W15="-","-",($S15*(1+PROFORMA!$A$38)))</f>
        <v>-</v>
      </c>
      <c r="Y15" s="18" t="str">
        <f>IF(W15="-","-",($X15*(PROFORMA!$A$26)*12)*PROFORMA!$A$36)</f>
        <v>-</v>
      </c>
      <c r="Z15" s="19" t="str">
        <f t="shared" si="11"/>
        <v>-</v>
      </c>
      <c r="AA15" s="19" t="str">
        <f>IF(W15="-","-",EDATE(Z15,(12*PROFORMA!$A$26)))</f>
        <v>-</v>
      </c>
      <c r="AB15" s="17" t="str">
        <f t="shared" si="12"/>
        <v>-</v>
      </c>
      <c r="AC15" s="18" t="str">
        <f>IF(AB15="-","-",($X15*(1+PROFORMA!$A$38)))</f>
        <v>-</v>
      </c>
      <c r="AD15" s="18" t="str">
        <f>IF(AB15="-","-",($AC15*(PROFORMA!$A$26)*12)*PROFORMA!$A$36)</f>
        <v>-</v>
      </c>
      <c r="AE15" s="19" t="str">
        <f t="shared" si="13"/>
        <v>-</v>
      </c>
      <c r="AF15" s="19" t="str">
        <f>IF(AB15="-","-",EDATE(AE15,(12*PROFORMA!$A$26)))</f>
        <v>-</v>
      </c>
      <c r="AG15" s="17" t="str">
        <f t="shared" si="14"/>
        <v>-</v>
      </c>
      <c r="AH15" s="18" t="str">
        <f>IF(AG15="-","-",($AC15*(1+PROFORMA!$A$38)))</f>
        <v>-</v>
      </c>
      <c r="AI15" s="18" t="str">
        <f>IF(AG15="-","-",($AH15*(PROFORMA!$A$26)*12)*PROFORMA!$A$36)</f>
        <v>-</v>
      </c>
      <c r="AJ15" s="19" t="str">
        <f t="shared" si="15"/>
        <v>-</v>
      </c>
      <c r="AK15" s="19" t="str">
        <f>IF(AG15="-","-",EDATE(AJ15,(12*PROFORMA!$A$26)))</f>
        <v>-</v>
      </c>
      <c r="AL15" s="51"/>
      <c r="AM15" s="51"/>
      <c r="AN15" s="51"/>
      <c r="AO15" s="51"/>
      <c r="AP15" s="51"/>
      <c r="AQ15" s="51"/>
    </row>
    <row r="16" spans="1:43" s="53" customFormat="1" ht="25" customHeight="1" x14ac:dyDescent="0.2">
      <c r="A16" s="1"/>
      <c r="B16" s="1"/>
      <c r="C16" s="19"/>
      <c r="D16" s="19"/>
      <c r="E16" s="49"/>
      <c r="F16" s="50"/>
      <c r="G16" s="18"/>
      <c r="H16" s="51"/>
      <c r="I16" s="52"/>
      <c r="J16" s="49" t="str">
        <f t="shared" si="0"/>
        <v>-</v>
      </c>
      <c r="K16" s="111" t="str">
        <f>IF(($A16=""),"-",(J16/PROFORMA!$A$8))</f>
        <v>-</v>
      </c>
      <c r="L16" s="74" t="str">
        <f t="shared" si="1"/>
        <v>-</v>
      </c>
      <c r="M16" s="51" t="str">
        <f t="shared" si="2"/>
        <v>-</v>
      </c>
      <c r="N16" s="45" t="str">
        <f t="array" ref="N16">IF(O16&lt;&gt;"-",EOMONTH(MIN(IF($B:$B=B16,$C:$C)),-1)+1,"-")</f>
        <v>-</v>
      </c>
      <c r="O16" s="51" t="str">
        <f>IF(B16=B17,"-",(SUMIF($B:$B,"="&amp;B16,$M:$M)*PROFORMA!$A$36))</f>
        <v>-</v>
      </c>
      <c r="P16" s="45" t="str">
        <f t="shared" si="3"/>
        <v>-</v>
      </c>
      <c r="Q16" s="46" t="str">
        <f t="shared" si="4"/>
        <v>-</v>
      </c>
      <c r="R16" s="45" t="str">
        <f t="shared" si="5"/>
        <v>-</v>
      </c>
      <c r="S16" s="46" t="str">
        <f t="shared" si="6"/>
        <v>-</v>
      </c>
      <c r="T16" s="45" t="str">
        <f t="shared" si="7"/>
        <v>-</v>
      </c>
      <c r="U16" s="45" t="str">
        <f t="shared" si="8"/>
        <v>-</v>
      </c>
      <c r="V16" s="46" t="str">
        <f t="shared" si="9"/>
        <v>-</v>
      </c>
      <c r="W16" s="17" t="str">
        <f t="shared" si="10"/>
        <v>-</v>
      </c>
      <c r="X16" s="18" t="str">
        <f>IF(W16="-","-",($S16*(1+PROFORMA!$A$38)))</f>
        <v>-</v>
      </c>
      <c r="Y16" s="18" t="str">
        <f>IF(W16="-","-",($X16*(PROFORMA!$A$26)*12)*PROFORMA!$A$36)</f>
        <v>-</v>
      </c>
      <c r="Z16" s="19" t="str">
        <f t="shared" si="11"/>
        <v>-</v>
      </c>
      <c r="AA16" s="19" t="str">
        <f>IF(W16="-","-",EDATE(Z16,(12*PROFORMA!$A$26)))</f>
        <v>-</v>
      </c>
      <c r="AB16" s="17" t="str">
        <f t="shared" si="12"/>
        <v>-</v>
      </c>
      <c r="AC16" s="18" t="str">
        <f>IF(AB16="-","-",($X16*(1+PROFORMA!$A$38)))</f>
        <v>-</v>
      </c>
      <c r="AD16" s="18" t="str">
        <f>IF(AB16="-","-",($AC16*(PROFORMA!$A$26)*12)*PROFORMA!$A$36)</f>
        <v>-</v>
      </c>
      <c r="AE16" s="19" t="str">
        <f t="shared" si="13"/>
        <v>-</v>
      </c>
      <c r="AF16" s="19" t="str">
        <f>IF(AB16="-","-",EDATE(AE16,(12*PROFORMA!$A$26)))</f>
        <v>-</v>
      </c>
      <c r="AG16" s="17" t="str">
        <f t="shared" si="14"/>
        <v>-</v>
      </c>
      <c r="AH16" s="18" t="str">
        <f>IF(AG16="-","-",($AC16*(1+PROFORMA!$A$38)))</f>
        <v>-</v>
      </c>
      <c r="AI16" s="18" t="str">
        <f>IF(AG16="-","-",($AH16*(PROFORMA!$A$26)*12)*PROFORMA!$A$36)</f>
        <v>-</v>
      </c>
      <c r="AJ16" s="19" t="str">
        <f t="shared" si="15"/>
        <v>-</v>
      </c>
      <c r="AK16" s="19" t="str">
        <f>IF(AG16="-","-",EDATE(AJ16,(12*PROFORMA!$A$26)))</f>
        <v>-</v>
      </c>
      <c r="AL16" s="51"/>
      <c r="AM16" s="51"/>
      <c r="AN16" s="51"/>
      <c r="AO16" s="51"/>
      <c r="AP16" s="51"/>
      <c r="AQ16" s="51"/>
    </row>
    <row r="17" spans="1:43" s="53" customFormat="1" ht="25" customHeight="1" x14ac:dyDescent="0.2">
      <c r="A17" s="1"/>
      <c r="B17" s="1"/>
      <c r="C17" s="19"/>
      <c r="D17" s="19"/>
      <c r="E17" s="49"/>
      <c r="F17" s="50"/>
      <c r="G17" s="18"/>
      <c r="H17" s="51"/>
      <c r="I17" s="52"/>
      <c r="J17" s="49" t="str">
        <f t="shared" si="0"/>
        <v>-</v>
      </c>
      <c r="K17" s="111" t="str">
        <f>IF(($A17=""),"-",(J17/PROFORMA!$A$8))</f>
        <v>-</v>
      </c>
      <c r="L17" s="74" t="str">
        <f t="shared" si="1"/>
        <v>-</v>
      </c>
      <c r="M17" s="51" t="str">
        <f t="shared" si="2"/>
        <v>-</v>
      </c>
      <c r="N17" s="45" t="str">
        <f t="array" ref="N17">IF(O17&lt;&gt;"-",EOMONTH(MIN(IF($B:$B=B17,$C:$C)),-1)+1,"-")</f>
        <v>-</v>
      </c>
      <c r="O17" s="51" t="str">
        <f>IF(B17=B18,"-",(SUMIF($B:$B,"="&amp;B17,$M:$M)*PROFORMA!$A$36))</f>
        <v>-</v>
      </c>
      <c r="P17" s="45" t="str">
        <f t="shared" si="3"/>
        <v>-</v>
      </c>
      <c r="Q17" s="46" t="str">
        <f t="shared" si="4"/>
        <v>-</v>
      </c>
      <c r="R17" s="45" t="str">
        <f t="shared" si="5"/>
        <v>-</v>
      </c>
      <c r="S17" s="46" t="str">
        <f t="shared" si="6"/>
        <v>-</v>
      </c>
      <c r="T17" s="45" t="str">
        <f t="shared" si="7"/>
        <v>-</v>
      </c>
      <c r="U17" s="45" t="str">
        <f t="shared" si="8"/>
        <v>-</v>
      </c>
      <c r="V17" s="46" t="str">
        <f t="shared" si="9"/>
        <v>-</v>
      </c>
      <c r="W17" s="17" t="str">
        <f t="shared" si="10"/>
        <v>-</v>
      </c>
      <c r="X17" s="18" t="str">
        <f>IF(W17="-","-",($S17*(1+PROFORMA!$A$38)))</f>
        <v>-</v>
      </c>
      <c r="Y17" s="18" t="str">
        <f>IF(W17="-","-",($X17*(PROFORMA!$A$26)*12)*PROFORMA!$A$36)</f>
        <v>-</v>
      </c>
      <c r="Z17" s="19" t="str">
        <f t="shared" si="11"/>
        <v>-</v>
      </c>
      <c r="AA17" s="19" t="str">
        <f>IF(W17="-","-",EDATE(Z17,(12*PROFORMA!$A$26)))</f>
        <v>-</v>
      </c>
      <c r="AB17" s="17" t="str">
        <f t="shared" si="12"/>
        <v>-</v>
      </c>
      <c r="AC17" s="18" t="str">
        <f>IF(AB17="-","-",($X17*(1+PROFORMA!$A$38)))</f>
        <v>-</v>
      </c>
      <c r="AD17" s="18" t="str">
        <f>IF(AB17="-","-",($AC17*(PROFORMA!$A$26)*12)*PROFORMA!$A$36)</f>
        <v>-</v>
      </c>
      <c r="AE17" s="19" t="str">
        <f t="shared" si="13"/>
        <v>-</v>
      </c>
      <c r="AF17" s="19" t="str">
        <f>IF(AB17="-","-",EDATE(AE17,(12*PROFORMA!$A$26)))</f>
        <v>-</v>
      </c>
      <c r="AG17" s="17" t="str">
        <f t="shared" si="14"/>
        <v>-</v>
      </c>
      <c r="AH17" s="18" t="str">
        <f>IF(AG17="-","-",($AC17*(1+PROFORMA!$A$38)))</f>
        <v>-</v>
      </c>
      <c r="AI17" s="18" t="str">
        <f>IF(AG17="-","-",($AH17*(PROFORMA!$A$26)*12)*PROFORMA!$A$36)</f>
        <v>-</v>
      </c>
      <c r="AJ17" s="19" t="str">
        <f t="shared" si="15"/>
        <v>-</v>
      </c>
      <c r="AK17" s="19" t="str">
        <f>IF(AG17="-","-",EDATE(AJ17,(12*PROFORMA!$A$26)))</f>
        <v>-</v>
      </c>
      <c r="AL17" s="51"/>
      <c r="AM17" s="51"/>
      <c r="AN17" s="51"/>
      <c r="AO17" s="51"/>
      <c r="AP17" s="51"/>
      <c r="AQ17" s="51"/>
    </row>
    <row r="18" spans="1:43" s="53" customFormat="1" ht="25" customHeight="1" x14ac:dyDescent="0.2">
      <c r="A18" s="1"/>
      <c r="B18" s="1"/>
      <c r="C18" s="19"/>
      <c r="D18" s="19"/>
      <c r="E18" s="49"/>
      <c r="F18" s="50"/>
      <c r="G18" s="18"/>
      <c r="H18" s="51"/>
      <c r="I18" s="52"/>
      <c r="J18" s="49" t="str">
        <f t="shared" si="0"/>
        <v>-</v>
      </c>
      <c r="K18" s="111" t="str">
        <f>IF(($A18=""),"-",(J18/PROFORMA!$A$8))</f>
        <v>-</v>
      </c>
      <c r="L18" s="74" t="str">
        <f t="shared" si="1"/>
        <v>-</v>
      </c>
      <c r="M18" s="51" t="str">
        <f t="shared" si="2"/>
        <v>-</v>
      </c>
      <c r="N18" s="45" t="str">
        <f t="array" ref="N18">IF(O18&lt;&gt;"-",EOMONTH(MIN(IF($B:$B=B18,$C:$C)),-1)+1,"-")</f>
        <v>-</v>
      </c>
      <c r="O18" s="51" t="str">
        <f>IF(B18=B19,"-",(SUMIF($B:$B,"="&amp;B18,$M:$M)*PROFORMA!$A$36))</f>
        <v>-</v>
      </c>
      <c r="P18" s="45" t="str">
        <f t="shared" si="3"/>
        <v>-</v>
      </c>
      <c r="Q18" s="46" t="str">
        <f t="shared" si="4"/>
        <v>-</v>
      </c>
      <c r="R18" s="45" t="str">
        <f t="shared" si="5"/>
        <v>-</v>
      </c>
      <c r="S18" s="46" t="str">
        <f t="shared" si="6"/>
        <v>-</v>
      </c>
      <c r="T18" s="45" t="str">
        <f t="shared" si="7"/>
        <v>-</v>
      </c>
      <c r="U18" s="45" t="str">
        <f t="shared" si="8"/>
        <v>-</v>
      </c>
      <c r="V18" s="46" t="str">
        <f t="shared" si="9"/>
        <v>-</v>
      </c>
      <c r="W18" s="17" t="str">
        <f t="shared" si="10"/>
        <v>-</v>
      </c>
      <c r="X18" s="18" t="str">
        <f>IF(W18="-","-",($S18*(1+PROFORMA!$A$38)))</f>
        <v>-</v>
      </c>
      <c r="Y18" s="18" t="str">
        <f>IF(W18="-","-",($X18*(PROFORMA!$A$26)*12)*PROFORMA!$A$36)</f>
        <v>-</v>
      </c>
      <c r="Z18" s="19" t="str">
        <f t="shared" si="11"/>
        <v>-</v>
      </c>
      <c r="AA18" s="19" t="str">
        <f>IF(W18="-","-",EDATE(Z18,(12*PROFORMA!$A$26)))</f>
        <v>-</v>
      </c>
      <c r="AB18" s="17" t="str">
        <f t="shared" si="12"/>
        <v>-</v>
      </c>
      <c r="AC18" s="18" t="str">
        <f>IF(AB18="-","-",($X18*(1+PROFORMA!$A$38)))</f>
        <v>-</v>
      </c>
      <c r="AD18" s="18" t="str">
        <f>IF(AB18="-","-",($AC18*(PROFORMA!$A$26)*12)*PROFORMA!$A$36)</f>
        <v>-</v>
      </c>
      <c r="AE18" s="19" t="str">
        <f t="shared" si="13"/>
        <v>-</v>
      </c>
      <c r="AF18" s="19" t="str">
        <f>IF(AB18="-","-",EDATE(AE18,(12*PROFORMA!$A$26)))</f>
        <v>-</v>
      </c>
      <c r="AG18" s="17" t="str">
        <f t="shared" si="14"/>
        <v>-</v>
      </c>
      <c r="AH18" s="18" t="str">
        <f>IF(AG18="-","-",($AC18*(1+PROFORMA!$A$38)))</f>
        <v>-</v>
      </c>
      <c r="AI18" s="18" t="str">
        <f>IF(AG18="-","-",($AH18*(PROFORMA!$A$26)*12)*PROFORMA!$A$36)</f>
        <v>-</v>
      </c>
      <c r="AJ18" s="19" t="str">
        <f t="shared" si="15"/>
        <v>-</v>
      </c>
      <c r="AK18" s="19" t="str">
        <f>IF(AG18="-","-",EDATE(AJ18,(12*PROFORMA!$A$26)))</f>
        <v>-</v>
      </c>
      <c r="AL18" s="51"/>
      <c r="AM18" s="51"/>
      <c r="AN18" s="51"/>
      <c r="AO18" s="51"/>
      <c r="AP18" s="51"/>
      <c r="AQ18" s="51"/>
    </row>
    <row r="19" spans="1:43" s="53" customFormat="1" ht="25" customHeight="1" x14ac:dyDescent="0.2">
      <c r="A19" s="1"/>
      <c r="B19" s="1"/>
      <c r="C19" s="19"/>
      <c r="D19" s="19"/>
      <c r="E19" s="49"/>
      <c r="F19" s="50"/>
      <c r="G19" s="18"/>
      <c r="H19" s="51"/>
      <c r="I19" s="52"/>
      <c r="J19" s="49" t="str">
        <f t="shared" si="0"/>
        <v>-</v>
      </c>
      <c r="K19" s="111" t="str">
        <f>IF(($A19=""),"-",(J19/PROFORMA!$A$8))</f>
        <v>-</v>
      </c>
      <c r="L19" s="74" t="str">
        <f t="shared" si="1"/>
        <v>-</v>
      </c>
      <c r="M19" s="51" t="str">
        <f t="shared" si="2"/>
        <v>-</v>
      </c>
      <c r="N19" s="45" t="str">
        <f t="array" ref="N19">IF(O19&lt;&gt;"-",EOMONTH(MIN(IF($B:$B=B19,$C:$C)),-1)+1,"-")</f>
        <v>-</v>
      </c>
      <c r="O19" s="51" t="str">
        <f>IF(B19=B20,"-",(SUMIF($B:$B,"="&amp;B19,$M:$M)*PROFORMA!$A$36))</f>
        <v>-</v>
      </c>
      <c r="P19" s="45" t="str">
        <f t="shared" si="3"/>
        <v>-</v>
      </c>
      <c r="Q19" s="46" t="str">
        <f t="shared" si="4"/>
        <v>-</v>
      </c>
      <c r="R19" s="45" t="str">
        <f t="shared" si="5"/>
        <v>-</v>
      </c>
      <c r="S19" s="46" t="str">
        <f t="shared" si="6"/>
        <v>-</v>
      </c>
      <c r="T19" s="45" t="str">
        <f t="shared" si="7"/>
        <v>-</v>
      </c>
      <c r="U19" s="45" t="str">
        <f t="shared" si="8"/>
        <v>-</v>
      </c>
      <c r="V19" s="46" t="str">
        <f t="shared" si="9"/>
        <v>-</v>
      </c>
      <c r="W19" s="17" t="str">
        <f t="shared" si="10"/>
        <v>-</v>
      </c>
      <c r="X19" s="18" t="str">
        <f>IF(W19="-","-",($S19*(1+PROFORMA!$A$38)))</f>
        <v>-</v>
      </c>
      <c r="Y19" s="18" t="str">
        <f>IF(W19="-","-",($X19*(PROFORMA!$A$26)*12)*PROFORMA!$A$36)</f>
        <v>-</v>
      </c>
      <c r="Z19" s="19" t="str">
        <f t="shared" si="11"/>
        <v>-</v>
      </c>
      <c r="AA19" s="19" t="str">
        <f>IF(W19="-","-",EDATE(Z19,(12*PROFORMA!$A$26)))</f>
        <v>-</v>
      </c>
      <c r="AB19" s="17" t="str">
        <f t="shared" si="12"/>
        <v>-</v>
      </c>
      <c r="AC19" s="18" t="str">
        <f>IF(AB19="-","-",($X19*(1+PROFORMA!$A$38)))</f>
        <v>-</v>
      </c>
      <c r="AD19" s="18" t="str">
        <f>IF(AB19="-","-",($AC19*(PROFORMA!$A$26)*12)*PROFORMA!$A$36)</f>
        <v>-</v>
      </c>
      <c r="AE19" s="19" t="str">
        <f t="shared" si="13"/>
        <v>-</v>
      </c>
      <c r="AF19" s="19" t="str">
        <f>IF(AB19="-","-",EDATE(AE19,(12*PROFORMA!$A$26)))</f>
        <v>-</v>
      </c>
      <c r="AG19" s="17" t="str">
        <f t="shared" si="14"/>
        <v>-</v>
      </c>
      <c r="AH19" s="18" t="str">
        <f>IF(AG19="-","-",($AC19*(1+PROFORMA!$A$38)))</f>
        <v>-</v>
      </c>
      <c r="AI19" s="18" t="str">
        <f>IF(AG19="-","-",($AH19*(PROFORMA!$A$26)*12)*PROFORMA!$A$36)</f>
        <v>-</v>
      </c>
      <c r="AJ19" s="19" t="str">
        <f t="shared" si="15"/>
        <v>-</v>
      </c>
      <c r="AK19" s="19" t="str">
        <f>IF(AG19="-","-",EDATE(AJ19,(12*PROFORMA!$A$26)))</f>
        <v>-</v>
      </c>
      <c r="AL19" s="51"/>
      <c r="AM19" s="51"/>
      <c r="AN19" s="51"/>
      <c r="AO19" s="51"/>
      <c r="AP19" s="51"/>
      <c r="AQ19" s="51"/>
    </row>
    <row r="20" spans="1:43" s="53" customFormat="1" ht="25" customHeight="1" x14ac:dyDescent="0.2">
      <c r="A20" s="1"/>
      <c r="B20" s="1"/>
      <c r="C20" s="19"/>
      <c r="D20" s="19"/>
      <c r="E20" s="49"/>
      <c r="F20" s="50"/>
      <c r="G20" s="18"/>
      <c r="H20" s="51"/>
      <c r="I20" s="52"/>
      <c r="J20" s="49" t="str">
        <f t="shared" si="0"/>
        <v>-</v>
      </c>
      <c r="K20" s="111" t="str">
        <f>IF(($A20=""),"-",(J20/PROFORMA!$A$8))</f>
        <v>-</v>
      </c>
      <c r="L20" s="74" t="str">
        <f t="shared" si="1"/>
        <v>-</v>
      </c>
      <c r="M20" s="51" t="str">
        <f t="shared" si="2"/>
        <v>-</v>
      </c>
      <c r="N20" s="45" t="str">
        <f t="array" ref="N20">IF(O20&lt;&gt;"-",EOMONTH(MIN(IF($B:$B=B20,$C:$C)),-1)+1,"-")</f>
        <v>-</v>
      </c>
      <c r="O20" s="51" t="str">
        <f>IF(B20=B21,"-",(SUMIF($B:$B,"="&amp;B20,$M:$M)*PROFORMA!$A$36))</f>
        <v>-</v>
      </c>
      <c r="P20" s="45" t="str">
        <f t="shared" si="3"/>
        <v>-</v>
      </c>
      <c r="Q20" s="46" t="str">
        <f t="shared" si="4"/>
        <v>-</v>
      </c>
      <c r="R20" s="45" t="str">
        <f t="shared" si="5"/>
        <v>-</v>
      </c>
      <c r="S20" s="46" t="str">
        <f t="shared" si="6"/>
        <v>-</v>
      </c>
      <c r="T20" s="45" t="str">
        <f t="shared" si="7"/>
        <v>-</v>
      </c>
      <c r="U20" s="45" t="str">
        <f t="shared" si="8"/>
        <v>-</v>
      </c>
      <c r="V20" s="46" t="str">
        <f t="shared" si="9"/>
        <v>-</v>
      </c>
      <c r="W20" s="17" t="str">
        <f t="shared" si="10"/>
        <v>-</v>
      </c>
      <c r="X20" s="18" t="str">
        <f>IF(W20="-","-",($S20*(1+PROFORMA!$A$38)))</f>
        <v>-</v>
      </c>
      <c r="Y20" s="18" t="str">
        <f>IF(W20="-","-",($X20*(PROFORMA!$A$26)*12)*PROFORMA!$A$36)</f>
        <v>-</v>
      </c>
      <c r="Z20" s="19" t="str">
        <f t="shared" si="11"/>
        <v>-</v>
      </c>
      <c r="AA20" s="19" t="str">
        <f>IF(W20="-","-",EDATE(Z20,(12*PROFORMA!$A$26)))</f>
        <v>-</v>
      </c>
      <c r="AB20" s="17" t="str">
        <f t="shared" si="12"/>
        <v>-</v>
      </c>
      <c r="AC20" s="18" t="str">
        <f>IF(AB20="-","-",($X20*(1+PROFORMA!$A$38)))</f>
        <v>-</v>
      </c>
      <c r="AD20" s="18" t="str">
        <f>IF(AB20="-","-",($AC20*(PROFORMA!$A$26)*12)*PROFORMA!$A$36)</f>
        <v>-</v>
      </c>
      <c r="AE20" s="19" t="str">
        <f t="shared" si="13"/>
        <v>-</v>
      </c>
      <c r="AF20" s="19" t="str">
        <f>IF(AB20="-","-",EDATE(AE20,(12*PROFORMA!$A$26)))</f>
        <v>-</v>
      </c>
      <c r="AG20" s="17" t="str">
        <f t="shared" si="14"/>
        <v>-</v>
      </c>
      <c r="AH20" s="18" t="str">
        <f>IF(AG20="-","-",($AC20*(1+PROFORMA!$A$38)))</f>
        <v>-</v>
      </c>
      <c r="AI20" s="18" t="str">
        <f>IF(AG20="-","-",($AH20*(PROFORMA!$A$26)*12)*PROFORMA!$A$36)</f>
        <v>-</v>
      </c>
      <c r="AJ20" s="19" t="str">
        <f t="shared" si="15"/>
        <v>-</v>
      </c>
      <c r="AK20" s="19" t="str">
        <f>IF(AG20="-","-",EDATE(AJ20,(12*PROFORMA!$A$26)))</f>
        <v>-</v>
      </c>
      <c r="AL20" s="51"/>
      <c r="AM20" s="51"/>
      <c r="AN20" s="51"/>
      <c r="AO20" s="51"/>
      <c r="AP20" s="51"/>
      <c r="AQ20" s="51"/>
    </row>
    <row r="21" spans="1:43" s="53" customFormat="1" ht="25" customHeight="1" x14ac:dyDescent="0.2">
      <c r="A21" s="1"/>
      <c r="B21" s="1"/>
      <c r="C21" s="19"/>
      <c r="D21" s="19"/>
      <c r="E21" s="49"/>
      <c r="F21" s="50"/>
      <c r="G21" s="18"/>
      <c r="H21" s="51"/>
      <c r="I21" s="52"/>
      <c r="J21" s="49" t="str">
        <f t="shared" si="0"/>
        <v>-</v>
      </c>
      <c r="K21" s="111" t="str">
        <f>IF(($A21=""),"-",(J21/PROFORMA!$A$8))</f>
        <v>-</v>
      </c>
      <c r="L21" s="74" t="str">
        <f t="shared" si="1"/>
        <v>-</v>
      </c>
      <c r="M21" s="51" t="str">
        <f t="shared" si="2"/>
        <v>-</v>
      </c>
      <c r="N21" s="45" t="str">
        <f t="array" ref="N21">IF(O21&lt;&gt;"-",EOMONTH(MIN(IF($B:$B=B21,$C:$C)),-1)+1,"-")</f>
        <v>-</v>
      </c>
      <c r="O21" s="51" t="str">
        <f>IF(B21=B22,"-",(SUMIF($B:$B,"="&amp;B21,$M:$M)*PROFORMA!$A$36))</f>
        <v>-</v>
      </c>
      <c r="P21" s="45" t="str">
        <f t="shared" si="3"/>
        <v>-</v>
      </c>
      <c r="Q21" s="46" t="str">
        <f t="shared" si="4"/>
        <v>-</v>
      </c>
      <c r="R21" s="45" t="str">
        <f t="shared" si="5"/>
        <v>-</v>
      </c>
      <c r="S21" s="46" t="str">
        <f t="shared" si="6"/>
        <v>-</v>
      </c>
      <c r="T21" s="45" t="str">
        <f t="shared" si="7"/>
        <v>-</v>
      </c>
      <c r="U21" s="45" t="str">
        <f t="shared" si="8"/>
        <v>-</v>
      </c>
      <c r="V21" s="46" t="str">
        <f t="shared" si="9"/>
        <v>-</v>
      </c>
      <c r="W21" s="17" t="str">
        <f t="shared" si="10"/>
        <v>-</v>
      </c>
      <c r="X21" s="18" t="str">
        <f>IF(W21="-","-",($S21*(1+PROFORMA!$A$38)))</f>
        <v>-</v>
      </c>
      <c r="Y21" s="18" t="str">
        <f>IF(W21="-","-",($X21*(PROFORMA!$A$26)*12)*PROFORMA!$A$36)</f>
        <v>-</v>
      </c>
      <c r="Z21" s="19" t="str">
        <f t="shared" si="11"/>
        <v>-</v>
      </c>
      <c r="AA21" s="19" t="str">
        <f>IF(W21="-","-",EDATE(Z21,(12*PROFORMA!$A$26)))</f>
        <v>-</v>
      </c>
      <c r="AB21" s="17" t="str">
        <f t="shared" si="12"/>
        <v>-</v>
      </c>
      <c r="AC21" s="18" t="str">
        <f>IF(AB21="-","-",($X21*(1+PROFORMA!$A$38)))</f>
        <v>-</v>
      </c>
      <c r="AD21" s="18" t="str">
        <f>IF(AB21="-","-",($AC21*(PROFORMA!$A$26)*12)*PROFORMA!$A$36)</f>
        <v>-</v>
      </c>
      <c r="AE21" s="19" t="str">
        <f t="shared" si="13"/>
        <v>-</v>
      </c>
      <c r="AF21" s="19" t="str">
        <f>IF(AB21="-","-",EDATE(AE21,(12*PROFORMA!$A$26)))</f>
        <v>-</v>
      </c>
      <c r="AG21" s="17" t="str">
        <f t="shared" si="14"/>
        <v>-</v>
      </c>
      <c r="AH21" s="18" t="str">
        <f>IF(AG21="-","-",($AC21*(1+PROFORMA!$A$38)))</f>
        <v>-</v>
      </c>
      <c r="AI21" s="18" t="str">
        <f>IF(AG21="-","-",($AH21*(PROFORMA!$A$26)*12)*PROFORMA!$A$36)</f>
        <v>-</v>
      </c>
      <c r="AJ21" s="19" t="str">
        <f t="shared" si="15"/>
        <v>-</v>
      </c>
      <c r="AK21" s="19" t="str">
        <f>IF(AG21="-","-",EDATE(AJ21,(12*PROFORMA!$A$26)))</f>
        <v>-</v>
      </c>
      <c r="AL21" s="51"/>
      <c r="AM21" s="51"/>
      <c r="AN21" s="51"/>
      <c r="AO21" s="51"/>
      <c r="AP21" s="51"/>
      <c r="AQ21" s="51"/>
    </row>
    <row r="22" spans="1:43" s="53" customFormat="1" ht="25" customHeight="1" x14ac:dyDescent="0.2">
      <c r="A22" s="1"/>
      <c r="B22" s="1"/>
      <c r="C22" s="19"/>
      <c r="D22" s="19"/>
      <c r="E22" s="49"/>
      <c r="F22" s="50"/>
      <c r="G22" s="18"/>
      <c r="H22" s="51"/>
      <c r="I22" s="52"/>
      <c r="J22" s="49" t="str">
        <f t="shared" si="0"/>
        <v>-</v>
      </c>
      <c r="K22" s="111" t="str">
        <f>IF(($A22=""),"-",(J22/PROFORMA!$A$8))</f>
        <v>-</v>
      </c>
      <c r="L22" s="74" t="str">
        <f t="shared" si="1"/>
        <v>-</v>
      </c>
      <c r="M22" s="51" t="str">
        <f t="shared" si="2"/>
        <v>-</v>
      </c>
      <c r="N22" s="45" t="str">
        <f t="array" ref="N22">IF(O22&lt;&gt;"-",EOMONTH(MIN(IF($B:$B=B22,$C:$C)),-1)+1,"-")</f>
        <v>-</v>
      </c>
      <c r="O22" s="51" t="str">
        <f>IF(B22=B23,"-",(SUMIF($B:$B,"="&amp;B22,$M:$M)*PROFORMA!$A$36))</f>
        <v>-</v>
      </c>
      <c r="P22" s="45" t="str">
        <f t="shared" si="3"/>
        <v>-</v>
      </c>
      <c r="Q22" s="46" t="str">
        <f t="shared" si="4"/>
        <v>-</v>
      </c>
      <c r="R22" s="45" t="str">
        <f t="shared" si="5"/>
        <v>-</v>
      </c>
      <c r="S22" s="46" t="str">
        <f t="shared" si="6"/>
        <v>-</v>
      </c>
      <c r="T22" s="45" t="str">
        <f t="shared" si="7"/>
        <v>-</v>
      </c>
      <c r="U22" s="45" t="str">
        <f t="shared" si="8"/>
        <v>-</v>
      </c>
      <c r="V22" s="46" t="str">
        <f t="shared" si="9"/>
        <v>-</v>
      </c>
      <c r="W22" s="17" t="str">
        <f t="shared" si="10"/>
        <v>-</v>
      </c>
      <c r="X22" s="18" t="str">
        <f>IF(W22="-","-",($S22*(1+PROFORMA!$A$38)))</f>
        <v>-</v>
      </c>
      <c r="Y22" s="18" t="str">
        <f>IF(W22="-","-",($X22*(PROFORMA!$A$26)*12)*PROFORMA!$A$36)</f>
        <v>-</v>
      </c>
      <c r="Z22" s="19" t="str">
        <f t="shared" si="11"/>
        <v>-</v>
      </c>
      <c r="AA22" s="19" t="str">
        <f>IF(W22="-","-",EDATE(Z22,(12*PROFORMA!$A$26)))</f>
        <v>-</v>
      </c>
      <c r="AB22" s="17" t="str">
        <f t="shared" si="12"/>
        <v>-</v>
      </c>
      <c r="AC22" s="18" t="str">
        <f>IF(AB22="-","-",($X22*(1+PROFORMA!$A$38)))</f>
        <v>-</v>
      </c>
      <c r="AD22" s="18" t="str">
        <f>IF(AB22="-","-",($AC22*(PROFORMA!$A$26)*12)*PROFORMA!$A$36)</f>
        <v>-</v>
      </c>
      <c r="AE22" s="19" t="str">
        <f t="shared" si="13"/>
        <v>-</v>
      </c>
      <c r="AF22" s="19" t="str">
        <f>IF(AB22="-","-",EDATE(AE22,(12*PROFORMA!$A$26)))</f>
        <v>-</v>
      </c>
      <c r="AG22" s="17" t="str">
        <f t="shared" si="14"/>
        <v>-</v>
      </c>
      <c r="AH22" s="18" t="str">
        <f>IF(AG22="-","-",($AC22*(1+PROFORMA!$A$38)))</f>
        <v>-</v>
      </c>
      <c r="AI22" s="18" t="str">
        <f>IF(AG22="-","-",($AH22*(PROFORMA!$A$26)*12)*PROFORMA!$A$36)</f>
        <v>-</v>
      </c>
      <c r="AJ22" s="19" t="str">
        <f t="shared" si="15"/>
        <v>-</v>
      </c>
      <c r="AK22" s="19" t="str">
        <f>IF(AG22="-","-",EDATE(AJ22,(12*PROFORMA!$A$26)))</f>
        <v>-</v>
      </c>
      <c r="AL22" s="51"/>
      <c r="AM22" s="51"/>
      <c r="AN22" s="51"/>
      <c r="AO22" s="51"/>
      <c r="AP22" s="51"/>
      <c r="AQ22" s="51"/>
    </row>
    <row r="23" spans="1:43" s="53" customFormat="1" ht="25" customHeight="1" x14ac:dyDescent="0.2">
      <c r="A23" s="1"/>
      <c r="B23" s="1"/>
      <c r="C23" s="19"/>
      <c r="D23" s="19"/>
      <c r="E23" s="49"/>
      <c r="F23" s="50"/>
      <c r="G23" s="18"/>
      <c r="H23" s="51"/>
      <c r="I23" s="54"/>
      <c r="J23" s="49" t="str">
        <f t="shared" si="0"/>
        <v>-</v>
      </c>
      <c r="K23" s="111" t="str">
        <f>IF(($A23=""),"-",(J23/PROFORMA!$A$8))</f>
        <v>-</v>
      </c>
      <c r="L23" s="74" t="str">
        <f t="shared" si="1"/>
        <v>-</v>
      </c>
      <c r="M23" s="51" t="str">
        <f t="shared" si="2"/>
        <v>-</v>
      </c>
      <c r="N23" s="45" t="str">
        <f t="array" ref="N23">IF(O23&lt;&gt;"-",EOMONTH(MIN(IF($B:$B=B23,$C:$C)),-1)+1,"-")</f>
        <v>-</v>
      </c>
      <c r="O23" s="51" t="str">
        <f>IF(B23=B24,"-",(SUMIF($B:$B,"="&amp;B23,$M:$M)*PROFORMA!$A$36))</f>
        <v>-</v>
      </c>
      <c r="P23" s="45" t="str">
        <f t="shared" si="3"/>
        <v>-</v>
      </c>
      <c r="Q23" s="46" t="str">
        <f t="shared" si="4"/>
        <v>-</v>
      </c>
      <c r="R23" s="45" t="str">
        <f t="shared" si="5"/>
        <v>-</v>
      </c>
      <c r="S23" s="46" t="str">
        <f t="shared" si="6"/>
        <v>-</v>
      </c>
      <c r="T23" s="45" t="str">
        <f t="shared" si="7"/>
        <v>-</v>
      </c>
      <c r="U23" s="45" t="str">
        <f t="shared" si="8"/>
        <v>-</v>
      </c>
      <c r="V23" s="46" t="str">
        <f t="shared" si="9"/>
        <v>-</v>
      </c>
      <c r="W23" s="17" t="str">
        <f t="shared" si="10"/>
        <v>-</v>
      </c>
      <c r="X23" s="18" t="str">
        <f>IF(W23="-","-",($S23*(1+PROFORMA!$A$38)))</f>
        <v>-</v>
      </c>
      <c r="Y23" s="18" t="str">
        <f>IF(W23="-","-",($X23*(PROFORMA!$A$26)*12)*PROFORMA!$A$36)</f>
        <v>-</v>
      </c>
      <c r="Z23" s="19" t="str">
        <f t="shared" si="11"/>
        <v>-</v>
      </c>
      <c r="AA23" s="19" t="str">
        <f>IF(W23="-","-",EDATE(Z23,(12*PROFORMA!$A$26)))</f>
        <v>-</v>
      </c>
      <c r="AB23" s="17" t="str">
        <f t="shared" si="12"/>
        <v>-</v>
      </c>
      <c r="AC23" s="18" t="str">
        <f>IF(AB23="-","-",($X23*(1+PROFORMA!$A$38)))</f>
        <v>-</v>
      </c>
      <c r="AD23" s="18" t="str">
        <f>IF(AB23="-","-",($AC23*(PROFORMA!$A$26)*12)*PROFORMA!$A$36)</f>
        <v>-</v>
      </c>
      <c r="AE23" s="19" t="str">
        <f t="shared" si="13"/>
        <v>-</v>
      </c>
      <c r="AF23" s="19" t="str">
        <f>IF(AB23="-","-",EDATE(AE23,(12*PROFORMA!$A$26)))</f>
        <v>-</v>
      </c>
      <c r="AG23" s="17" t="str">
        <f t="shared" si="14"/>
        <v>-</v>
      </c>
      <c r="AH23" s="18" t="str">
        <f>IF(AG23="-","-",($AC23*(1+PROFORMA!$A$38)))</f>
        <v>-</v>
      </c>
      <c r="AI23" s="18" t="str">
        <f>IF(AG23="-","-",($AH23*(PROFORMA!$A$26)*12)*PROFORMA!$A$36)</f>
        <v>-</v>
      </c>
      <c r="AJ23" s="19" t="str">
        <f t="shared" si="15"/>
        <v>-</v>
      </c>
      <c r="AK23" s="19" t="str">
        <f>IF(AG23="-","-",EDATE(AJ23,(12*PROFORMA!$A$26)))</f>
        <v>-</v>
      </c>
      <c r="AL23" s="51"/>
      <c r="AM23" s="51"/>
      <c r="AN23" s="51"/>
      <c r="AO23" s="51"/>
      <c r="AP23" s="51"/>
      <c r="AQ23" s="51"/>
    </row>
    <row r="24" spans="1:43" s="53" customFormat="1" ht="25" customHeight="1" x14ac:dyDescent="0.2">
      <c r="A24" s="1"/>
      <c r="B24" s="1"/>
      <c r="C24" s="19"/>
      <c r="D24" s="19"/>
      <c r="E24" s="49"/>
      <c r="F24" s="50"/>
      <c r="G24" s="18"/>
      <c r="H24" s="51"/>
      <c r="I24" s="54"/>
      <c r="J24" s="49" t="str">
        <f t="shared" si="0"/>
        <v>-</v>
      </c>
      <c r="K24" s="111" t="str">
        <f>IF(($A24=""),"-",(J24/PROFORMA!$A$8))</f>
        <v>-</v>
      </c>
      <c r="L24" s="74" t="str">
        <f t="shared" si="1"/>
        <v>-</v>
      </c>
      <c r="M24" s="51" t="str">
        <f t="shared" si="2"/>
        <v>-</v>
      </c>
      <c r="N24" s="45" t="str">
        <f t="array" ref="N24">IF(O24&lt;&gt;"-",EOMONTH(MIN(IF($B:$B=B24,$C:$C)),-1)+1,"-")</f>
        <v>-</v>
      </c>
      <c r="O24" s="51" t="str">
        <f>IF(B24=B25,"-",(SUMIF($B:$B,"="&amp;B24,$M:$M)*PROFORMA!$A$36))</f>
        <v>-</v>
      </c>
      <c r="P24" s="45" t="str">
        <f t="shared" si="3"/>
        <v>-</v>
      </c>
      <c r="Q24" s="46" t="str">
        <f t="shared" si="4"/>
        <v>-</v>
      </c>
      <c r="R24" s="45" t="str">
        <f t="shared" si="5"/>
        <v>-</v>
      </c>
      <c r="S24" s="46" t="str">
        <f t="shared" si="6"/>
        <v>-</v>
      </c>
      <c r="T24" s="45" t="str">
        <f t="shared" si="7"/>
        <v>-</v>
      </c>
      <c r="U24" s="45" t="str">
        <f t="shared" si="8"/>
        <v>-</v>
      </c>
      <c r="V24" s="46" t="str">
        <f t="shared" si="9"/>
        <v>-</v>
      </c>
      <c r="W24" s="17" t="str">
        <f t="shared" si="10"/>
        <v>-</v>
      </c>
      <c r="X24" s="18" t="str">
        <f>IF(W24="-","-",($S24*(1+PROFORMA!$A$38)))</f>
        <v>-</v>
      </c>
      <c r="Y24" s="18" t="str">
        <f>IF(W24="-","-",($X24*(PROFORMA!$A$26)*12)*PROFORMA!$A$36)</f>
        <v>-</v>
      </c>
      <c r="Z24" s="19" t="str">
        <f t="shared" si="11"/>
        <v>-</v>
      </c>
      <c r="AA24" s="19" t="str">
        <f>IF(W24="-","-",EDATE(Z24,(12*PROFORMA!$A$26)))</f>
        <v>-</v>
      </c>
      <c r="AB24" s="17" t="str">
        <f t="shared" si="12"/>
        <v>-</v>
      </c>
      <c r="AC24" s="18" t="str">
        <f>IF(AB24="-","-",($X24*(1+PROFORMA!$A$38)))</f>
        <v>-</v>
      </c>
      <c r="AD24" s="18" t="str">
        <f>IF(AB24="-","-",($AC24*(PROFORMA!$A$26)*12)*PROFORMA!$A$36)</f>
        <v>-</v>
      </c>
      <c r="AE24" s="19" t="str">
        <f t="shared" si="13"/>
        <v>-</v>
      </c>
      <c r="AF24" s="19" t="str">
        <f>IF(AB24="-","-",EDATE(AE24,(12*PROFORMA!$A$26)))</f>
        <v>-</v>
      </c>
      <c r="AG24" s="17" t="str">
        <f t="shared" si="14"/>
        <v>-</v>
      </c>
      <c r="AH24" s="18" t="str">
        <f>IF(AG24="-","-",($AC24*(1+PROFORMA!$A$38)))</f>
        <v>-</v>
      </c>
      <c r="AI24" s="18" t="str">
        <f>IF(AG24="-","-",($AH24*(PROFORMA!$A$26)*12)*PROFORMA!$A$36)</f>
        <v>-</v>
      </c>
      <c r="AJ24" s="19" t="str">
        <f t="shared" si="15"/>
        <v>-</v>
      </c>
      <c r="AK24" s="19" t="str">
        <f>IF(AG24="-","-",EDATE(AJ24,(12*PROFORMA!$A$26)))</f>
        <v>-</v>
      </c>
      <c r="AL24" s="51"/>
      <c r="AM24" s="51"/>
      <c r="AN24" s="51"/>
      <c r="AO24" s="51"/>
      <c r="AP24" s="51"/>
      <c r="AQ24" s="51"/>
    </row>
    <row r="25" spans="1:43" s="53" customFormat="1" ht="25" customHeight="1" x14ac:dyDescent="0.2">
      <c r="A25" s="1"/>
      <c r="B25" s="1"/>
      <c r="C25" s="19"/>
      <c r="D25" s="19"/>
      <c r="E25" s="49"/>
      <c r="F25" s="50"/>
      <c r="G25" s="18"/>
      <c r="H25" s="51"/>
      <c r="I25" s="54"/>
      <c r="J25" s="49" t="str">
        <f t="shared" si="0"/>
        <v>-</v>
      </c>
      <c r="K25" s="111" t="str">
        <f>IF(($A25=""),"-",(J25/PROFORMA!$A$8))</f>
        <v>-</v>
      </c>
      <c r="L25" s="74" t="str">
        <f t="shared" si="1"/>
        <v>-</v>
      </c>
      <c r="M25" s="51" t="str">
        <f t="shared" si="2"/>
        <v>-</v>
      </c>
      <c r="N25" s="45" t="str">
        <f t="array" ref="N25">IF(O25&lt;&gt;"-",EOMONTH(MIN(IF($B:$B=B25,$C:$C)),-1)+1,"-")</f>
        <v>-</v>
      </c>
      <c r="O25" s="51" t="str">
        <f>IF(B25=B26,"-",(SUMIF($B:$B,"="&amp;B25,$M:$M)*PROFORMA!$A$36))</f>
        <v>-</v>
      </c>
      <c r="P25" s="45" t="str">
        <f t="shared" si="3"/>
        <v>-</v>
      </c>
      <c r="Q25" s="46" t="str">
        <f t="shared" si="4"/>
        <v>-</v>
      </c>
      <c r="R25" s="45" t="str">
        <f t="shared" si="5"/>
        <v>-</v>
      </c>
      <c r="S25" s="46" t="str">
        <f t="shared" si="6"/>
        <v>-</v>
      </c>
      <c r="T25" s="45" t="str">
        <f t="shared" si="7"/>
        <v>-</v>
      </c>
      <c r="U25" s="45" t="str">
        <f t="shared" si="8"/>
        <v>-</v>
      </c>
      <c r="V25" s="46" t="str">
        <f t="shared" si="9"/>
        <v>-</v>
      </c>
      <c r="W25" s="17" t="str">
        <f t="shared" si="10"/>
        <v>-</v>
      </c>
      <c r="X25" s="18" t="str">
        <f>IF(W25="-","-",($S25*(1+PROFORMA!$A$38)))</f>
        <v>-</v>
      </c>
      <c r="Y25" s="18" t="str">
        <f>IF(W25="-","-",($X25*(PROFORMA!$A$26)*12)*PROFORMA!$A$36)</f>
        <v>-</v>
      </c>
      <c r="Z25" s="19" t="str">
        <f t="shared" si="11"/>
        <v>-</v>
      </c>
      <c r="AA25" s="19" t="str">
        <f>IF(W25="-","-",EDATE(Z25,(12*PROFORMA!$A$26)))</f>
        <v>-</v>
      </c>
      <c r="AB25" s="17" t="str">
        <f t="shared" si="12"/>
        <v>-</v>
      </c>
      <c r="AC25" s="18" t="str">
        <f>IF(AB25="-","-",($X25*(1+PROFORMA!$A$38)))</f>
        <v>-</v>
      </c>
      <c r="AD25" s="18" t="str">
        <f>IF(AB25="-","-",($AC25*(PROFORMA!$A$26)*12)*PROFORMA!$A$36)</f>
        <v>-</v>
      </c>
      <c r="AE25" s="19" t="str">
        <f t="shared" si="13"/>
        <v>-</v>
      </c>
      <c r="AF25" s="19" t="str">
        <f>IF(AB25="-","-",EDATE(AE25,(12*PROFORMA!$A$26)))</f>
        <v>-</v>
      </c>
      <c r="AG25" s="17" t="str">
        <f t="shared" si="14"/>
        <v>-</v>
      </c>
      <c r="AH25" s="18" t="str">
        <f>IF(AG25="-","-",($AC25*(1+PROFORMA!$A$38)))</f>
        <v>-</v>
      </c>
      <c r="AI25" s="18" t="str">
        <f>IF(AG25="-","-",($AH25*(PROFORMA!$A$26)*12)*PROFORMA!$A$36)</f>
        <v>-</v>
      </c>
      <c r="AJ25" s="19" t="str">
        <f t="shared" si="15"/>
        <v>-</v>
      </c>
      <c r="AK25" s="19" t="str">
        <f>IF(AG25="-","-",EDATE(AJ25,(12*PROFORMA!$A$26)))</f>
        <v>-</v>
      </c>
      <c r="AL25" s="51"/>
      <c r="AM25" s="51"/>
      <c r="AN25" s="51"/>
      <c r="AO25" s="51"/>
      <c r="AP25" s="51"/>
      <c r="AQ25" s="51"/>
    </row>
    <row r="26" spans="1:43" s="53" customFormat="1" ht="25" customHeight="1" x14ac:dyDescent="0.2">
      <c r="A26" s="1"/>
      <c r="B26" s="1"/>
      <c r="C26" s="19"/>
      <c r="D26" s="19"/>
      <c r="E26" s="49"/>
      <c r="F26" s="50"/>
      <c r="G26" s="18"/>
      <c r="H26" s="51"/>
      <c r="I26" s="54"/>
      <c r="J26" s="49" t="str">
        <f t="shared" si="0"/>
        <v>-</v>
      </c>
      <c r="K26" s="111" t="str">
        <f>IF(($A26=""),"-",(J26/PROFORMA!$A$8))</f>
        <v>-</v>
      </c>
      <c r="L26" s="74" t="str">
        <f t="shared" si="1"/>
        <v>-</v>
      </c>
      <c r="M26" s="51" t="str">
        <f t="shared" si="2"/>
        <v>-</v>
      </c>
      <c r="N26" s="45" t="str">
        <f t="array" ref="N26">IF(O26&lt;&gt;"-",EOMONTH(MIN(IF($B:$B=B26,$C:$C)),-1)+1,"-")</f>
        <v>-</v>
      </c>
      <c r="O26" s="51" t="str">
        <f>IF(B26=B27,"-",(SUMIF($B:$B,"="&amp;B26,$M:$M)*PROFORMA!$A$36))</f>
        <v>-</v>
      </c>
      <c r="P26" s="45" t="str">
        <f t="shared" si="3"/>
        <v>-</v>
      </c>
      <c r="Q26" s="46" t="str">
        <f t="shared" si="4"/>
        <v>-</v>
      </c>
      <c r="R26" s="45" t="str">
        <f t="shared" si="5"/>
        <v>-</v>
      </c>
      <c r="S26" s="46" t="str">
        <f t="shared" si="6"/>
        <v>-</v>
      </c>
      <c r="T26" s="45" t="str">
        <f t="shared" si="7"/>
        <v>-</v>
      </c>
      <c r="U26" s="45" t="str">
        <f t="shared" si="8"/>
        <v>-</v>
      </c>
      <c r="V26" s="46" t="str">
        <f t="shared" si="9"/>
        <v>-</v>
      </c>
      <c r="W26" s="17" t="str">
        <f t="shared" si="10"/>
        <v>-</v>
      </c>
      <c r="X26" s="18" t="str">
        <f>IF(W26="-","-",($S26*(1+PROFORMA!$A$38)))</f>
        <v>-</v>
      </c>
      <c r="Y26" s="18" t="str">
        <f>IF(W26="-","-",($X26*(PROFORMA!$A$26)*12)*PROFORMA!$A$36)</f>
        <v>-</v>
      </c>
      <c r="Z26" s="19" t="str">
        <f t="shared" si="11"/>
        <v>-</v>
      </c>
      <c r="AA26" s="19" t="str">
        <f>IF(W26="-","-",EDATE(Z26,(12*PROFORMA!$A$26)))</f>
        <v>-</v>
      </c>
      <c r="AB26" s="17" t="str">
        <f t="shared" si="12"/>
        <v>-</v>
      </c>
      <c r="AC26" s="18" t="str">
        <f>IF(AB26="-","-",($X26*(1+PROFORMA!$A$38)))</f>
        <v>-</v>
      </c>
      <c r="AD26" s="18" t="str">
        <f>IF(AB26="-","-",($AC26*(PROFORMA!$A$26)*12)*PROFORMA!$A$36)</f>
        <v>-</v>
      </c>
      <c r="AE26" s="19" t="str">
        <f t="shared" si="13"/>
        <v>-</v>
      </c>
      <c r="AF26" s="19" t="str">
        <f>IF(AB26="-","-",EDATE(AE26,(12*PROFORMA!$A$26)))</f>
        <v>-</v>
      </c>
      <c r="AG26" s="17" t="str">
        <f t="shared" si="14"/>
        <v>-</v>
      </c>
      <c r="AH26" s="18" t="str">
        <f>IF(AG26="-","-",($AC26*(1+PROFORMA!$A$38)))</f>
        <v>-</v>
      </c>
      <c r="AI26" s="18" t="str">
        <f>IF(AG26="-","-",($AH26*(PROFORMA!$A$26)*12)*PROFORMA!$A$36)</f>
        <v>-</v>
      </c>
      <c r="AJ26" s="19" t="str">
        <f t="shared" si="15"/>
        <v>-</v>
      </c>
      <c r="AK26" s="19" t="str">
        <f>IF(AG26="-","-",EDATE(AJ26,(12*PROFORMA!$A$26)))</f>
        <v>-</v>
      </c>
      <c r="AL26" s="51"/>
      <c r="AM26" s="51"/>
      <c r="AN26" s="51"/>
      <c r="AO26" s="51"/>
      <c r="AP26" s="51"/>
      <c r="AQ26" s="51"/>
    </row>
    <row r="27" spans="1:43" s="53" customFormat="1" ht="25" customHeight="1" x14ac:dyDescent="0.2">
      <c r="A27" s="1"/>
      <c r="B27" s="1"/>
      <c r="C27" s="19"/>
      <c r="D27" s="19"/>
      <c r="E27" s="49"/>
      <c r="F27" s="50"/>
      <c r="G27" s="18"/>
      <c r="H27" s="51"/>
      <c r="I27" s="54"/>
      <c r="J27" s="49" t="str">
        <f t="shared" si="0"/>
        <v>-</v>
      </c>
      <c r="K27" s="111" t="str">
        <f>IF(($A27=""),"-",(J27/PROFORMA!$A$8))</f>
        <v>-</v>
      </c>
      <c r="L27" s="74" t="str">
        <f t="shared" si="1"/>
        <v>-</v>
      </c>
      <c r="M27" s="51" t="str">
        <f t="shared" si="2"/>
        <v>-</v>
      </c>
      <c r="N27" s="45" t="str">
        <f t="array" ref="N27">IF(O27&lt;&gt;"-",EOMONTH(MIN(IF($B:$B=B27,$C:$C)),-1)+1,"-")</f>
        <v>-</v>
      </c>
      <c r="O27" s="51" t="str">
        <f>IF(B27=B28,"-",(SUMIF($B:$B,"="&amp;B27,$M:$M)*PROFORMA!$A$36))</f>
        <v>-</v>
      </c>
      <c r="P27" s="45" t="str">
        <f t="shared" si="3"/>
        <v>-</v>
      </c>
      <c r="Q27" s="46" t="str">
        <f t="shared" si="4"/>
        <v>-</v>
      </c>
      <c r="R27" s="45" t="str">
        <f t="shared" si="5"/>
        <v>-</v>
      </c>
      <c r="S27" s="46" t="str">
        <f t="shared" si="6"/>
        <v>-</v>
      </c>
      <c r="T27" s="45" t="str">
        <f t="shared" si="7"/>
        <v>-</v>
      </c>
      <c r="U27" s="45" t="str">
        <f t="shared" si="8"/>
        <v>-</v>
      </c>
      <c r="V27" s="46" t="str">
        <f t="shared" si="9"/>
        <v>-</v>
      </c>
      <c r="W27" s="17" t="str">
        <f t="shared" si="10"/>
        <v>-</v>
      </c>
      <c r="X27" s="18" t="str">
        <f>IF(W27="-","-",($S27*(1+PROFORMA!$A$38)))</f>
        <v>-</v>
      </c>
      <c r="Y27" s="18" t="str">
        <f>IF(W27="-","-",($X27*(PROFORMA!$A$26)*12)*PROFORMA!$A$36)</f>
        <v>-</v>
      </c>
      <c r="Z27" s="19" t="str">
        <f t="shared" si="11"/>
        <v>-</v>
      </c>
      <c r="AA27" s="19" t="str">
        <f>IF(W27="-","-",EDATE(Z27,(12*PROFORMA!$A$26)))</f>
        <v>-</v>
      </c>
      <c r="AB27" s="17" t="str">
        <f t="shared" si="12"/>
        <v>-</v>
      </c>
      <c r="AC27" s="18" t="str">
        <f>IF(AB27="-","-",($X27*(1+PROFORMA!$A$38)))</f>
        <v>-</v>
      </c>
      <c r="AD27" s="18" t="str">
        <f>IF(AB27="-","-",($AC27*(PROFORMA!$A$26)*12)*PROFORMA!$A$36)</f>
        <v>-</v>
      </c>
      <c r="AE27" s="19" t="str">
        <f t="shared" si="13"/>
        <v>-</v>
      </c>
      <c r="AF27" s="19" t="str">
        <f>IF(AB27="-","-",EDATE(AE27,(12*PROFORMA!$A$26)))</f>
        <v>-</v>
      </c>
      <c r="AG27" s="17" t="str">
        <f t="shared" si="14"/>
        <v>-</v>
      </c>
      <c r="AH27" s="18" t="str">
        <f>IF(AG27="-","-",($AC27*(1+PROFORMA!$A$38)))</f>
        <v>-</v>
      </c>
      <c r="AI27" s="18" t="str">
        <f>IF(AG27="-","-",($AH27*(PROFORMA!$A$26)*12)*PROFORMA!$A$36)</f>
        <v>-</v>
      </c>
      <c r="AJ27" s="19" t="str">
        <f t="shared" si="15"/>
        <v>-</v>
      </c>
      <c r="AK27" s="19" t="str">
        <f>IF(AG27="-","-",EDATE(AJ27,(12*PROFORMA!$A$26)))</f>
        <v>-</v>
      </c>
      <c r="AL27" s="51"/>
      <c r="AM27" s="51"/>
      <c r="AN27" s="51"/>
      <c r="AO27" s="51"/>
      <c r="AP27" s="51"/>
      <c r="AQ27" s="51"/>
    </row>
    <row r="28" spans="1:43" s="53" customFormat="1" ht="25" customHeight="1" x14ac:dyDescent="0.2">
      <c r="A28" s="1"/>
      <c r="B28" s="1"/>
      <c r="C28" s="19"/>
      <c r="D28" s="19"/>
      <c r="E28" s="49"/>
      <c r="F28" s="50"/>
      <c r="G28" s="18"/>
      <c r="H28" s="51"/>
      <c r="I28" s="54"/>
      <c r="J28" s="49" t="str">
        <f t="shared" si="0"/>
        <v>-</v>
      </c>
      <c r="K28" s="111" t="str">
        <f>IF(($A28=""),"-",(J28/PROFORMA!$A$8))</f>
        <v>-</v>
      </c>
      <c r="L28" s="74" t="str">
        <f t="shared" si="1"/>
        <v>-</v>
      </c>
      <c r="M28" s="51" t="str">
        <f t="shared" si="2"/>
        <v>-</v>
      </c>
      <c r="N28" s="45" t="str">
        <f t="array" ref="N28">IF(O28&lt;&gt;"-",EOMONTH(MIN(IF($B:$B=B28,$C:$C)),-1)+1,"-")</f>
        <v>-</v>
      </c>
      <c r="O28" s="51" t="str">
        <f>IF(B28=B29,"-",(SUMIF($B:$B,"="&amp;B28,$M:$M)*PROFORMA!$A$36))</f>
        <v>-</v>
      </c>
      <c r="P28" s="45" t="str">
        <f t="shared" si="3"/>
        <v>-</v>
      </c>
      <c r="Q28" s="46" t="str">
        <f t="shared" si="4"/>
        <v>-</v>
      </c>
      <c r="R28" s="45" t="str">
        <f t="shared" si="5"/>
        <v>-</v>
      </c>
      <c r="S28" s="46" t="str">
        <f t="shared" si="6"/>
        <v>-</v>
      </c>
      <c r="T28" s="45" t="str">
        <f t="shared" si="7"/>
        <v>-</v>
      </c>
      <c r="U28" s="45" t="str">
        <f t="shared" si="8"/>
        <v>-</v>
      </c>
      <c r="V28" s="46" t="str">
        <f t="shared" si="9"/>
        <v>-</v>
      </c>
      <c r="W28" s="17" t="str">
        <f t="shared" si="10"/>
        <v>-</v>
      </c>
      <c r="X28" s="18" t="str">
        <f>IF(W28="-","-",($S28*(1+PROFORMA!$A$38)))</f>
        <v>-</v>
      </c>
      <c r="Y28" s="18" t="str">
        <f>IF(W28="-","-",($X28*(PROFORMA!$A$26)*12)*PROFORMA!$A$36)</f>
        <v>-</v>
      </c>
      <c r="Z28" s="19" t="str">
        <f t="shared" si="11"/>
        <v>-</v>
      </c>
      <c r="AA28" s="19" t="str">
        <f>IF(W28="-","-",EDATE(Z28,(12*PROFORMA!$A$26)))</f>
        <v>-</v>
      </c>
      <c r="AB28" s="17" t="str">
        <f t="shared" si="12"/>
        <v>-</v>
      </c>
      <c r="AC28" s="18" t="str">
        <f>IF(AB28="-","-",($X28*(1+PROFORMA!$A$38)))</f>
        <v>-</v>
      </c>
      <c r="AD28" s="18" t="str">
        <f>IF(AB28="-","-",($AC28*(PROFORMA!$A$26)*12)*PROFORMA!$A$36)</f>
        <v>-</v>
      </c>
      <c r="AE28" s="19" t="str">
        <f t="shared" si="13"/>
        <v>-</v>
      </c>
      <c r="AF28" s="19" t="str">
        <f>IF(AB28="-","-",EDATE(AE28,(12*PROFORMA!$A$26)))</f>
        <v>-</v>
      </c>
      <c r="AG28" s="17" t="str">
        <f t="shared" si="14"/>
        <v>-</v>
      </c>
      <c r="AH28" s="18" t="str">
        <f>IF(AG28="-","-",($AC28*(1+PROFORMA!$A$38)))</f>
        <v>-</v>
      </c>
      <c r="AI28" s="18" t="str">
        <f>IF(AG28="-","-",($AH28*(PROFORMA!$A$26)*12)*PROFORMA!$A$36)</f>
        <v>-</v>
      </c>
      <c r="AJ28" s="19" t="str">
        <f t="shared" si="15"/>
        <v>-</v>
      </c>
      <c r="AK28" s="19" t="str">
        <f>IF(AG28="-","-",EDATE(AJ28,(12*PROFORMA!$A$26)))</f>
        <v>-</v>
      </c>
      <c r="AL28" s="51"/>
      <c r="AM28" s="51"/>
      <c r="AN28" s="51"/>
      <c r="AO28" s="51"/>
      <c r="AP28" s="51"/>
      <c r="AQ28" s="51"/>
    </row>
    <row r="29" spans="1:43" s="53" customFormat="1" ht="25" customHeight="1" x14ac:dyDescent="0.2">
      <c r="A29" s="1"/>
      <c r="B29" s="1"/>
      <c r="C29" s="19"/>
      <c r="D29" s="19"/>
      <c r="E29" s="49"/>
      <c r="F29" s="50"/>
      <c r="G29" s="18"/>
      <c r="H29" s="51"/>
      <c r="I29" s="54"/>
      <c r="J29" s="49" t="str">
        <f t="shared" si="0"/>
        <v>-</v>
      </c>
      <c r="K29" s="111" t="str">
        <f>IF(($A29=""),"-",(J29/PROFORMA!$A$8))</f>
        <v>-</v>
      </c>
      <c r="L29" s="74" t="str">
        <f t="shared" si="1"/>
        <v>-</v>
      </c>
      <c r="M29" s="51" t="str">
        <f t="shared" si="2"/>
        <v>-</v>
      </c>
      <c r="N29" s="45" t="str">
        <f t="array" ref="N29">IF(O29&lt;&gt;"-",EOMONTH(MIN(IF($B:$B=B29,$C:$C)),-1)+1,"-")</f>
        <v>-</v>
      </c>
      <c r="O29" s="51" t="str">
        <f>IF(B29=B30,"-",(SUMIF($B:$B,"="&amp;B29,$M:$M)*PROFORMA!$A$36))</f>
        <v>-</v>
      </c>
      <c r="P29" s="45" t="str">
        <f t="shared" si="3"/>
        <v>-</v>
      </c>
      <c r="Q29" s="46" t="str">
        <f t="shared" si="4"/>
        <v>-</v>
      </c>
      <c r="R29" s="45" t="str">
        <f t="shared" si="5"/>
        <v>-</v>
      </c>
      <c r="S29" s="46" t="str">
        <f t="shared" si="6"/>
        <v>-</v>
      </c>
      <c r="T29" s="45" t="str">
        <f t="shared" si="7"/>
        <v>-</v>
      </c>
      <c r="U29" s="45" t="str">
        <f t="shared" si="8"/>
        <v>-</v>
      </c>
      <c r="V29" s="46" t="str">
        <f t="shared" si="9"/>
        <v>-</v>
      </c>
      <c r="W29" s="17" t="str">
        <f t="shared" si="10"/>
        <v>-</v>
      </c>
      <c r="X29" s="18" t="str">
        <f>IF(W29="-","-",($S29*(1+PROFORMA!$A$38)))</f>
        <v>-</v>
      </c>
      <c r="Y29" s="18" t="str">
        <f>IF(W29="-","-",($X29*(PROFORMA!$A$26)*12)*PROFORMA!$A$36)</f>
        <v>-</v>
      </c>
      <c r="Z29" s="19" t="str">
        <f t="shared" si="11"/>
        <v>-</v>
      </c>
      <c r="AA29" s="19" t="str">
        <f>IF(W29="-","-",EDATE(Z29,(12*PROFORMA!$A$26)))</f>
        <v>-</v>
      </c>
      <c r="AB29" s="17" t="str">
        <f t="shared" si="12"/>
        <v>-</v>
      </c>
      <c r="AC29" s="18" t="str">
        <f>IF(AB29="-","-",($X29*(1+PROFORMA!$A$38)))</f>
        <v>-</v>
      </c>
      <c r="AD29" s="18" t="str">
        <f>IF(AB29="-","-",($AC29*(PROFORMA!$A$26)*12)*PROFORMA!$A$36)</f>
        <v>-</v>
      </c>
      <c r="AE29" s="19" t="str">
        <f t="shared" si="13"/>
        <v>-</v>
      </c>
      <c r="AF29" s="19" t="str">
        <f>IF(AB29="-","-",EDATE(AE29,(12*PROFORMA!$A$26)))</f>
        <v>-</v>
      </c>
      <c r="AG29" s="17" t="str">
        <f t="shared" si="14"/>
        <v>-</v>
      </c>
      <c r="AH29" s="18" t="str">
        <f>IF(AG29="-","-",($AC29*(1+PROFORMA!$A$38)))</f>
        <v>-</v>
      </c>
      <c r="AI29" s="18" t="str">
        <f>IF(AG29="-","-",($AH29*(PROFORMA!$A$26)*12)*PROFORMA!$A$36)</f>
        <v>-</v>
      </c>
      <c r="AJ29" s="19" t="str">
        <f t="shared" si="15"/>
        <v>-</v>
      </c>
      <c r="AK29" s="19" t="str">
        <f>IF(AG29="-","-",EDATE(AJ29,(12*PROFORMA!$A$26)))</f>
        <v>-</v>
      </c>
      <c r="AL29" s="51"/>
      <c r="AM29" s="51"/>
      <c r="AN29" s="51"/>
      <c r="AO29" s="51"/>
      <c r="AP29" s="51"/>
      <c r="AQ29" s="51"/>
    </row>
    <row r="30" spans="1:43" s="53" customFormat="1" ht="25" customHeight="1" x14ac:dyDescent="0.2">
      <c r="A30" s="1"/>
      <c r="B30" s="1"/>
      <c r="C30" s="19"/>
      <c r="D30" s="19"/>
      <c r="E30" s="49"/>
      <c r="F30" s="50"/>
      <c r="G30" s="18"/>
      <c r="H30" s="51"/>
      <c r="I30" s="54"/>
      <c r="J30" s="49" t="str">
        <f t="shared" si="0"/>
        <v>-</v>
      </c>
      <c r="K30" s="111" t="str">
        <f>IF(($A30=""),"-",(J30/PROFORMA!$A$8))</f>
        <v>-</v>
      </c>
      <c r="L30" s="74" t="str">
        <f t="shared" si="1"/>
        <v>-</v>
      </c>
      <c r="M30" s="51" t="str">
        <f t="shared" si="2"/>
        <v>-</v>
      </c>
      <c r="N30" s="45" t="str">
        <f t="array" ref="N30">IF(O30&lt;&gt;"-",EOMONTH(MIN(IF($B:$B=B30,$C:$C)),-1)+1,"-")</f>
        <v>-</v>
      </c>
      <c r="O30" s="51" t="str">
        <f>IF(B30=B31,"-",(SUMIF($B:$B,"="&amp;B30,$M:$M)*PROFORMA!$A$36))</f>
        <v>-</v>
      </c>
      <c r="P30" s="45" t="str">
        <f t="shared" si="3"/>
        <v>-</v>
      </c>
      <c r="Q30" s="46" t="str">
        <f t="shared" si="4"/>
        <v>-</v>
      </c>
      <c r="R30" s="45" t="str">
        <f t="shared" si="5"/>
        <v>-</v>
      </c>
      <c r="S30" s="46" t="str">
        <f t="shared" si="6"/>
        <v>-</v>
      </c>
      <c r="T30" s="45" t="str">
        <f t="shared" si="7"/>
        <v>-</v>
      </c>
      <c r="U30" s="45" t="str">
        <f t="shared" si="8"/>
        <v>-</v>
      </c>
      <c r="V30" s="46" t="str">
        <f t="shared" si="9"/>
        <v>-</v>
      </c>
      <c r="W30" s="17" t="str">
        <f t="shared" si="10"/>
        <v>-</v>
      </c>
      <c r="X30" s="18" t="str">
        <f>IF(W30="-","-",($S30*(1+PROFORMA!$A$38)))</f>
        <v>-</v>
      </c>
      <c r="Y30" s="18" t="str">
        <f>IF(W30="-","-",($X30*(PROFORMA!$A$26)*12)*PROFORMA!$A$36)</f>
        <v>-</v>
      </c>
      <c r="Z30" s="19" t="str">
        <f t="shared" si="11"/>
        <v>-</v>
      </c>
      <c r="AA30" s="19" t="str">
        <f>IF(W30="-","-",EDATE(Z30,(12*PROFORMA!$A$26)))</f>
        <v>-</v>
      </c>
      <c r="AB30" s="17" t="str">
        <f t="shared" si="12"/>
        <v>-</v>
      </c>
      <c r="AC30" s="18" t="str">
        <f>IF(AB30="-","-",($X30*(1+PROFORMA!$A$38)))</f>
        <v>-</v>
      </c>
      <c r="AD30" s="18" t="str">
        <f>IF(AB30="-","-",($AC30*(PROFORMA!$A$26)*12)*PROFORMA!$A$36)</f>
        <v>-</v>
      </c>
      <c r="AE30" s="19" t="str">
        <f t="shared" si="13"/>
        <v>-</v>
      </c>
      <c r="AF30" s="19" t="str">
        <f>IF(AB30="-","-",EDATE(AE30,(12*PROFORMA!$A$26)))</f>
        <v>-</v>
      </c>
      <c r="AG30" s="17" t="str">
        <f t="shared" si="14"/>
        <v>-</v>
      </c>
      <c r="AH30" s="18" t="str">
        <f>IF(AG30="-","-",($AC30*(1+PROFORMA!$A$38)))</f>
        <v>-</v>
      </c>
      <c r="AI30" s="18" t="str">
        <f>IF(AG30="-","-",($AH30*(PROFORMA!$A$26)*12)*PROFORMA!$A$36)</f>
        <v>-</v>
      </c>
      <c r="AJ30" s="19" t="str">
        <f t="shared" si="15"/>
        <v>-</v>
      </c>
      <c r="AK30" s="19" t="str">
        <f>IF(AG30="-","-",EDATE(AJ30,(12*PROFORMA!$A$26)))</f>
        <v>-</v>
      </c>
      <c r="AL30" s="51"/>
      <c r="AM30" s="51"/>
      <c r="AN30" s="51"/>
      <c r="AO30" s="51"/>
      <c r="AP30" s="51"/>
      <c r="AQ30" s="51"/>
    </row>
    <row r="31" spans="1:43" s="53" customFormat="1" ht="25" customHeight="1" x14ac:dyDescent="0.2">
      <c r="A31" s="1"/>
      <c r="B31" s="1"/>
      <c r="C31" s="19"/>
      <c r="D31" s="19"/>
      <c r="E31" s="49"/>
      <c r="F31" s="50"/>
      <c r="G31" s="18"/>
      <c r="H31" s="51"/>
      <c r="I31" s="54"/>
      <c r="J31" s="49" t="str">
        <f t="shared" si="0"/>
        <v>-</v>
      </c>
      <c r="K31" s="111" t="str">
        <f>IF(($A31=""),"-",(J31/PROFORMA!$A$8))</f>
        <v>-</v>
      </c>
      <c r="L31" s="74" t="str">
        <f t="shared" si="1"/>
        <v>-</v>
      </c>
      <c r="M31" s="51" t="str">
        <f t="shared" si="2"/>
        <v>-</v>
      </c>
      <c r="N31" s="45" t="str">
        <f t="array" ref="N31">IF(O31&lt;&gt;"-",EOMONTH(MIN(IF($B:$B=B31,$C:$C)),-1)+1,"-")</f>
        <v>-</v>
      </c>
      <c r="O31" s="51" t="str">
        <f>IF(B31=B32,"-",(SUMIF($B:$B,"="&amp;B31,$M:$M)*PROFORMA!$A$36))</f>
        <v>-</v>
      </c>
      <c r="P31" s="45" t="str">
        <f t="shared" si="3"/>
        <v>-</v>
      </c>
      <c r="Q31" s="46" t="str">
        <f t="shared" si="4"/>
        <v>-</v>
      </c>
      <c r="R31" s="45" t="str">
        <f t="shared" si="5"/>
        <v>-</v>
      </c>
      <c r="S31" s="46" t="str">
        <f t="shared" si="6"/>
        <v>-</v>
      </c>
      <c r="T31" s="45" t="str">
        <f t="shared" si="7"/>
        <v>-</v>
      </c>
      <c r="U31" s="45" t="str">
        <f t="shared" si="8"/>
        <v>-</v>
      </c>
      <c r="V31" s="46" t="str">
        <f t="shared" si="9"/>
        <v>-</v>
      </c>
      <c r="W31" s="17" t="str">
        <f t="shared" si="10"/>
        <v>-</v>
      </c>
      <c r="X31" s="18" t="str">
        <f>IF(W31="-","-",($S31*(1+PROFORMA!$A$38)))</f>
        <v>-</v>
      </c>
      <c r="Y31" s="18" t="str">
        <f>IF(W31="-","-",($X31*(PROFORMA!$A$26)*12)*PROFORMA!$A$36)</f>
        <v>-</v>
      </c>
      <c r="Z31" s="19" t="str">
        <f t="shared" si="11"/>
        <v>-</v>
      </c>
      <c r="AA31" s="19" t="str">
        <f>IF(W31="-","-",EDATE(Z31,(12*PROFORMA!$A$26)))</f>
        <v>-</v>
      </c>
      <c r="AB31" s="17" t="str">
        <f t="shared" si="12"/>
        <v>-</v>
      </c>
      <c r="AC31" s="18" t="str">
        <f>IF(AB31="-","-",($X31*(1+PROFORMA!$A$38)))</f>
        <v>-</v>
      </c>
      <c r="AD31" s="18" t="str">
        <f>IF(AB31="-","-",($AC31*(PROFORMA!$A$26)*12)*PROFORMA!$A$36)</f>
        <v>-</v>
      </c>
      <c r="AE31" s="19" t="str">
        <f t="shared" si="13"/>
        <v>-</v>
      </c>
      <c r="AF31" s="19" t="str">
        <f>IF(AB31="-","-",EDATE(AE31,(12*PROFORMA!$A$26)))</f>
        <v>-</v>
      </c>
      <c r="AG31" s="17" t="str">
        <f t="shared" si="14"/>
        <v>-</v>
      </c>
      <c r="AH31" s="18" t="str">
        <f>IF(AG31="-","-",($AC31*(1+PROFORMA!$A$38)))</f>
        <v>-</v>
      </c>
      <c r="AI31" s="18" t="str">
        <f>IF(AG31="-","-",($AH31*(PROFORMA!$A$26)*12)*PROFORMA!$A$36)</f>
        <v>-</v>
      </c>
      <c r="AJ31" s="19" t="str">
        <f t="shared" si="15"/>
        <v>-</v>
      </c>
      <c r="AK31" s="19" t="str">
        <f>IF(AG31="-","-",EDATE(AJ31,(12*PROFORMA!$A$26)))</f>
        <v>-</v>
      </c>
      <c r="AL31" s="51"/>
      <c r="AM31" s="51"/>
      <c r="AN31" s="51"/>
      <c r="AO31" s="51"/>
      <c r="AP31" s="51"/>
      <c r="AQ31" s="51"/>
    </row>
    <row r="32" spans="1:43" s="53" customFormat="1" ht="25" customHeight="1" x14ac:dyDescent="0.2">
      <c r="A32" s="1"/>
      <c r="B32" s="1"/>
      <c r="C32" s="19"/>
      <c r="D32" s="19"/>
      <c r="E32" s="49"/>
      <c r="F32" s="50"/>
      <c r="G32" s="18"/>
      <c r="H32" s="51"/>
      <c r="I32" s="54"/>
      <c r="J32" s="49" t="str">
        <f t="shared" si="0"/>
        <v>-</v>
      </c>
      <c r="K32" s="111" t="str">
        <f>IF(($A32=""),"-",(J32/PROFORMA!$A$8))</f>
        <v>-</v>
      </c>
      <c r="L32" s="74" t="str">
        <f t="shared" si="1"/>
        <v>-</v>
      </c>
      <c r="M32" s="51" t="str">
        <f t="shared" si="2"/>
        <v>-</v>
      </c>
      <c r="N32" s="45" t="str">
        <f t="array" ref="N32">IF(O32&lt;&gt;"-",EOMONTH(MIN(IF($B:$B=B32,$C:$C)),-1)+1,"-")</f>
        <v>-</v>
      </c>
      <c r="O32" s="51" t="str">
        <f>IF(B32=B33,"-",(SUMIF($B:$B,"="&amp;B32,$M:$M)*PROFORMA!$A$36))</f>
        <v>-</v>
      </c>
      <c r="P32" s="45" t="str">
        <f t="shared" si="3"/>
        <v>-</v>
      </c>
      <c r="Q32" s="46" t="str">
        <f t="shared" si="4"/>
        <v>-</v>
      </c>
      <c r="R32" s="45" t="str">
        <f t="shared" si="5"/>
        <v>-</v>
      </c>
      <c r="S32" s="46" t="str">
        <f t="shared" si="6"/>
        <v>-</v>
      </c>
      <c r="T32" s="45" t="str">
        <f t="shared" si="7"/>
        <v>-</v>
      </c>
      <c r="U32" s="45" t="str">
        <f t="shared" si="8"/>
        <v>-</v>
      </c>
      <c r="V32" s="46" t="str">
        <f t="shared" si="9"/>
        <v>-</v>
      </c>
      <c r="W32" s="17" t="str">
        <f t="shared" si="10"/>
        <v>-</v>
      </c>
      <c r="X32" s="18" t="str">
        <f>IF(W32="-","-",($S32*(1+PROFORMA!$A$38)))</f>
        <v>-</v>
      </c>
      <c r="Y32" s="18" t="str">
        <f>IF(W32="-","-",($X32*(PROFORMA!$A$26)*12)*PROFORMA!$A$36)</f>
        <v>-</v>
      </c>
      <c r="Z32" s="19" t="str">
        <f t="shared" si="11"/>
        <v>-</v>
      </c>
      <c r="AA32" s="19" t="str">
        <f>IF(W32="-","-",EDATE(Z32,(12*PROFORMA!$A$26)))</f>
        <v>-</v>
      </c>
      <c r="AB32" s="17" t="str">
        <f t="shared" si="12"/>
        <v>-</v>
      </c>
      <c r="AC32" s="18" t="str">
        <f>IF(AB32="-","-",($X32*(1+PROFORMA!$A$38)))</f>
        <v>-</v>
      </c>
      <c r="AD32" s="18" t="str">
        <f>IF(AB32="-","-",($AC32*(PROFORMA!$A$26)*12)*PROFORMA!$A$36)</f>
        <v>-</v>
      </c>
      <c r="AE32" s="19" t="str">
        <f t="shared" si="13"/>
        <v>-</v>
      </c>
      <c r="AF32" s="19" t="str">
        <f>IF(AB32="-","-",EDATE(AE32,(12*PROFORMA!$A$26)))</f>
        <v>-</v>
      </c>
      <c r="AG32" s="17" t="str">
        <f t="shared" si="14"/>
        <v>-</v>
      </c>
      <c r="AH32" s="18" t="str">
        <f>IF(AG32="-","-",($AC32*(1+PROFORMA!$A$38)))</f>
        <v>-</v>
      </c>
      <c r="AI32" s="18" t="str">
        <f>IF(AG32="-","-",($AH32*(PROFORMA!$A$26)*12)*PROFORMA!$A$36)</f>
        <v>-</v>
      </c>
      <c r="AJ32" s="19" t="str">
        <f t="shared" si="15"/>
        <v>-</v>
      </c>
      <c r="AK32" s="19" t="str">
        <f>IF(AG32="-","-",EDATE(AJ32,(12*PROFORMA!$A$26)))</f>
        <v>-</v>
      </c>
      <c r="AL32" s="51"/>
      <c r="AM32" s="51"/>
      <c r="AN32" s="51"/>
      <c r="AO32" s="51"/>
      <c r="AP32" s="51"/>
      <c r="AQ32" s="51"/>
    </row>
    <row r="33" spans="1:43" s="53" customFormat="1" ht="25" customHeight="1" x14ac:dyDescent="0.2">
      <c r="A33" s="1"/>
      <c r="B33" s="1"/>
      <c r="C33" s="19"/>
      <c r="D33" s="19"/>
      <c r="E33" s="49"/>
      <c r="F33" s="50"/>
      <c r="G33" s="18"/>
      <c r="H33" s="51"/>
      <c r="I33" s="54"/>
      <c r="J33" s="49" t="str">
        <f t="shared" si="0"/>
        <v>-</v>
      </c>
      <c r="K33" s="111" t="str">
        <f>IF(($A33=""),"-",(J33/PROFORMA!$A$8))</f>
        <v>-</v>
      </c>
      <c r="L33" s="74" t="str">
        <f t="shared" si="1"/>
        <v>-</v>
      </c>
      <c r="M33" s="51" t="str">
        <f t="shared" si="2"/>
        <v>-</v>
      </c>
      <c r="N33" s="45" t="str">
        <f t="array" ref="N33">IF(O33&lt;&gt;"-",EOMONTH(MIN(IF($B:$B=B33,$C:$C)),-1)+1,"-")</f>
        <v>-</v>
      </c>
      <c r="O33" s="51" t="str">
        <f>IF(B33=B34,"-",(SUMIF($B:$B,"="&amp;B33,$M:$M)*PROFORMA!$A$36))</f>
        <v>-</v>
      </c>
      <c r="P33" s="45" t="str">
        <f t="shared" si="3"/>
        <v>-</v>
      </c>
      <c r="Q33" s="46" t="str">
        <f t="shared" si="4"/>
        <v>-</v>
      </c>
      <c r="R33" s="45" t="str">
        <f t="shared" si="5"/>
        <v>-</v>
      </c>
      <c r="S33" s="46" t="str">
        <f t="shared" si="6"/>
        <v>-</v>
      </c>
      <c r="T33" s="45" t="str">
        <f t="shared" si="7"/>
        <v>-</v>
      </c>
      <c r="U33" s="45" t="str">
        <f t="shared" si="8"/>
        <v>-</v>
      </c>
      <c r="V33" s="46" t="str">
        <f t="shared" si="9"/>
        <v>-</v>
      </c>
      <c r="W33" s="17" t="str">
        <f t="shared" si="10"/>
        <v>-</v>
      </c>
      <c r="X33" s="18" t="str">
        <f>IF(W33="-","-",($S33*(1+PROFORMA!$A$38)))</f>
        <v>-</v>
      </c>
      <c r="Y33" s="18" t="str">
        <f>IF(W33="-","-",($X33*(PROFORMA!$A$26)*12)*PROFORMA!$A$36)</f>
        <v>-</v>
      </c>
      <c r="Z33" s="19" t="str">
        <f t="shared" si="11"/>
        <v>-</v>
      </c>
      <c r="AA33" s="19" t="str">
        <f>IF(W33="-","-",EDATE(Z33,(12*PROFORMA!$A$26)))</f>
        <v>-</v>
      </c>
      <c r="AB33" s="17" t="str">
        <f t="shared" si="12"/>
        <v>-</v>
      </c>
      <c r="AC33" s="18" t="str">
        <f>IF(AB33="-","-",($X33*(1+PROFORMA!$A$38)))</f>
        <v>-</v>
      </c>
      <c r="AD33" s="18" t="str">
        <f>IF(AB33="-","-",($AC33*(PROFORMA!$A$26)*12)*PROFORMA!$A$36)</f>
        <v>-</v>
      </c>
      <c r="AE33" s="19" t="str">
        <f t="shared" si="13"/>
        <v>-</v>
      </c>
      <c r="AF33" s="19" t="str">
        <f>IF(AB33="-","-",EDATE(AE33,(12*PROFORMA!$A$26)))</f>
        <v>-</v>
      </c>
      <c r="AG33" s="17" t="str">
        <f t="shared" si="14"/>
        <v>-</v>
      </c>
      <c r="AH33" s="18" t="str">
        <f>IF(AG33="-","-",($AC33*(1+PROFORMA!$A$38)))</f>
        <v>-</v>
      </c>
      <c r="AI33" s="18" t="str">
        <f>IF(AG33="-","-",($AH33*(PROFORMA!$A$26)*12)*PROFORMA!$A$36)</f>
        <v>-</v>
      </c>
      <c r="AJ33" s="19" t="str">
        <f t="shared" si="15"/>
        <v>-</v>
      </c>
      <c r="AK33" s="19" t="str">
        <f>IF(AG33="-","-",EDATE(AJ33,(12*PROFORMA!$A$26)))</f>
        <v>-</v>
      </c>
      <c r="AL33" s="51"/>
      <c r="AM33" s="51"/>
      <c r="AN33" s="51"/>
      <c r="AO33" s="51"/>
      <c r="AP33" s="51"/>
      <c r="AQ33" s="51"/>
    </row>
    <row r="34" spans="1:43" s="53" customFormat="1" ht="25" customHeight="1" x14ac:dyDescent="0.2">
      <c r="A34" s="1"/>
      <c r="B34" s="1"/>
      <c r="C34" s="19"/>
      <c r="D34" s="19"/>
      <c r="E34" s="49"/>
      <c r="F34" s="50"/>
      <c r="G34" s="18"/>
      <c r="H34" s="51"/>
      <c r="I34" s="54"/>
      <c r="J34" s="49" t="str">
        <f t="shared" si="0"/>
        <v>-</v>
      </c>
      <c r="K34" s="111" t="str">
        <f>IF(($A34=""),"-",(J34/PROFORMA!$A$8))</f>
        <v>-</v>
      </c>
      <c r="L34" s="74" t="str">
        <f t="shared" si="1"/>
        <v>-</v>
      </c>
      <c r="M34" s="51" t="str">
        <f t="shared" si="2"/>
        <v>-</v>
      </c>
      <c r="N34" s="45" t="str">
        <f t="array" ref="N34">IF(O34&lt;&gt;"-",EOMONTH(MIN(IF($B:$B=B34,$C:$C)),-1)+1,"-")</f>
        <v>-</v>
      </c>
      <c r="O34" s="51" t="str">
        <f>IF(B34=B35,"-",(SUMIF($B:$B,"="&amp;B34,$M:$M)*PROFORMA!$A$36))</f>
        <v>-</v>
      </c>
      <c r="P34" s="45" t="str">
        <f t="shared" si="3"/>
        <v>-</v>
      </c>
      <c r="Q34" s="46" t="str">
        <f t="shared" si="4"/>
        <v>-</v>
      </c>
      <c r="R34" s="45" t="str">
        <f t="shared" si="5"/>
        <v>-</v>
      </c>
      <c r="S34" s="46" t="str">
        <f t="shared" si="6"/>
        <v>-</v>
      </c>
      <c r="T34" s="45" t="str">
        <f t="shared" si="7"/>
        <v>-</v>
      </c>
      <c r="U34" s="45" t="str">
        <f t="shared" si="8"/>
        <v>-</v>
      </c>
      <c r="V34" s="46" t="str">
        <f t="shared" si="9"/>
        <v>-</v>
      </c>
      <c r="W34" s="17" t="str">
        <f t="shared" si="10"/>
        <v>-</v>
      </c>
      <c r="X34" s="18" t="str">
        <f>IF(W34="-","-",($S34*(1+PROFORMA!$A$38)))</f>
        <v>-</v>
      </c>
      <c r="Y34" s="18" t="str">
        <f>IF(W34="-","-",($X34*(PROFORMA!$A$26)*12)*PROFORMA!$A$36)</f>
        <v>-</v>
      </c>
      <c r="Z34" s="19" t="str">
        <f t="shared" si="11"/>
        <v>-</v>
      </c>
      <c r="AA34" s="19" t="str">
        <f>IF(W34="-","-",EDATE(Z34,(12*PROFORMA!$A$26)))</f>
        <v>-</v>
      </c>
      <c r="AB34" s="17" t="str">
        <f t="shared" si="12"/>
        <v>-</v>
      </c>
      <c r="AC34" s="18" t="str">
        <f>IF(AB34="-","-",($X34*(1+PROFORMA!$A$38)))</f>
        <v>-</v>
      </c>
      <c r="AD34" s="18" t="str">
        <f>IF(AB34="-","-",($AC34*(PROFORMA!$A$26)*12)*PROFORMA!$A$36)</f>
        <v>-</v>
      </c>
      <c r="AE34" s="19" t="str">
        <f t="shared" si="13"/>
        <v>-</v>
      </c>
      <c r="AF34" s="19" t="str">
        <f>IF(AB34="-","-",EDATE(AE34,(12*PROFORMA!$A$26)))</f>
        <v>-</v>
      </c>
      <c r="AG34" s="17" t="str">
        <f t="shared" si="14"/>
        <v>-</v>
      </c>
      <c r="AH34" s="18" t="str">
        <f>IF(AG34="-","-",($AC34*(1+PROFORMA!$A$38)))</f>
        <v>-</v>
      </c>
      <c r="AI34" s="18" t="str">
        <f>IF(AG34="-","-",($AH34*(PROFORMA!$A$26)*12)*PROFORMA!$A$36)</f>
        <v>-</v>
      </c>
      <c r="AJ34" s="19" t="str">
        <f t="shared" si="15"/>
        <v>-</v>
      </c>
      <c r="AK34" s="19" t="str">
        <f>IF(AG34="-","-",EDATE(AJ34,(12*PROFORMA!$A$26)))</f>
        <v>-</v>
      </c>
      <c r="AL34" s="51"/>
      <c r="AM34" s="51"/>
      <c r="AN34" s="51"/>
      <c r="AO34" s="51"/>
      <c r="AP34" s="51"/>
      <c r="AQ34" s="51"/>
    </row>
    <row r="35" spans="1:43" s="53" customFormat="1" ht="25" customHeight="1" x14ac:dyDescent="0.2">
      <c r="A35" s="1"/>
      <c r="B35" s="1"/>
      <c r="C35" s="19"/>
      <c r="D35" s="19"/>
      <c r="E35" s="49"/>
      <c r="F35" s="50"/>
      <c r="G35" s="18"/>
      <c r="H35" s="51"/>
      <c r="I35" s="54"/>
      <c r="J35" s="49" t="str">
        <f t="shared" si="0"/>
        <v>-</v>
      </c>
      <c r="K35" s="111" t="str">
        <f>IF(($A35=""),"-",(J35/PROFORMA!$A$8))</f>
        <v>-</v>
      </c>
      <c r="L35" s="74" t="str">
        <f t="shared" si="1"/>
        <v>-</v>
      </c>
      <c r="M35" s="51" t="str">
        <f t="shared" si="2"/>
        <v>-</v>
      </c>
      <c r="N35" s="45" t="str">
        <f t="array" ref="N35">IF(O35&lt;&gt;"-",EOMONTH(MIN(IF($B:$B=B35,$C:$C)),-1)+1,"-")</f>
        <v>-</v>
      </c>
      <c r="O35" s="51" t="str">
        <f>IF(B35=B36,"-",(SUMIF($B:$B,"="&amp;B35,$M:$M)*PROFORMA!$A$36))</f>
        <v>-</v>
      </c>
      <c r="P35" s="45" t="str">
        <f t="shared" si="3"/>
        <v>-</v>
      </c>
      <c r="Q35" s="46" t="str">
        <f t="shared" si="4"/>
        <v>-</v>
      </c>
      <c r="R35" s="45" t="str">
        <f t="shared" si="5"/>
        <v>-</v>
      </c>
      <c r="S35" s="46" t="str">
        <f t="shared" si="6"/>
        <v>-</v>
      </c>
      <c r="T35" s="45" t="str">
        <f t="shared" si="7"/>
        <v>-</v>
      </c>
      <c r="U35" s="45" t="str">
        <f t="shared" si="8"/>
        <v>-</v>
      </c>
      <c r="V35" s="46" t="str">
        <f t="shared" si="9"/>
        <v>-</v>
      </c>
      <c r="W35" s="17" t="str">
        <f t="shared" si="10"/>
        <v>-</v>
      </c>
      <c r="X35" s="18" t="str">
        <f>IF(W35="-","-",($S35*(1+PROFORMA!$A$38)))</f>
        <v>-</v>
      </c>
      <c r="Y35" s="18" t="str">
        <f>IF(W35="-","-",($X35*(PROFORMA!$A$26)*12)*PROFORMA!$A$36)</f>
        <v>-</v>
      </c>
      <c r="Z35" s="19" t="str">
        <f t="shared" si="11"/>
        <v>-</v>
      </c>
      <c r="AA35" s="19" t="str">
        <f>IF(W35="-","-",EDATE(Z35,(12*PROFORMA!$A$26)))</f>
        <v>-</v>
      </c>
      <c r="AB35" s="17" t="str">
        <f t="shared" si="12"/>
        <v>-</v>
      </c>
      <c r="AC35" s="18" t="str">
        <f>IF(AB35="-","-",($X35*(1+PROFORMA!$A$38)))</f>
        <v>-</v>
      </c>
      <c r="AD35" s="18" t="str">
        <f>IF(AB35="-","-",($AC35*(PROFORMA!$A$26)*12)*PROFORMA!$A$36)</f>
        <v>-</v>
      </c>
      <c r="AE35" s="19" t="str">
        <f t="shared" si="13"/>
        <v>-</v>
      </c>
      <c r="AF35" s="19" t="str">
        <f>IF(AB35="-","-",EDATE(AE35,(12*PROFORMA!$A$26)))</f>
        <v>-</v>
      </c>
      <c r="AG35" s="17" t="str">
        <f t="shared" si="14"/>
        <v>-</v>
      </c>
      <c r="AH35" s="18" t="str">
        <f>IF(AG35="-","-",($AC35*(1+PROFORMA!$A$38)))</f>
        <v>-</v>
      </c>
      <c r="AI35" s="18" t="str">
        <f>IF(AG35="-","-",($AH35*(PROFORMA!$A$26)*12)*PROFORMA!$A$36)</f>
        <v>-</v>
      </c>
      <c r="AJ35" s="19" t="str">
        <f t="shared" si="15"/>
        <v>-</v>
      </c>
      <c r="AK35" s="19" t="str">
        <f>IF(AG35="-","-",EDATE(AJ35,(12*PROFORMA!$A$26)))</f>
        <v>-</v>
      </c>
      <c r="AL35" s="51"/>
      <c r="AM35" s="51"/>
      <c r="AN35" s="51"/>
      <c r="AO35" s="51"/>
      <c r="AP35" s="51"/>
      <c r="AQ35" s="51"/>
    </row>
    <row r="36" spans="1:43" s="53" customFormat="1" ht="25" customHeight="1" x14ac:dyDescent="0.2">
      <c r="A36" s="1"/>
      <c r="B36" s="1"/>
      <c r="C36" s="19"/>
      <c r="D36" s="19"/>
      <c r="E36" s="49"/>
      <c r="F36" s="50"/>
      <c r="G36" s="18"/>
      <c r="H36" s="51"/>
      <c r="I36" s="54"/>
      <c r="J36" s="49" t="str">
        <f t="shared" si="0"/>
        <v>-</v>
      </c>
      <c r="K36" s="111" t="str">
        <f>IF(($A36=""),"-",(J36/PROFORMA!$A$8))</f>
        <v>-</v>
      </c>
      <c r="L36" s="74" t="str">
        <f t="shared" si="1"/>
        <v>-</v>
      </c>
      <c r="M36" s="51" t="str">
        <f t="shared" si="2"/>
        <v>-</v>
      </c>
      <c r="N36" s="45" t="str">
        <f t="array" ref="N36">IF(O36&lt;&gt;"-",EOMONTH(MIN(IF($B:$B=B36,$C:$C)),-1)+1,"-")</f>
        <v>-</v>
      </c>
      <c r="O36" s="51" t="str">
        <f>IF(B36=B37,"-",(SUMIF($B:$B,"="&amp;B36,$M:$M)*PROFORMA!$A$36))</f>
        <v>-</v>
      </c>
      <c r="P36" s="45" t="str">
        <f t="shared" si="3"/>
        <v>-</v>
      </c>
      <c r="Q36" s="46" t="str">
        <f t="shared" si="4"/>
        <v>-</v>
      </c>
      <c r="R36" s="45" t="str">
        <f t="shared" si="5"/>
        <v>-</v>
      </c>
      <c r="S36" s="46" t="str">
        <f t="shared" si="6"/>
        <v>-</v>
      </c>
      <c r="T36" s="45" t="str">
        <f t="shared" si="7"/>
        <v>-</v>
      </c>
      <c r="U36" s="45" t="str">
        <f t="shared" si="8"/>
        <v>-</v>
      </c>
      <c r="V36" s="46" t="str">
        <f t="shared" si="9"/>
        <v>-</v>
      </c>
      <c r="W36" s="17" t="str">
        <f t="shared" si="10"/>
        <v>-</v>
      </c>
      <c r="X36" s="18" t="str">
        <f>IF(W36="-","-",($S36*(1+PROFORMA!$A$38)))</f>
        <v>-</v>
      </c>
      <c r="Y36" s="18" t="str">
        <f>IF(W36="-","-",($X36*(PROFORMA!$A$26)*12)*PROFORMA!$A$36)</f>
        <v>-</v>
      </c>
      <c r="Z36" s="19" t="str">
        <f t="shared" si="11"/>
        <v>-</v>
      </c>
      <c r="AA36" s="19" t="str">
        <f>IF(W36="-","-",EDATE(Z36,(12*PROFORMA!$A$26)))</f>
        <v>-</v>
      </c>
      <c r="AB36" s="17" t="str">
        <f t="shared" si="12"/>
        <v>-</v>
      </c>
      <c r="AC36" s="18" t="str">
        <f>IF(AB36="-","-",($X36*(1+PROFORMA!$A$38)))</f>
        <v>-</v>
      </c>
      <c r="AD36" s="18" t="str">
        <f>IF(AB36="-","-",($AC36*(PROFORMA!$A$26)*12)*PROFORMA!$A$36)</f>
        <v>-</v>
      </c>
      <c r="AE36" s="19" t="str">
        <f t="shared" si="13"/>
        <v>-</v>
      </c>
      <c r="AF36" s="19" t="str">
        <f>IF(AB36="-","-",EDATE(AE36,(12*PROFORMA!$A$26)))</f>
        <v>-</v>
      </c>
      <c r="AG36" s="17" t="str">
        <f t="shared" si="14"/>
        <v>-</v>
      </c>
      <c r="AH36" s="18" t="str">
        <f>IF(AG36="-","-",($AC36*(1+PROFORMA!$A$38)))</f>
        <v>-</v>
      </c>
      <c r="AI36" s="18" t="str">
        <f>IF(AG36="-","-",($AH36*(PROFORMA!$A$26)*12)*PROFORMA!$A$36)</f>
        <v>-</v>
      </c>
      <c r="AJ36" s="19" t="str">
        <f t="shared" si="15"/>
        <v>-</v>
      </c>
      <c r="AK36" s="19" t="str">
        <f>IF(AG36="-","-",EDATE(AJ36,(12*PROFORMA!$A$26)))</f>
        <v>-</v>
      </c>
      <c r="AL36" s="51"/>
      <c r="AM36" s="51"/>
      <c r="AN36" s="51"/>
      <c r="AO36" s="51"/>
      <c r="AP36" s="51"/>
      <c r="AQ36" s="51"/>
    </row>
    <row r="37" spans="1:43" s="53" customFormat="1" ht="25" customHeight="1" x14ac:dyDescent="0.2">
      <c r="A37" s="1"/>
      <c r="B37" s="1"/>
      <c r="C37" s="19"/>
      <c r="D37" s="19"/>
      <c r="E37" s="49"/>
      <c r="F37" s="50"/>
      <c r="G37" s="18"/>
      <c r="H37" s="51"/>
      <c r="I37" s="54"/>
      <c r="J37" s="49" t="str">
        <f t="shared" si="0"/>
        <v>-</v>
      </c>
      <c r="K37" s="111" t="str">
        <f>IF(($A37=""),"-",(J37/PROFORMA!$A$8))</f>
        <v>-</v>
      </c>
      <c r="L37" s="74" t="str">
        <f t="shared" si="1"/>
        <v>-</v>
      </c>
      <c r="M37" s="51" t="str">
        <f t="shared" si="2"/>
        <v>-</v>
      </c>
      <c r="N37" s="45" t="str">
        <f t="array" ref="N37">IF(O37&lt;&gt;"-",EOMONTH(MIN(IF($B:$B=B37,$C:$C)),-1)+1,"-")</f>
        <v>-</v>
      </c>
      <c r="O37" s="51" t="str">
        <f>IF(B37=B38,"-",(SUMIF($B:$B,"="&amp;B37,$M:$M)*PROFORMA!$A$36))</f>
        <v>-</v>
      </c>
      <c r="P37" s="45" t="str">
        <f t="shared" si="3"/>
        <v>-</v>
      </c>
      <c r="Q37" s="46" t="str">
        <f t="shared" si="4"/>
        <v>-</v>
      </c>
      <c r="R37" s="45" t="str">
        <f t="shared" si="5"/>
        <v>-</v>
      </c>
      <c r="S37" s="46" t="str">
        <f t="shared" si="6"/>
        <v>-</v>
      </c>
      <c r="T37" s="45" t="str">
        <f t="shared" si="7"/>
        <v>-</v>
      </c>
      <c r="U37" s="45" t="str">
        <f t="shared" si="8"/>
        <v>-</v>
      </c>
      <c r="V37" s="46" t="str">
        <f t="shared" si="9"/>
        <v>-</v>
      </c>
      <c r="W37" s="17" t="str">
        <f t="shared" si="10"/>
        <v>-</v>
      </c>
      <c r="X37" s="18" t="str">
        <f>IF(W37="-","-",($S37*(1+PROFORMA!$A$38)))</f>
        <v>-</v>
      </c>
      <c r="Y37" s="18" t="str">
        <f>IF(W37="-","-",($X37*(PROFORMA!$A$26)*12)*PROFORMA!$A$36)</f>
        <v>-</v>
      </c>
      <c r="Z37" s="19" t="str">
        <f t="shared" si="11"/>
        <v>-</v>
      </c>
      <c r="AA37" s="19" t="str">
        <f>IF(W37="-","-",EDATE(Z37,(12*PROFORMA!$A$26)))</f>
        <v>-</v>
      </c>
      <c r="AB37" s="17" t="str">
        <f t="shared" si="12"/>
        <v>-</v>
      </c>
      <c r="AC37" s="18" t="str">
        <f>IF(AB37="-","-",($X37*(1+PROFORMA!$A$38)))</f>
        <v>-</v>
      </c>
      <c r="AD37" s="18" t="str">
        <f>IF(AB37="-","-",($AC37*(PROFORMA!$A$26)*12)*PROFORMA!$A$36)</f>
        <v>-</v>
      </c>
      <c r="AE37" s="19" t="str">
        <f t="shared" si="13"/>
        <v>-</v>
      </c>
      <c r="AF37" s="19" t="str">
        <f>IF(AB37="-","-",EDATE(AE37,(12*PROFORMA!$A$26)))</f>
        <v>-</v>
      </c>
      <c r="AG37" s="17" t="str">
        <f t="shared" si="14"/>
        <v>-</v>
      </c>
      <c r="AH37" s="18" t="str">
        <f>IF(AG37="-","-",($AC37*(1+PROFORMA!$A$38)))</f>
        <v>-</v>
      </c>
      <c r="AI37" s="18" t="str">
        <f>IF(AG37="-","-",($AH37*(PROFORMA!$A$26)*12)*PROFORMA!$A$36)</f>
        <v>-</v>
      </c>
      <c r="AJ37" s="19" t="str">
        <f t="shared" si="15"/>
        <v>-</v>
      </c>
      <c r="AK37" s="19" t="str">
        <f>IF(AG37="-","-",EDATE(AJ37,(12*PROFORMA!$A$26)))</f>
        <v>-</v>
      </c>
      <c r="AL37" s="51"/>
      <c r="AM37" s="51"/>
      <c r="AN37" s="51"/>
      <c r="AO37" s="51"/>
      <c r="AP37" s="51"/>
      <c r="AQ37" s="51"/>
    </row>
    <row r="38" spans="1:43" s="53" customFormat="1" ht="25" customHeight="1" x14ac:dyDescent="0.2">
      <c r="A38" s="1"/>
      <c r="B38" s="1"/>
      <c r="C38" s="19"/>
      <c r="D38" s="19"/>
      <c r="E38" s="49"/>
      <c r="F38" s="50"/>
      <c r="G38" s="18"/>
      <c r="H38" s="51"/>
      <c r="I38" s="54"/>
      <c r="J38" s="49" t="str">
        <f t="shared" si="0"/>
        <v>-</v>
      </c>
      <c r="K38" s="111" t="str">
        <f>IF(($A38=""),"-",(J38/PROFORMA!$A$8))</f>
        <v>-</v>
      </c>
      <c r="L38" s="74" t="str">
        <f t="shared" si="1"/>
        <v>-</v>
      </c>
      <c r="M38" s="51" t="str">
        <f t="shared" si="2"/>
        <v>-</v>
      </c>
      <c r="N38" s="45" t="str">
        <f t="array" ref="N38">IF(O38&lt;&gt;"-",EOMONTH(MIN(IF($B:$B=B38,$C:$C)),-1)+1,"-")</f>
        <v>-</v>
      </c>
      <c r="O38" s="51" t="str">
        <f>IF(B38=B39,"-",(SUMIF($B:$B,"="&amp;B38,$M:$M)*PROFORMA!$A$36))</f>
        <v>-</v>
      </c>
      <c r="P38" s="45" t="str">
        <f t="shared" si="3"/>
        <v>-</v>
      </c>
      <c r="Q38" s="46" t="str">
        <f t="shared" si="4"/>
        <v>-</v>
      </c>
      <c r="R38" s="45" t="str">
        <f t="shared" si="5"/>
        <v>-</v>
      </c>
      <c r="S38" s="46" t="str">
        <f t="shared" si="6"/>
        <v>-</v>
      </c>
      <c r="T38" s="45" t="str">
        <f t="shared" si="7"/>
        <v>-</v>
      </c>
      <c r="U38" s="45" t="str">
        <f t="shared" si="8"/>
        <v>-</v>
      </c>
      <c r="V38" s="46" t="str">
        <f t="shared" si="9"/>
        <v>-</v>
      </c>
      <c r="W38" s="17" t="str">
        <f t="shared" si="10"/>
        <v>-</v>
      </c>
      <c r="X38" s="18" t="str">
        <f>IF(W38="-","-",($S38*(1+PROFORMA!$A$38)))</f>
        <v>-</v>
      </c>
      <c r="Y38" s="18" t="str">
        <f>IF(W38="-","-",($X38*(PROFORMA!$A$26)*12)*PROFORMA!$A$36)</f>
        <v>-</v>
      </c>
      <c r="Z38" s="19" t="str">
        <f t="shared" si="11"/>
        <v>-</v>
      </c>
      <c r="AA38" s="19" t="str">
        <f>IF(W38="-","-",EDATE(Z38,(12*PROFORMA!$A$26)))</f>
        <v>-</v>
      </c>
      <c r="AB38" s="17" t="str">
        <f t="shared" si="12"/>
        <v>-</v>
      </c>
      <c r="AC38" s="18" t="str">
        <f>IF(AB38="-","-",($X38*(1+PROFORMA!$A$38)))</f>
        <v>-</v>
      </c>
      <c r="AD38" s="18" t="str">
        <f>IF(AB38="-","-",($AC38*(PROFORMA!$A$26)*12)*PROFORMA!$A$36)</f>
        <v>-</v>
      </c>
      <c r="AE38" s="19" t="str">
        <f t="shared" si="13"/>
        <v>-</v>
      </c>
      <c r="AF38" s="19" t="str">
        <f>IF(AB38="-","-",EDATE(AE38,(12*PROFORMA!$A$26)))</f>
        <v>-</v>
      </c>
      <c r="AG38" s="17" t="str">
        <f t="shared" si="14"/>
        <v>-</v>
      </c>
      <c r="AH38" s="18" t="str">
        <f>IF(AG38="-","-",($AC38*(1+PROFORMA!$A$38)))</f>
        <v>-</v>
      </c>
      <c r="AI38" s="18" t="str">
        <f>IF(AG38="-","-",($AH38*(PROFORMA!$A$26)*12)*PROFORMA!$A$36)</f>
        <v>-</v>
      </c>
      <c r="AJ38" s="19" t="str">
        <f t="shared" si="15"/>
        <v>-</v>
      </c>
      <c r="AK38" s="19" t="str">
        <f>IF(AG38="-","-",EDATE(AJ38,(12*PROFORMA!$A$26)))</f>
        <v>-</v>
      </c>
      <c r="AL38" s="51"/>
      <c r="AM38" s="51"/>
      <c r="AN38" s="51"/>
      <c r="AO38" s="51"/>
      <c r="AP38" s="51"/>
      <c r="AQ38" s="51"/>
    </row>
    <row r="39" spans="1:43" s="53" customFormat="1" ht="25" customHeight="1" x14ac:dyDescent="0.2">
      <c r="A39" s="1"/>
      <c r="B39" s="1"/>
      <c r="C39" s="19"/>
      <c r="D39" s="19"/>
      <c r="E39" s="49"/>
      <c r="F39" s="50"/>
      <c r="G39" s="18"/>
      <c r="H39" s="51"/>
      <c r="I39" s="54"/>
      <c r="J39" s="49" t="str">
        <f t="shared" si="0"/>
        <v>-</v>
      </c>
      <c r="K39" s="111" t="str">
        <f>IF(($A39=""),"-",(J39/PROFORMA!$A$8))</f>
        <v>-</v>
      </c>
      <c r="L39" s="74" t="str">
        <f t="shared" si="1"/>
        <v>-</v>
      </c>
      <c r="M39" s="51" t="str">
        <f t="shared" si="2"/>
        <v>-</v>
      </c>
      <c r="N39" s="45" t="str">
        <f t="array" ref="N39">IF(O39&lt;&gt;"-",EOMONTH(MIN(IF($B:$B=B39,$C:$C)),-1)+1,"-")</f>
        <v>-</v>
      </c>
      <c r="O39" s="51" t="str">
        <f>IF(B39=B40,"-",(SUMIF($B:$B,"="&amp;B39,$M:$M)*PROFORMA!$A$36))</f>
        <v>-</v>
      </c>
      <c r="P39" s="45" t="str">
        <f t="shared" si="3"/>
        <v>-</v>
      </c>
      <c r="Q39" s="46" t="str">
        <f t="shared" si="4"/>
        <v>-</v>
      </c>
      <c r="R39" s="45" t="str">
        <f t="shared" si="5"/>
        <v>-</v>
      </c>
      <c r="S39" s="46" t="str">
        <f t="shared" si="6"/>
        <v>-</v>
      </c>
      <c r="T39" s="45" t="str">
        <f t="shared" si="7"/>
        <v>-</v>
      </c>
      <c r="U39" s="45" t="str">
        <f t="shared" si="8"/>
        <v>-</v>
      </c>
      <c r="V39" s="46" t="str">
        <f t="shared" si="9"/>
        <v>-</v>
      </c>
      <c r="W39" s="17" t="str">
        <f t="shared" si="10"/>
        <v>-</v>
      </c>
      <c r="X39" s="18" t="str">
        <f>IF(W39="-","-",($S39*(1+PROFORMA!$A$38)))</f>
        <v>-</v>
      </c>
      <c r="Y39" s="18" t="str">
        <f>IF(W39="-","-",($X39*(PROFORMA!$A$26)*12)*PROFORMA!$A$36)</f>
        <v>-</v>
      </c>
      <c r="Z39" s="19" t="str">
        <f t="shared" si="11"/>
        <v>-</v>
      </c>
      <c r="AA39" s="19" t="str">
        <f>IF(W39="-","-",EDATE(Z39,(12*PROFORMA!$A$26)))</f>
        <v>-</v>
      </c>
      <c r="AB39" s="17" t="str">
        <f t="shared" si="12"/>
        <v>-</v>
      </c>
      <c r="AC39" s="18" t="str">
        <f>IF(AB39="-","-",($X39*(1+PROFORMA!$A$38)))</f>
        <v>-</v>
      </c>
      <c r="AD39" s="18" t="str">
        <f>IF(AB39="-","-",($AC39*(PROFORMA!$A$26)*12)*PROFORMA!$A$36)</f>
        <v>-</v>
      </c>
      <c r="AE39" s="19" t="str">
        <f t="shared" si="13"/>
        <v>-</v>
      </c>
      <c r="AF39" s="19" t="str">
        <f>IF(AB39="-","-",EDATE(AE39,(12*PROFORMA!$A$26)))</f>
        <v>-</v>
      </c>
      <c r="AG39" s="17" t="str">
        <f t="shared" si="14"/>
        <v>-</v>
      </c>
      <c r="AH39" s="18" t="str">
        <f>IF(AG39="-","-",($AC39*(1+PROFORMA!$A$38)))</f>
        <v>-</v>
      </c>
      <c r="AI39" s="18" t="str">
        <f>IF(AG39="-","-",($AH39*(PROFORMA!$A$26)*12)*PROFORMA!$A$36)</f>
        <v>-</v>
      </c>
      <c r="AJ39" s="19" t="str">
        <f t="shared" si="15"/>
        <v>-</v>
      </c>
      <c r="AK39" s="19" t="str">
        <f>IF(AG39="-","-",EDATE(AJ39,(12*PROFORMA!$A$26)))</f>
        <v>-</v>
      </c>
      <c r="AL39" s="51"/>
      <c r="AM39" s="51"/>
      <c r="AN39" s="51"/>
      <c r="AO39" s="51"/>
      <c r="AP39" s="51"/>
      <c r="AQ39" s="51"/>
    </row>
    <row r="40" spans="1:43" s="53" customFormat="1" ht="25" customHeight="1" x14ac:dyDescent="0.2">
      <c r="A40" s="1"/>
      <c r="B40" s="1"/>
      <c r="C40" s="19"/>
      <c r="D40" s="19"/>
      <c r="E40" s="49"/>
      <c r="F40" s="50"/>
      <c r="G40" s="18"/>
      <c r="H40" s="51"/>
      <c r="I40" s="54"/>
      <c r="J40" s="49" t="str">
        <f t="shared" si="0"/>
        <v>-</v>
      </c>
      <c r="K40" s="111" t="str">
        <f>IF(($A40=""),"-",(J40/PROFORMA!$A$8))</f>
        <v>-</v>
      </c>
      <c r="L40" s="74" t="str">
        <f t="shared" si="1"/>
        <v>-</v>
      </c>
      <c r="M40" s="51" t="str">
        <f t="shared" si="2"/>
        <v>-</v>
      </c>
      <c r="N40" s="45" t="str">
        <f t="array" ref="N40">IF(O40&lt;&gt;"-",EOMONTH(MIN(IF($B:$B=B40,$C:$C)),-1)+1,"-")</f>
        <v>-</v>
      </c>
      <c r="O40" s="51" t="str">
        <f>IF(B40=B41,"-",(SUMIF($B:$B,"="&amp;B40,$M:$M)*PROFORMA!$A$36))</f>
        <v>-</v>
      </c>
      <c r="P40" s="45" t="str">
        <f t="shared" si="3"/>
        <v>-</v>
      </c>
      <c r="Q40" s="46" t="str">
        <f t="shared" si="4"/>
        <v>-</v>
      </c>
      <c r="R40" s="45" t="str">
        <f t="shared" si="5"/>
        <v>-</v>
      </c>
      <c r="S40" s="46" t="str">
        <f t="shared" si="6"/>
        <v>-</v>
      </c>
      <c r="T40" s="45" t="str">
        <f t="shared" si="7"/>
        <v>-</v>
      </c>
      <c r="U40" s="45" t="str">
        <f t="shared" si="8"/>
        <v>-</v>
      </c>
      <c r="V40" s="46" t="str">
        <f t="shared" si="9"/>
        <v>-</v>
      </c>
      <c r="W40" s="17" t="str">
        <f t="shared" si="10"/>
        <v>-</v>
      </c>
      <c r="X40" s="18" t="str">
        <f>IF(W40="-","-",($S40*(1+PROFORMA!$A$38)))</f>
        <v>-</v>
      </c>
      <c r="Y40" s="18" t="str">
        <f>IF(W40="-","-",($X40*(PROFORMA!$A$26)*12)*PROFORMA!$A$36)</f>
        <v>-</v>
      </c>
      <c r="Z40" s="19" t="str">
        <f t="shared" si="11"/>
        <v>-</v>
      </c>
      <c r="AA40" s="19" t="str">
        <f>IF(W40="-","-",EDATE(Z40,(12*PROFORMA!$A$26)))</f>
        <v>-</v>
      </c>
      <c r="AB40" s="17" t="str">
        <f t="shared" si="12"/>
        <v>-</v>
      </c>
      <c r="AC40" s="18" t="str">
        <f>IF(AB40="-","-",($X40*(1+PROFORMA!$A$38)))</f>
        <v>-</v>
      </c>
      <c r="AD40" s="18" t="str">
        <f>IF(AB40="-","-",($AC40*(PROFORMA!$A$26)*12)*PROFORMA!$A$36)</f>
        <v>-</v>
      </c>
      <c r="AE40" s="19" t="str">
        <f t="shared" si="13"/>
        <v>-</v>
      </c>
      <c r="AF40" s="19" t="str">
        <f>IF(AB40="-","-",EDATE(AE40,(12*PROFORMA!$A$26)))</f>
        <v>-</v>
      </c>
      <c r="AG40" s="17" t="str">
        <f t="shared" si="14"/>
        <v>-</v>
      </c>
      <c r="AH40" s="18" t="str">
        <f>IF(AG40="-","-",($AC40*(1+PROFORMA!$A$38)))</f>
        <v>-</v>
      </c>
      <c r="AI40" s="18" t="str">
        <f>IF(AG40="-","-",($AH40*(PROFORMA!$A$26)*12)*PROFORMA!$A$36)</f>
        <v>-</v>
      </c>
      <c r="AJ40" s="19" t="str">
        <f t="shared" si="15"/>
        <v>-</v>
      </c>
      <c r="AK40" s="19" t="str">
        <f>IF(AG40="-","-",EDATE(AJ40,(12*PROFORMA!$A$26)))</f>
        <v>-</v>
      </c>
      <c r="AL40" s="51"/>
      <c r="AM40" s="51"/>
      <c r="AN40" s="51"/>
      <c r="AO40" s="51"/>
      <c r="AP40" s="51"/>
      <c r="AQ40" s="51"/>
    </row>
    <row r="41" spans="1:43" s="53" customFormat="1" ht="25" customHeight="1" x14ac:dyDescent="0.2">
      <c r="A41" s="1"/>
      <c r="B41" s="1"/>
      <c r="C41" s="19"/>
      <c r="D41" s="19"/>
      <c r="E41" s="49"/>
      <c r="F41" s="50"/>
      <c r="G41" s="18"/>
      <c r="H41" s="51"/>
      <c r="I41" s="54"/>
      <c r="J41" s="49" t="str">
        <f t="shared" si="0"/>
        <v>-</v>
      </c>
      <c r="K41" s="111" t="str">
        <f>IF(($A41=""),"-",(J41/PROFORMA!$A$8))</f>
        <v>-</v>
      </c>
      <c r="L41" s="74" t="str">
        <f t="shared" si="1"/>
        <v>-</v>
      </c>
      <c r="M41" s="51" t="str">
        <f t="shared" si="2"/>
        <v>-</v>
      </c>
      <c r="N41" s="45" t="str">
        <f t="array" ref="N41">IF(O41&lt;&gt;"-",EOMONTH(MIN(IF($B:$B=B41,$C:$C)),-1)+1,"-")</f>
        <v>-</v>
      </c>
      <c r="O41" s="51" t="str">
        <f>IF(B41=B42,"-",(SUMIF($B:$B,"="&amp;B41,$M:$M)*PROFORMA!$A$36))</f>
        <v>-</v>
      </c>
      <c r="P41" s="45" t="str">
        <f t="shared" si="3"/>
        <v>-</v>
      </c>
      <c r="Q41" s="46" t="str">
        <f t="shared" si="4"/>
        <v>-</v>
      </c>
      <c r="R41" s="45" t="str">
        <f t="shared" si="5"/>
        <v>-</v>
      </c>
      <c r="S41" s="46" t="str">
        <f t="shared" si="6"/>
        <v>-</v>
      </c>
      <c r="T41" s="45" t="str">
        <f t="shared" si="7"/>
        <v>-</v>
      </c>
      <c r="U41" s="45" t="str">
        <f t="shared" si="8"/>
        <v>-</v>
      </c>
      <c r="V41" s="46" t="str">
        <f t="shared" si="9"/>
        <v>-</v>
      </c>
      <c r="W41" s="17" t="str">
        <f t="shared" si="10"/>
        <v>-</v>
      </c>
      <c r="X41" s="18" t="str">
        <f>IF(W41="-","-",($S41*(1+PROFORMA!$A$38)))</f>
        <v>-</v>
      </c>
      <c r="Y41" s="18" t="str">
        <f>IF(W41="-","-",($X41*(PROFORMA!$A$26)*12)*PROFORMA!$A$36)</f>
        <v>-</v>
      </c>
      <c r="Z41" s="19" t="str">
        <f t="shared" si="11"/>
        <v>-</v>
      </c>
      <c r="AA41" s="19" t="str">
        <f>IF(W41="-","-",EDATE(Z41,(12*PROFORMA!$A$26)))</f>
        <v>-</v>
      </c>
      <c r="AB41" s="17" t="str">
        <f t="shared" si="12"/>
        <v>-</v>
      </c>
      <c r="AC41" s="18" t="str">
        <f>IF(AB41="-","-",($X41*(1+PROFORMA!$A$38)))</f>
        <v>-</v>
      </c>
      <c r="AD41" s="18" t="str">
        <f>IF(AB41="-","-",($AC41*(PROFORMA!$A$26)*12)*PROFORMA!$A$36)</f>
        <v>-</v>
      </c>
      <c r="AE41" s="19" t="str">
        <f t="shared" si="13"/>
        <v>-</v>
      </c>
      <c r="AF41" s="19" t="str">
        <f>IF(AB41="-","-",EDATE(AE41,(12*PROFORMA!$A$26)))</f>
        <v>-</v>
      </c>
      <c r="AG41" s="17" t="str">
        <f t="shared" si="14"/>
        <v>-</v>
      </c>
      <c r="AH41" s="18" t="str">
        <f>IF(AG41="-","-",($AC41*(1+PROFORMA!$A$38)))</f>
        <v>-</v>
      </c>
      <c r="AI41" s="18" t="str">
        <f>IF(AG41="-","-",($AH41*(PROFORMA!$A$26)*12)*PROFORMA!$A$36)</f>
        <v>-</v>
      </c>
      <c r="AJ41" s="19" t="str">
        <f t="shared" si="15"/>
        <v>-</v>
      </c>
      <c r="AK41" s="19" t="str">
        <f>IF(AG41="-","-",EDATE(AJ41,(12*PROFORMA!$A$26)))</f>
        <v>-</v>
      </c>
      <c r="AL41" s="51"/>
      <c r="AM41" s="51"/>
      <c r="AN41" s="51"/>
      <c r="AO41" s="51"/>
      <c r="AP41" s="51"/>
      <c r="AQ41" s="51"/>
    </row>
    <row r="42" spans="1:43" s="53" customFormat="1" ht="25" customHeight="1" x14ac:dyDescent="0.2">
      <c r="A42" s="1"/>
      <c r="B42" s="1"/>
      <c r="C42" s="19"/>
      <c r="D42" s="19"/>
      <c r="E42" s="49"/>
      <c r="F42" s="50"/>
      <c r="G42" s="18"/>
      <c r="H42" s="51"/>
      <c r="I42" s="54"/>
      <c r="J42" s="49" t="str">
        <f t="shared" si="0"/>
        <v>-</v>
      </c>
      <c r="K42" s="111" t="str">
        <f>IF(($A42=""),"-",(J42/PROFORMA!$A$8))</f>
        <v>-</v>
      </c>
      <c r="L42" s="74" t="str">
        <f t="shared" si="1"/>
        <v>-</v>
      </c>
      <c r="M42" s="51" t="str">
        <f t="shared" si="2"/>
        <v>-</v>
      </c>
      <c r="N42" s="45" t="str">
        <f t="array" ref="N42">IF(O42&lt;&gt;"-",EOMONTH(MIN(IF($B:$B=B42,$C:$C)),-1)+1,"-")</f>
        <v>-</v>
      </c>
      <c r="O42" s="51" t="str">
        <f>IF(B42=B43,"-",(SUMIF($B:$B,"="&amp;B42,$M:$M)*PROFORMA!$A$36))</f>
        <v>-</v>
      </c>
      <c r="P42" s="45" t="str">
        <f t="shared" si="3"/>
        <v>-</v>
      </c>
      <c r="Q42" s="46" t="str">
        <f t="shared" si="4"/>
        <v>-</v>
      </c>
      <c r="R42" s="45" t="str">
        <f t="shared" si="5"/>
        <v>-</v>
      </c>
      <c r="S42" s="46" t="str">
        <f t="shared" si="6"/>
        <v>-</v>
      </c>
      <c r="T42" s="45" t="str">
        <f t="shared" si="7"/>
        <v>-</v>
      </c>
      <c r="U42" s="45" t="str">
        <f t="shared" si="8"/>
        <v>-</v>
      </c>
      <c r="V42" s="46" t="str">
        <f t="shared" si="9"/>
        <v>-</v>
      </c>
      <c r="W42" s="17" t="str">
        <f t="shared" si="10"/>
        <v>-</v>
      </c>
      <c r="X42" s="18" t="str">
        <f>IF(W42="-","-",($S42*(1+PROFORMA!$A$38)))</f>
        <v>-</v>
      </c>
      <c r="Y42" s="18" t="str">
        <f>IF(W42="-","-",($X42*(PROFORMA!$A$26)*12)*PROFORMA!$A$36)</f>
        <v>-</v>
      </c>
      <c r="Z42" s="19" t="str">
        <f t="shared" si="11"/>
        <v>-</v>
      </c>
      <c r="AA42" s="19" t="str">
        <f>IF(W42="-","-",EDATE(Z42,(12*PROFORMA!$A$26)))</f>
        <v>-</v>
      </c>
      <c r="AB42" s="17" t="str">
        <f t="shared" si="12"/>
        <v>-</v>
      </c>
      <c r="AC42" s="18" t="str">
        <f>IF(AB42="-","-",($X42*(1+PROFORMA!$A$38)))</f>
        <v>-</v>
      </c>
      <c r="AD42" s="18" t="str">
        <f>IF(AB42="-","-",($AC42*(PROFORMA!$A$26)*12)*PROFORMA!$A$36)</f>
        <v>-</v>
      </c>
      <c r="AE42" s="19" t="str">
        <f t="shared" si="13"/>
        <v>-</v>
      </c>
      <c r="AF42" s="19" t="str">
        <f>IF(AB42="-","-",EDATE(AE42,(12*PROFORMA!$A$26)))</f>
        <v>-</v>
      </c>
      <c r="AG42" s="17" t="str">
        <f t="shared" si="14"/>
        <v>-</v>
      </c>
      <c r="AH42" s="18" t="str">
        <f>IF(AG42="-","-",($AC42*(1+PROFORMA!$A$38)))</f>
        <v>-</v>
      </c>
      <c r="AI42" s="18" t="str">
        <f>IF(AG42="-","-",($AH42*(PROFORMA!$A$26)*12)*PROFORMA!$A$36)</f>
        <v>-</v>
      </c>
      <c r="AJ42" s="19" t="str">
        <f t="shared" si="15"/>
        <v>-</v>
      </c>
      <c r="AK42" s="19" t="str">
        <f>IF(AG42="-","-",EDATE(AJ42,(12*PROFORMA!$A$26)))</f>
        <v>-</v>
      </c>
      <c r="AL42" s="51"/>
      <c r="AM42" s="51"/>
      <c r="AN42" s="51"/>
      <c r="AO42" s="51"/>
      <c r="AP42" s="51"/>
      <c r="AQ42" s="51"/>
    </row>
    <row r="43" spans="1:43" s="53" customFormat="1" ht="25" customHeight="1" x14ac:dyDescent="0.2">
      <c r="A43" s="1"/>
      <c r="B43" s="1"/>
      <c r="C43" s="19"/>
      <c r="D43" s="19"/>
      <c r="E43" s="49"/>
      <c r="F43" s="50"/>
      <c r="G43" s="18"/>
      <c r="H43" s="51"/>
      <c r="I43" s="54"/>
      <c r="J43" s="49" t="str">
        <f t="shared" si="0"/>
        <v>-</v>
      </c>
      <c r="K43" s="111" t="str">
        <f>IF(($A43=""),"-",(J43/PROFORMA!$A$8))</f>
        <v>-</v>
      </c>
      <c r="L43" s="74" t="str">
        <f t="shared" si="1"/>
        <v>-</v>
      </c>
      <c r="M43" s="51" t="str">
        <f t="shared" si="2"/>
        <v>-</v>
      </c>
      <c r="N43" s="45" t="str">
        <f t="array" ref="N43">IF(O43&lt;&gt;"-",EOMONTH(MIN(IF($B:$B=B43,$C:$C)),-1)+1,"-")</f>
        <v>-</v>
      </c>
      <c r="O43" s="51" t="str">
        <f>IF(B43=B44,"-",(SUMIF($B:$B,"="&amp;B43,$M:$M)*PROFORMA!$A$36))</f>
        <v>-</v>
      </c>
      <c r="P43" s="45" t="str">
        <f t="shared" si="3"/>
        <v>-</v>
      </c>
      <c r="Q43" s="46" t="str">
        <f t="shared" si="4"/>
        <v>-</v>
      </c>
      <c r="R43" s="45" t="str">
        <f t="shared" si="5"/>
        <v>-</v>
      </c>
      <c r="S43" s="46" t="str">
        <f t="shared" si="6"/>
        <v>-</v>
      </c>
      <c r="T43" s="45" t="str">
        <f t="shared" si="7"/>
        <v>-</v>
      </c>
      <c r="U43" s="45" t="str">
        <f t="shared" si="8"/>
        <v>-</v>
      </c>
      <c r="V43" s="46" t="str">
        <f t="shared" si="9"/>
        <v>-</v>
      </c>
      <c r="W43" s="17" t="str">
        <f t="shared" si="10"/>
        <v>-</v>
      </c>
      <c r="X43" s="18" t="str">
        <f>IF(W43="-","-",($S43*(1+PROFORMA!$A$38)))</f>
        <v>-</v>
      </c>
      <c r="Y43" s="18" t="str">
        <f>IF(W43="-","-",($X43*(PROFORMA!$A$26)*12)*PROFORMA!$A$36)</f>
        <v>-</v>
      </c>
      <c r="Z43" s="19" t="str">
        <f t="shared" si="11"/>
        <v>-</v>
      </c>
      <c r="AA43" s="19" t="str">
        <f>IF(W43="-","-",EDATE(Z43,(12*PROFORMA!$A$26)))</f>
        <v>-</v>
      </c>
      <c r="AB43" s="17" t="str">
        <f t="shared" si="12"/>
        <v>-</v>
      </c>
      <c r="AC43" s="18" t="str">
        <f>IF(AB43="-","-",($X43*(1+PROFORMA!$A$38)))</f>
        <v>-</v>
      </c>
      <c r="AD43" s="18" t="str">
        <f>IF(AB43="-","-",($AC43*(PROFORMA!$A$26)*12)*PROFORMA!$A$36)</f>
        <v>-</v>
      </c>
      <c r="AE43" s="19" t="str">
        <f t="shared" si="13"/>
        <v>-</v>
      </c>
      <c r="AF43" s="19" t="str">
        <f>IF(AB43="-","-",EDATE(AE43,(12*PROFORMA!$A$26)))</f>
        <v>-</v>
      </c>
      <c r="AG43" s="17" t="str">
        <f t="shared" si="14"/>
        <v>-</v>
      </c>
      <c r="AH43" s="18" t="str">
        <f>IF(AG43="-","-",($AC43*(1+PROFORMA!$A$38)))</f>
        <v>-</v>
      </c>
      <c r="AI43" s="18" t="str">
        <f>IF(AG43="-","-",($AH43*(PROFORMA!$A$26)*12)*PROFORMA!$A$36)</f>
        <v>-</v>
      </c>
      <c r="AJ43" s="19" t="str">
        <f t="shared" si="15"/>
        <v>-</v>
      </c>
      <c r="AK43" s="19" t="str">
        <f>IF(AG43="-","-",EDATE(AJ43,(12*PROFORMA!$A$26)))</f>
        <v>-</v>
      </c>
      <c r="AL43" s="51"/>
      <c r="AM43" s="51"/>
      <c r="AN43" s="51"/>
      <c r="AO43" s="51"/>
      <c r="AP43" s="51"/>
      <c r="AQ43" s="51"/>
    </row>
    <row r="44" spans="1:43" s="53" customFormat="1" ht="25" customHeight="1" x14ac:dyDescent="0.2">
      <c r="A44" s="1"/>
      <c r="B44" s="1"/>
      <c r="C44" s="19"/>
      <c r="D44" s="19"/>
      <c r="E44" s="49"/>
      <c r="F44" s="50"/>
      <c r="G44" s="18"/>
      <c r="H44" s="51"/>
      <c r="I44" s="54"/>
      <c r="J44" s="49" t="str">
        <f t="shared" si="0"/>
        <v>-</v>
      </c>
      <c r="K44" s="111" t="str">
        <f>IF(($A44=""),"-",(J44/PROFORMA!$A$8))</f>
        <v>-</v>
      </c>
      <c r="L44" s="74" t="str">
        <f t="shared" si="1"/>
        <v>-</v>
      </c>
      <c r="M44" s="51" t="str">
        <f t="shared" si="2"/>
        <v>-</v>
      </c>
      <c r="N44" s="45" t="str">
        <f t="array" ref="N44">IF(O44&lt;&gt;"-",EOMONTH(MIN(IF($B:$B=B44,$C:$C)),-1)+1,"-")</f>
        <v>-</v>
      </c>
      <c r="O44" s="51" t="str">
        <f>IF(B44=B45,"-",(SUMIF($B:$B,"="&amp;B44,$M:$M)*PROFORMA!$A$36))</f>
        <v>-</v>
      </c>
      <c r="P44" s="45" t="str">
        <f t="shared" si="3"/>
        <v>-</v>
      </c>
      <c r="Q44" s="46" t="str">
        <f t="shared" si="4"/>
        <v>-</v>
      </c>
      <c r="R44" s="45" t="str">
        <f t="shared" si="5"/>
        <v>-</v>
      </c>
      <c r="S44" s="46" t="str">
        <f t="shared" si="6"/>
        <v>-</v>
      </c>
      <c r="T44" s="45" t="str">
        <f t="shared" si="7"/>
        <v>-</v>
      </c>
      <c r="U44" s="45" t="str">
        <f t="shared" si="8"/>
        <v>-</v>
      </c>
      <c r="V44" s="46" t="str">
        <f t="shared" si="9"/>
        <v>-</v>
      </c>
      <c r="W44" s="17" t="str">
        <f t="shared" si="10"/>
        <v>-</v>
      </c>
      <c r="X44" s="18" t="str">
        <f>IF(W44="-","-",($S44*(1+PROFORMA!$A$38)))</f>
        <v>-</v>
      </c>
      <c r="Y44" s="18" t="str">
        <f>IF(W44="-","-",($X44*(PROFORMA!$A$26)*12)*PROFORMA!$A$36)</f>
        <v>-</v>
      </c>
      <c r="Z44" s="19" t="str">
        <f t="shared" si="11"/>
        <v>-</v>
      </c>
      <c r="AA44" s="19" t="str">
        <f>IF(W44="-","-",EDATE(Z44,(12*PROFORMA!$A$26)))</f>
        <v>-</v>
      </c>
      <c r="AB44" s="17" t="str">
        <f t="shared" si="12"/>
        <v>-</v>
      </c>
      <c r="AC44" s="18" t="str">
        <f>IF(AB44="-","-",($X44*(1+PROFORMA!$A$38)))</f>
        <v>-</v>
      </c>
      <c r="AD44" s="18" t="str">
        <f>IF(AB44="-","-",($AC44*(PROFORMA!$A$26)*12)*PROFORMA!$A$36)</f>
        <v>-</v>
      </c>
      <c r="AE44" s="19" t="str">
        <f t="shared" si="13"/>
        <v>-</v>
      </c>
      <c r="AF44" s="19" t="str">
        <f>IF(AB44="-","-",EDATE(AE44,(12*PROFORMA!$A$26)))</f>
        <v>-</v>
      </c>
      <c r="AG44" s="17" t="str">
        <f t="shared" si="14"/>
        <v>-</v>
      </c>
      <c r="AH44" s="18" t="str">
        <f>IF(AG44="-","-",($AC44*(1+PROFORMA!$A$38)))</f>
        <v>-</v>
      </c>
      <c r="AI44" s="18" t="str">
        <f>IF(AG44="-","-",($AH44*(PROFORMA!$A$26)*12)*PROFORMA!$A$36)</f>
        <v>-</v>
      </c>
      <c r="AJ44" s="19" t="str">
        <f t="shared" si="15"/>
        <v>-</v>
      </c>
      <c r="AK44" s="19" t="str">
        <f>IF(AG44="-","-",EDATE(AJ44,(12*PROFORMA!$A$26)))</f>
        <v>-</v>
      </c>
      <c r="AL44" s="51"/>
      <c r="AM44" s="51"/>
      <c r="AN44" s="51"/>
      <c r="AO44" s="51"/>
      <c r="AP44" s="51"/>
      <c r="AQ44" s="51"/>
    </row>
    <row r="45" spans="1:43" s="53" customFormat="1" ht="25" customHeight="1" x14ac:dyDescent="0.2">
      <c r="A45" s="1"/>
      <c r="B45" s="1"/>
      <c r="C45" s="19"/>
      <c r="D45" s="19"/>
      <c r="E45" s="49"/>
      <c r="F45" s="50"/>
      <c r="G45" s="18"/>
      <c r="H45" s="51"/>
      <c r="I45" s="54"/>
      <c r="J45" s="49" t="str">
        <f t="shared" si="0"/>
        <v>-</v>
      </c>
      <c r="K45" s="111" t="str">
        <f>IF(($A45=""),"-",(J45/PROFORMA!$A$8))</f>
        <v>-</v>
      </c>
      <c r="L45" s="74" t="str">
        <f t="shared" si="1"/>
        <v>-</v>
      </c>
      <c r="M45" s="51" t="str">
        <f t="shared" si="2"/>
        <v>-</v>
      </c>
      <c r="N45" s="45" t="str">
        <f t="array" ref="N45">IF(O45&lt;&gt;"-",EOMONTH(MIN(IF($B:$B=B45,$C:$C)),-1)+1,"-")</f>
        <v>-</v>
      </c>
      <c r="O45" s="51" t="str">
        <f>IF(B45=B46,"-",(SUMIF($B:$B,"="&amp;B45,$M:$M)*PROFORMA!$A$36))</f>
        <v>-</v>
      </c>
      <c r="P45" s="45" t="str">
        <f t="shared" si="3"/>
        <v>-</v>
      </c>
      <c r="Q45" s="46" t="str">
        <f t="shared" si="4"/>
        <v>-</v>
      </c>
      <c r="R45" s="45" t="str">
        <f t="shared" si="5"/>
        <v>-</v>
      </c>
      <c r="S45" s="46" t="str">
        <f t="shared" si="6"/>
        <v>-</v>
      </c>
      <c r="T45" s="45" t="str">
        <f t="shared" si="7"/>
        <v>-</v>
      </c>
      <c r="U45" s="45" t="str">
        <f t="shared" si="8"/>
        <v>-</v>
      </c>
      <c r="V45" s="46" t="str">
        <f t="shared" si="9"/>
        <v>-</v>
      </c>
      <c r="W45" s="17" t="str">
        <f t="shared" si="10"/>
        <v>-</v>
      </c>
      <c r="X45" s="18" t="str">
        <f>IF(W45="-","-",($S45*(1+PROFORMA!$A$38)))</f>
        <v>-</v>
      </c>
      <c r="Y45" s="18" t="str">
        <f>IF(W45="-","-",($X45*(PROFORMA!$A$26)*12)*PROFORMA!$A$36)</f>
        <v>-</v>
      </c>
      <c r="Z45" s="19" t="str">
        <f t="shared" si="11"/>
        <v>-</v>
      </c>
      <c r="AA45" s="19" t="str">
        <f>IF(W45="-","-",EDATE(Z45,(12*PROFORMA!$A$26)))</f>
        <v>-</v>
      </c>
      <c r="AB45" s="17" t="str">
        <f t="shared" si="12"/>
        <v>-</v>
      </c>
      <c r="AC45" s="18" t="str">
        <f>IF(AB45="-","-",($X45*(1+PROFORMA!$A$38)))</f>
        <v>-</v>
      </c>
      <c r="AD45" s="18" t="str">
        <f>IF(AB45="-","-",($AC45*(PROFORMA!$A$26)*12)*PROFORMA!$A$36)</f>
        <v>-</v>
      </c>
      <c r="AE45" s="19" t="str">
        <f t="shared" si="13"/>
        <v>-</v>
      </c>
      <c r="AF45" s="19" t="str">
        <f>IF(AB45="-","-",EDATE(AE45,(12*PROFORMA!$A$26)))</f>
        <v>-</v>
      </c>
      <c r="AG45" s="17" t="str">
        <f t="shared" si="14"/>
        <v>-</v>
      </c>
      <c r="AH45" s="18" t="str">
        <f>IF(AG45="-","-",($AC45*(1+PROFORMA!$A$38)))</f>
        <v>-</v>
      </c>
      <c r="AI45" s="18" t="str">
        <f>IF(AG45="-","-",($AH45*(PROFORMA!$A$26)*12)*PROFORMA!$A$36)</f>
        <v>-</v>
      </c>
      <c r="AJ45" s="19" t="str">
        <f t="shared" si="15"/>
        <v>-</v>
      </c>
      <c r="AK45" s="19" t="str">
        <f>IF(AG45="-","-",EDATE(AJ45,(12*PROFORMA!$A$26)))</f>
        <v>-</v>
      </c>
      <c r="AL45" s="51"/>
      <c r="AM45" s="51"/>
      <c r="AN45" s="51"/>
      <c r="AO45" s="51"/>
      <c r="AP45" s="51"/>
      <c r="AQ45" s="51"/>
    </row>
    <row r="46" spans="1:43" s="53" customFormat="1" ht="25" customHeight="1" x14ac:dyDescent="0.2">
      <c r="A46" s="1"/>
      <c r="B46" s="1"/>
      <c r="C46" s="19"/>
      <c r="D46" s="19"/>
      <c r="E46" s="49"/>
      <c r="F46" s="50"/>
      <c r="G46" s="18"/>
      <c r="H46" s="51"/>
      <c r="I46" s="54"/>
      <c r="J46" s="49" t="str">
        <f t="shared" si="0"/>
        <v>-</v>
      </c>
      <c r="K46" s="111" t="str">
        <f>IF(($A46=""),"-",(J46/PROFORMA!$A$8))</f>
        <v>-</v>
      </c>
      <c r="L46" s="74" t="str">
        <f t="shared" si="1"/>
        <v>-</v>
      </c>
      <c r="M46" s="51" t="str">
        <f t="shared" si="2"/>
        <v>-</v>
      </c>
      <c r="N46" s="45" t="str">
        <f t="array" ref="N46">IF(O46&lt;&gt;"-",EOMONTH(MIN(IF($B:$B=B46,$C:$C)),-1)+1,"-")</f>
        <v>-</v>
      </c>
      <c r="O46" s="51" t="str">
        <f>IF(B46=B47,"-",(SUMIF($B:$B,"="&amp;B46,$M:$M)*PROFORMA!$A$36))</f>
        <v>-</v>
      </c>
      <c r="P46" s="45" t="str">
        <f t="shared" si="3"/>
        <v>-</v>
      </c>
      <c r="Q46" s="46" t="str">
        <f t="shared" si="4"/>
        <v>-</v>
      </c>
      <c r="R46" s="45" t="str">
        <f t="shared" si="5"/>
        <v>-</v>
      </c>
      <c r="S46" s="46" t="str">
        <f t="shared" si="6"/>
        <v>-</v>
      </c>
      <c r="T46" s="45" t="str">
        <f t="shared" si="7"/>
        <v>-</v>
      </c>
      <c r="U46" s="45" t="str">
        <f t="shared" si="8"/>
        <v>-</v>
      </c>
      <c r="V46" s="46" t="str">
        <f t="shared" si="9"/>
        <v>-</v>
      </c>
      <c r="W46" s="17" t="str">
        <f t="shared" si="10"/>
        <v>-</v>
      </c>
      <c r="X46" s="18" t="str">
        <f>IF(W46="-","-",($S46*(1+PROFORMA!$A$38)))</f>
        <v>-</v>
      </c>
      <c r="Y46" s="18" t="str">
        <f>IF(W46="-","-",($X46*(PROFORMA!$A$26)*12)*PROFORMA!$A$36)</f>
        <v>-</v>
      </c>
      <c r="Z46" s="19" t="str">
        <f t="shared" si="11"/>
        <v>-</v>
      </c>
      <c r="AA46" s="19" t="str">
        <f>IF(W46="-","-",EDATE(Z46,(12*PROFORMA!$A$26)))</f>
        <v>-</v>
      </c>
      <c r="AB46" s="17" t="str">
        <f t="shared" si="12"/>
        <v>-</v>
      </c>
      <c r="AC46" s="18" t="str">
        <f>IF(AB46="-","-",($X46*(1+PROFORMA!$A$38)))</f>
        <v>-</v>
      </c>
      <c r="AD46" s="18" t="str">
        <f>IF(AB46="-","-",($AC46*(PROFORMA!$A$26)*12)*PROFORMA!$A$36)</f>
        <v>-</v>
      </c>
      <c r="AE46" s="19" t="str">
        <f t="shared" si="13"/>
        <v>-</v>
      </c>
      <c r="AF46" s="19" t="str">
        <f>IF(AB46="-","-",EDATE(AE46,(12*PROFORMA!$A$26)))</f>
        <v>-</v>
      </c>
      <c r="AG46" s="17" t="str">
        <f t="shared" si="14"/>
        <v>-</v>
      </c>
      <c r="AH46" s="18" t="str">
        <f>IF(AG46="-","-",($AC46*(1+PROFORMA!$A$38)))</f>
        <v>-</v>
      </c>
      <c r="AI46" s="18" t="str">
        <f>IF(AG46="-","-",($AH46*(PROFORMA!$A$26)*12)*PROFORMA!$A$36)</f>
        <v>-</v>
      </c>
      <c r="AJ46" s="19" t="str">
        <f t="shared" si="15"/>
        <v>-</v>
      </c>
      <c r="AK46" s="19" t="str">
        <f>IF(AG46="-","-",EDATE(AJ46,(12*PROFORMA!$A$26)))</f>
        <v>-</v>
      </c>
      <c r="AL46" s="51"/>
      <c r="AM46" s="51"/>
      <c r="AN46" s="51"/>
      <c r="AO46" s="51"/>
      <c r="AP46" s="51"/>
      <c r="AQ46" s="51"/>
    </row>
    <row r="47" spans="1:43" s="53" customFormat="1" ht="25" customHeight="1" x14ac:dyDescent="0.2">
      <c r="A47" s="1"/>
      <c r="B47" s="1"/>
      <c r="C47" s="19"/>
      <c r="D47" s="19"/>
      <c r="E47" s="49"/>
      <c r="F47" s="50"/>
      <c r="G47" s="18"/>
      <c r="H47" s="51"/>
      <c r="I47" s="54"/>
      <c r="J47" s="49" t="str">
        <f t="shared" si="0"/>
        <v>-</v>
      </c>
      <c r="K47" s="111" t="str">
        <f>IF(($A47=""),"-",(J47/PROFORMA!$A$8))</f>
        <v>-</v>
      </c>
      <c r="L47" s="74" t="str">
        <f t="shared" si="1"/>
        <v>-</v>
      </c>
      <c r="M47" s="51" t="str">
        <f t="shared" si="2"/>
        <v>-</v>
      </c>
      <c r="N47" s="45" t="str">
        <f t="array" ref="N47">IF(O47&lt;&gt;"-",EOMONTH(MIN(IF($B:$B=B47,$C:$C)),-1)+1,"-")</f>
        <v>-</v>
      </c>
      <c r="O47" s="51" t="str">
        <f>IF(B47=B48,"-",(SUMIF($B:$B,"="&amp;B47,$M:$M)*PROFORMA!$A$36))</f>
        <v>-</v>
      </c>
      <c r="P47" s="45" t="str">
        <f t="shared" si="3"/>
        <v>-</v>
      </c>
      <c r="Q47" s="46" t="str">
        <f t="shared" si="4"/>
        <v>-</v>
      </c>
      <c r="R47" s="45" t="str">
        <f t="shared" si="5"/>
        <v>-</v>
      </c>
      <c r="S47" s="46" t="str">
        <f t="shared" si="6"/>
        <v>-</v>
      </c>
      <c r="T47" s="45" t="str">
        <f t="shared" si="7"/>
        <v>-</v>
      </c>
      <c r="U47" s="45" t="str">
        <f t="shared" si="8"/>
        <v>-</v>
      </c>
      <c r="V47" s="46" t="str">
        <f t="shared" si="9"/>
        <v>-</v>
      </c>
      <c r="W47" s="17" t="str">
        <f t="shared" si="10"/>
        <v>-</v>
      </c>
      <c r="X47" s="18" t="str">
        <f>IF(W47="-","-",($S47*(1+PROFORMA!$A$38)))</f>
        <v>-</v>
      </c>
      <c r="Y47" s="18" t="str">
        <f>IF(W47="-","-",($X47*(PROFORMA!$A$26)*12)*PROFORMA!$A$36)</f>
        <v>-</v>
      </c>
      <c r="Z47" s="19" t="str">
        <f t="shared" si="11"/>
        <v>-</v>
      </c>
      <c r="AA47" s="19" t="str">
        <f>IF(W47="-","-",EDATE(Z47,(12*PROFORMA!$A$26)))</f>
        <v>-</v>
      </c>
      <c r="AB47" s="17" t="str">
        <f t="shared" si="12"/>
        <v>-</v>
      </c>
      <c r="AC47" s="18" t="str">
        <f>IF(AB47="-","-",($X47*(1+PROFORMA!$A$38)))</f>
        <v>-</v>
      </c>
      <c r="AD47" s="18" t="str">
        <f>IF(AB47="-","-",($AC47*(PROFORMA!$A$26)*12)*PROFORMA!$A$36)</f>
        <v>-</v>
      </c>
      <c r="AE47" s="19" t="str">
        <f t="shared" si="13"/>
        <v>-</v>
      </c>
      <c r="AF47" s="19" t="str">
        <f>IF(AB47="-","-",EDATE(AE47,(12*PROFORMA!$A$26)))</f>
        <v>-</v>
      </c>
      <c r="AG47" s="17" t="str">
        <f t="shared" si="14"/>
        <v>-</v>
      </c>
      <c r="AH47" s="18" t="str">
        <f>IF(AG47="-","-",($AC47*(1+PROFORMA!$A$38)))</f>
        <v>-</v>
      </c>
      <c r="AI47" s="18" t="str">
        <f>IF(AG47="-","-",($AH47*(PROFORMA!$A$26)*12)*PROFORMA!$A$36)</f>
        <v>-</v>
      </c>
      <c r="AJ47" s="19" t="str">
        <f t="shared" si="15"/>
        <v>-</v>
      </c>
      <c r="AK47" s="19" t="str">
        <f>IF(AG47="-","-",EDATE(AJ47,(12*PROFORMA!$A$26)))</f>
        <v>-</v>
      </c>
      <c r="AL47" s="51"/>
      <c r="AM47" s="51"/>
      <c r="AN47" s="51"/>
      <c r="AO47" s="51"/>
      <c r="AP47" s="51"/>
      <c r="AQ47" s="51"/>
    </row>
    <row r="48" spans="1:43" s="53" customFormat="1" ht="25" customHeight="1" x14ac:dyDescent="0.2">
      <c r="A48" s="1"/>
      <c r="B48" s="1"/>
      <c r="C48" s="19"/>
      <c r="D48" s="19"/>
      <c r="E48" s="49"/>
      <c r="F48" s="50"/>
      <c r="G48" s="18"/>
      <c r="H48" s="51"/>
      <c r="I48" s="54"/>
      <c r="J48" s="49" t="str">
        <f t="shared" si="0"/>
        <v>-</v>
      </c>
      <c r="K48" s="111" t="str">
        <f>IF(($A48=""),"-",(J48/PROFORMA!$A$8))</f>
        <v>-</v>
      </c>
      <c r="L48" s="74" t="str">
        <f t="shared" si="1"/>
        <v>-</v>
      </c>
      <c r="M48" s="51" t="str">
        <f t="shared" si="2"/>
        <v>-</v>
      </c>
      <c r="N48" s="45" t="str">
        <f t="array" ref="N48">IF(O48&lt;&gt;"-",EOMONTH(MIN(IF($B:$B=B48,$C:$C)),-1)+1,"-")</f>
        <v>-</v>
      </c>
      <c r="O48" s="51" t="str">
        <f>IF(B48=B49,"-",(SUMIF($B:$B,"="&amp;B48,$M:$M)*PROFORMA!$A$36))</f>
        <v>-</v>
      </c>
      <c r="P48" s="45" t="str">
        <f t="shared" si="3"/>
        <v>-</v>
      </c>
      <c r="Q48" s="46" t="str">
        <f t="shared" si="4"/>
        <v>-</v>
      </c>
      <c r="R48" s="45" t="str">
        <f t="shared" si="5"/>
        <v>-</v>
      </c>
      <c r="S48" s="46" t="str">
        <f t="shared" si="6"/>
        <v>-</v>
      </c>
      <c r="T48" s="45" t="str">
        <f t="shared" si="7"/>
        <v>-</v>
      </c>
      <c r="U48" s="45" t="str">
        <f t="shared" si="8"/>
        <v>-</v>
      </c>
      <c r="V48" s="46" t="str">
        <f t="shared" si="9"/>
        <v>-</v>
      </c>
      <c r="W48" s="17" t="str">
        <f t="shared" si="10"/>
        <v>-</v>
      </c>
      <c r="X48" s="18" t="str">
        <f>IF(W48="-","-",($S48*(1+PROFORMA!$A$38)))</f>
        <v>-</v>
      </c>
      <c r="Y48" s="18" t="str">
        <f>IF(W48="-","-",($X48*(PROFORMA!$A$26)*12)*PROFORMA!$A$36)</f>
        <v>-</v>
      </c>
      <c r="Z48" s="19" t="str">
        <f t="shared" si="11"/>
        <v>-</v>
      </c>
      <c r="AA48" s="19" t="str">
        <f>IF(W48="-","-",EDATE(Z48,(12*PROFORMA!$A$26)))</f>
        <v>-</v>
      </c>
      <c r="AB48" s="17" t="str">
        <f t="shared" si="12"/>
        <v>-</v>
      </c>
      <c r="AC48" s="18" t="str">
        <f>IF(AB48="-","-",($X48*(1+PROFORMA!$A$38)))</f>
        <v>-</v>
      </c>
      <c r="AD48" s="18" t="str">
        <f>IF(AB48="-","-",($AC48*(PROFORMA!$A$26)*12)*PROFORMA!$A$36)</f>
        <v>-</v>
      </c>
      <c r="AE48" s="19" t="str">
        <f t="shared" si="13"/>
        <v>-</v>
      </c>
      <c r="AF48" s="19" t="str">
        <f>IF(AB48="-","-",EDATE(AE48,(12*PROFORMA!$A$26)))</f>
        <v>-</v>
      </c>
      <c r="AG48" s="17" t="str">
        <f t="shared" si="14"/>
        <v>-</v>
      </c>
      <c r="AH48" s="18" t="str">
        <f>IF(AG48="-","-",($AC48*(1+PROFORMA!$A$38)))</f>
        <v>-</v>
      </c>
      <c r="AI48" s="18" t="str">
        <f>IF(AG48="-","-",($AH48*(PROFORMA!$A$26)*12)*PROFORMA!$A$36)</f>
        <v>-</v>
      </c>
      <c r="AJ48" s="19" t="str">
        <f t="shared" si="15"/>
        <v>-</v>
      </c>
      <c r="AK48" s="19" t="str">
        <f>IF(AG48="-","-",EDATE(AJ48,(12*PROFORMA!$A$26)))</f>
        <v>-</v>
      </c>
      <c r="AL48" s="51"/>
      <c r="AM48" s="51"/>
      <c r="AN48" s="51"/>
      <c r="AO48" s="51"/>
      <c r="AP48" s="51"/>
      <c r="AQ48" s="51"/>
    </row>
    <row r="49" spans="1:43" s="53" customFormat="1" ht="25" customHeight="1" x14ac:dyDescent="0.2">
      <c r="A49" s="1"/>
      <c r="B49" s="1"/>
      <c r="C49" s="19"/>
      <c r="D49" s="19"/>
      <c r="E49" s="49"/>
      <c r="F49" s="50"/>
      <c r="G49" s="18"/>
      <c r="H49" s="51"/>
      <c r="I49" s="54"/>
      <c r="J49" s="49" t="str">
        <f t="shared" si="0"/>
        <v>-</v>
      </c>
      <c r="K49" s="111" t="str">
        <f>IF(($A49=""),"-",(J49/PROFORMA!$A$8))</f>
        <v>-</v>
      </c>
      <c r="L49" s="74" t="str">
        <f t="shared" si="1"/>
        <v>-</v>
      </c>
      <c r="M49" s="51" t="str">
        <f t="shared" si="2"/>
        <v>-</v>
      </c>
      <c r="N49" s="45" t="str">
        <f t="array" ref="N49">IF(O49&lt;&gt;"-",EOMONTH(MIN(IF($B:$B=B49,$C:$C)),-1)+1,"-")</f>
        <v>-</v>
      </c>
      <c r="O49" s="51" t="str">
        <f>IF(B49=B50,"-",(SUMIF($B:$B,"="&amp;B49,$M:$M)*PROFORMA!$A$36))</f>
        <v>-</v>
      </c>
      <c r="P49" s="45" t="str">
        <f t="shared" si="3"/>
        <v>-</v>
      </c>
      <c r="Q49" s="46" t="str">
        <f t="shared" si="4"/>
        <v>-</v>
      </c>
      <c r="R49" s="45" t="str">
        <f t="shared" si="5"/>
        <v>-</v>
      </c>
      <c r="S49" s="46" t="str">
        <f t="shared" si="6"/>
        <v>-</v>
      </c>
      <c r="T49" s="45" t="str">
        <f t="shared" si="7"/>
        <v>-</v>
      </c>
      <c r="U49" s="45" t="str">
        <f t="shared" si="8"/>
        <v>-</v>
      </c>
      <c r="V49" s="46" t="str">
        <f t="shared" si="9"/>
        <v>-</v>
      </c>
      <c r="W49" s="17" t="str">
        <f t="shared" si="10"/>
        <v>-</v>
      </c>
      <c r="X49" s="18" t="str">
        <f>IF(W49="-","-",($S49*(1+PROFORMA!$A$38)))</f>
        <v>-</v>
      </c>
      <c r="Y49" s="18" t="str">
        <f>IF(W49="-","-",($X49*(PROFORMA!$A$26)*12)*PROFORMA!$A$36)</f>
        <v>-</v>
      </c>
      <c r="Z49" s="19" t="str">
        <f t="shared" si="11"/>
        <v>-</v>
      </c>
      <c r="AA49" s="19" t="str">
        <f>IF(W49="-","-",EDATE(Z49,(12*PROFORMA!$A$26)))</f>
        <v>-</v>
      </c>
      <c r="AB49" s="17" t="str">
        <f t="shared" si="12"/>
        <v>-</v>
      </c>
      <c r="AC49" s="18" t="str">
        <f>IF(AB49="-","-",($X49*(1+PROFORMA!$A$38)))</f>
        <v>-</v>
      </c>
      <c r="AD49" s="18" t="str">
        <f>IF(AB49="-","-",($AC49*(PROFORMA!$A$26)*12)*PROFORMA!$A$36)</f>
        <v>-</v>
      </c>
      <c r="AE49" s="19" t="str">
        <f t="shared" si="13"/>
        <v>-</v>
      </c>
      <c r="AF49" s="19" t="str">
        <f>IF(AB49="-","-",EDATE(AE49,(12*PROFORMA!$A$26)))</f>
        <v>-</v>
      </c>
      <c r="AG49" s="17" t="str">
        <f t="shared" si="14"/>
        <v>-</v>
      </c>
      <c r="AH49" s="18" t="str">
        <f>IF(AG49="-","-",($AC49*(1+PROFORMA!$A$38)))</f>
        <v>-</v>
      </c>
      <c r="AI49" s="18" t="str">
        <f>IF(AG49="-","-",($AH49*(PROFORMA!$A$26)*12)*PROFORMA!$A$36)</f>
        <v>-</v>
      </c>
      <c r="AJ49" s="19" t="str">
        <f t="shared" si="15"/>
        <v>-</v>
      </c>
      <c r="AK49" s="19" t="str">
        <f>IF(AG49="-","-",EDATE(AJ49,(12*PROFORMA!$A$26)))</f>
        <v>-</v>
      </c>
      <c r="AL49" s="51"/>
      <c r="AM49" s="51"/>
      <c r="AN49" s="51"/>
      <c r="AO49" s="51"/>
      <c r="AP49" s="51"/>
      <c r="AQ49" s="51"/>
    </row>
    <row r="50" spans="1:43" s="53" customFormat="1" ht="25" customHeight="1" x14ac:dyDescent="0.2">
      <c r="A50" s="1"/>
      <c r="B50" s="1"/>
      <c r="C50" s="19"/>
      <c r="D50" s="19"/>
      <c r="E50" s="49"/>
      <c r="F50" s="50"/>
      <c r="G50" s="18"/>
      <c r="H50" s="51"/>
      <c r="I50" s="54"/>
      <c r="J50" s="49" t="str">
        <f t="shared" si="0"/>
        <v>-</v>
      </c>
      <c r="K50" s="111" t="str">
        <f>IF(($A50=""),"-",(J50/PROFORMA!$A$8))</f>
        <v>-</v>
      </c>
      <c r="L50" s="74" t="str">
        <f t="shared" si="1"/>
        <v>-</v>
      </c>
      <c r="M50" s="51" t="str">
        <f t="shared" si="2"/>
        <v>-</v>
      </c>
      <c r="N50" s="45" t="str">
        <f t="array" ref="N50">IF(O50&lt;&gt;"-",EOMONTH(MIN(IF($B:$B=B50,$C:$C)),-1)+1,"-")</f>
        <v>-</v>
      </c>
      <c r="O50" s="51" t="str">
        <f>IF(B50=B51,"-",(SUMIF($B:$B,"="&amp;B50,$M:$M)*PROFORMA!$A$36))</f>
        <v>-</v>
      </c>
      <c r="P50" s="45" t="str">
        <f t="shared" si="3"/>
        <v>-</v>
      </c>
      <c r="Q50" s="46" t="str">
        <f t="shared" si="4"/>
        <v>-</v>
      </c>
      <c r="R50" s="45" t="str">
        <f t="shared" si="5"/>
        <v>-</v>
      </c>
      <c r="S50" s="46" t="str">
        <f t="shared" si="6"/>
        <v>-</v>
      </c>
      <c r="T50" s="45" t="str">
        <f t="shared" si="7"/>
        <v>-</v>
      </c>
      <c r="U50" s="45" t="str">
        <f t="shared" si="8"/>
        <v>-</v>
      </c>
      <c r="V50" s="46" t="str">
        <f t="shared" si="9"/>
        <v>-</v>
      </c>
      <c r="W50" s="17" t="str">
        <f t="shared" si="10"/>
        <v>-</v>
      </c>
      <c r="X50" s="18" t="str">
        <f>IF(W50="-","-",($S50*(1+PROFORMA!$A$38)))</f>
        <v>-</v>
      </c>
      <c r="Y50" s="18" t="str">
        <f>IF(W50="-","-",($X50*(PROFORMA!$A$26)*12)*PROFORMA!$A$36)</f>
        <v>-</v>
      </c>
      <c r="Z50" s="19" t="str">
        <f t="shared" si="11"/>
        <v>-</v>
      </c>
      <c r="AA50" s="19" t="str">
        <f>IF(W50="-","-",EDATE(Z50,(12*PROFORMA!$A$26)))</f>
        <v>-</v>
      </c>
      <c r="AB50" s="17" t="str">
        <f t="shared" si="12"/>
        <v>-</v>
      </c>
      <c r="AC50" s="18" t="str">
        <f>IF(AB50="-","-",($X50*(1+PROFORMA!$A$38)))</f>
        <v>-</v>
      </c>
      <c r="AD50" s="18" t="str">
        <f>IF(AB50="-","-",($AC50*(PROFORMA!$A$26)*12)*PROFORMA!$A$36)</f>
        <v>-</v>
      </c>
      <c r="AE50" s="19" t="str">
        <f t="shared" si="13"/>
        <v>-</v>
      </c>
      <c r="AF50" s="19" t="str">
        <f>IF(AB50="-","-",EDATE(AE50,(12*PROFORMA!$A$26)))</f>
        <v>-</v>
      </c>
      <c r="AG50" s="17" t="str">
        <f t="shared" si="14"/>
        <v>-</v>
      </c>
      <c r="AH50" s="18" t="str">
        <f>IF(AG50="-","-",($AC50*(1+PROFORMA!$A$38)))</f>
        <v>-</v>
      </c>
      <c r="AI50" s="18" t="str">
        <f>IF(AG50="-","-",($AH50*(PROFORMA!$A$26)*12)*PROFORMA!$A$36)</f>
        <v>-</v>
      </c>
      <c r="AJ50" s="19" t="str">
        <f t="shared" si="15"/>
        <v>-</v>
      </c>
      <c r="AK50" s="19" t="str">
        <f>IF(AG50="-","-",EDATE(AJ50,(12*PROFORMA!$A$26)))</f>
        <v>-</v>
      </c>
      <c r="AL50" s="51"/>
      <c r="AM50" s="51"/>
      <c r="AN50" s="51"/>
      <c r="AO50" s="51"/>
      <c r="AP50" s="51"/>
      <c r="AQ50" s="51"/>
    </row>
    <row r="51" spans="1:43" s="53" customFormat="1" ht="25" customHeight="1" x14ac:dyDescent="0.2">
      <c r="A51" s="1"/>
      <c r="B51" s="1"/>
      <c r="C51" s="19"/>
      <c r="D51" s="19"/>
      <c r="E51" s="49"/>
      <c r="F51" s="50"/>
      <c r="G51" s="18"/>
      <c r="H51" s="51"/>
      <c r="I51" s="54"/>
      <c r="J51" s="49" t="str">
        <f t="shared" si="0"/>
        <v>-</v>
      </c>
      <c r="K51" s="111" t="str">
        <f>IF(($A51=""),"-",(J51/PROFORMA!$A$8))</f>
        <v>-</v>
      </c>
      <c r="L51" s="74" t="str">
        <f t="shared" si="1"/>
        <v>-</v>
      </c>
      <c r="M51" s="51" t="str">
        <f t="shared" si="2"/>
        <v>-</v>
      </c>
      <c r="N51" s="45" t="str">
        <f t="array" ref="N51">IF(O51&lt;&gt;"-",EOMONTH(MIN(IF($B:$B=B51,$C:$C)),-1)+1,"-")</f>
        <v>-</v>
      </c>
      <c r="O51" s="51" t="str">
        <f>IF(B51=B52,"-",(SUMIF($B:$B,"="&amp;B51,$M:$M)*PROFORMA!$A$36))</f>
        <v>-</v>
      </c>
      <c r="P51" s="45" t="str">
        <f t="shared" si="3"/>
        <v>-</v>
      </c>
      <c r="Q51" s="46" t="str">
        <f t="shared" si="4"/>
        <v>-</v>
      </c>
      <c r="R51" s="45" t="str">
        <f t="shared" si="5"/>
        <v>-</v>
      </c>
      <c r="S51" s="46" t="str">
        <f t="shared" si="6"/>
        <v>-</v>
      </c>
      <c r="T51" s="45" t="str">
        <f t="shared" si="7"/>
        <v>-</v>
      </c>
      <c r="U51" s="45" t="str">
        <f t="shared" si="8"/>
        <v>-</v>
      </c>
      <c r="V51" s="46" t="str">
        <f t="shared" si="9"/>
        <v>-</v>
      </c>
      <c r="W51" s="17" t="str">
        <f t="shared" si="10"/>
        <v>-</v>
      </c>
      <c r="X51" s="18" t="str">
        <f>IF(W51="-","-",($S51*(1+PROFORMA!$A$38)))</f>
        <v>-</v>
      </c>
      <c r="Y51" s="18" t="str">
        <f>IF(W51="-","-",($X51*(PROFORMA!$A$26)*12)*PROFORMA!$A$36)</f>
        <v>-</v>
      </c>
      <c r="Z51" s="19" t="str">
        <f t="shared" si="11"/>
        <v>-</v>
      </c>
      <c r="AA51" s="19" t="str">
        <f>IF(W51="-","-",EDATE(Z51,(12*PROFORMA!$A$26)))</f>
        <v>-</v>
      </c>
      <c r="AB51" s="17" t="str">
        <f t="shared" si="12"/>
        <v>-</v>
      </c>
      <c r="AC51" s="18" t="str">
        <f>IF(AB51="-","-",($X51*(1+PROFORMA!$A$38)))</f>
        <v>-</v>
      </c>
      <c r="AD51" s="18" t="str">
        <f>IF(AB51="-","-",($AC51*(PROFORMA!$A$26)*12)*PROFORMA!$A$36)</f>
        <v>-</v>
      </c>
      <c r="AE51" s="19" t="str">
        <f t="shared" si="13"/>
        <v>-</v>
      </c>
      <c r="AF51" s="19" t="str">
        <f>IF(AB51="-","-",EDATE(AE51,(12*PROFORMA!$A$26)))</f>
        <v>-</v>
      </c>
      <c r="AG51" s="17" t="str">
        <f t="shared" si="14"/>
        <v>-</v>
      </c>
      <c r="AH51" s="18" t="str">
        <f>IF(AG51="-","-",($AC51*(1+PROFORMA!$A$38)))</f>
        <v>-</v>
      </c>
      <c r="AI51" s="18" t="str">
        <f>IF(AG51="-","-",($AH51*(PROFORMA!$A$26)*12)*PROFORMA!$A$36)</f>
        <v>-</v>
      </c>
      <c r="AJ51" s="19" t="str">
        <f t="shared" si="15"/>
        <v>-</v>
      </c>
      <c r="AK51" s="19" t="str">
        <f>IF(AG51="-","-",EDATE(AJ51,(12*PROFORMA!$A$26)))</f>
        <v>-</v>
      </c>
      <c r="AL51" s="51"/>
      <c r="AM51" s="51"/>
      <c r="AN51" s="51"/>
      <c r="AO51" s="51"/>
      <c r="AP51" s="51"/>
      <c r="AQ51" s="51"/>
    </row>
    <row r="52" spans="1:43" s="53" customFormat="1" ht="25" customHeight="1" x14ac:dyDescent="0.2">
      <c r="A52" s="1"/>
      <c r="B52" s="1"/>
      <c r="C52" s="19"/>
      <c r="D52" s="19"/>
      <c r="E52" s="49"/>
      <c r="F52" s="50"/>
      <c r="G52" s="18"/>
      <c r="H52" s="51"/>
      <c r="I52" s="54"/>
      <c r="J52" s="49" t="str">
        <f t="shared" si="0"/>
        <v>-</v>
      </c>
      <c r="K52" s="111" t="str">
        <f>IF(($A52=""),"-",(J52/PROFORMA!$A$8))</f>
        <v>-</v>
      </c>
      <c r="L52" s="74" t="str">
        <f t="shared" si="1"/>
        <v>-</v>
      </c>
      <c r="M52" s="51" t="str">
        <f t="shared" si="2"/>
        <v>-</v>
      </c>
      <c r="N52" s="45" t="str">
        <f t="array" ref="N52">IF(O52&lt;&gt;"-",EOMONTH(MIN(IF($B:$B=B52,$C:$C)),-1)+1,"-")</f>
        <v>-</v>
      </c>
      <c r="O52" s="51" t="str">
        <f>IF(B52=B53,"-",(SUMIF($B:$B,"="&amp;B52,$M:$M)*PROFORMA!$A$36))</f>
        <v>-</v>
      </c>
      <c r="P52" s="45" t="str">
        <f t="shared" si="3"/>
        <v>-</v>
      </c>
      <c r="Q52" s="46" t="str">
        <f t="shared" si="4"/>
        <v>-</v>
      </c>
      <c r="R52" s="45" t="str">
        <f t="shared" si="5"/>
        <v>-</v>
      </c>
      <c r="S52" s="46" t="str">
        <f t="shared" si="6"/>
        <v>-</v>
      </c>
      <c r="T52" s="45" t="str">
        <f t="shared" si="7"/>
        <v>-</v>
      </c>
      <c r="U52" s="45" t="str">
        <f t="shared" si="8"/>
        <v>-</v>
      </c>
      <c r="V52" s="46" t="str">
        <f t="shared" si="9"/>
        <v>-</v>
      </c>
      <c r="W52" s="17" t="str">
        <f t="shared" si="10"/>
        <v>-</v>
      </c>
      <c r="X52" s="18" t="str">
        <f>IF(W52="-","-",($S52*(1+PROFORMA!$A$38)))</f>
        <v>-</v>
      </c>
      <c r="Y52" s="18" t="str">
        <f>IF(W52="-","-",($X52*(PROFORMA!$A$26)*12)*PROFORMA!$A$36)</f>
        <v>-</v>
      </c>
      <c r="Z52" s="19" t="str">
        <f t="shared" si="11"/>
        <v>-</v>
      </c>
      <c r="AA52" s="19" t="str">
        <f>IF(W52="-","-",EDATE(Z52,(12*PROFORMA!$A$26)))</f>
        <v>-</v>
      </c>
      <c r="AB52" s="17" t="str">
        <f t="shared" si="12"/>
        <v>-</v>
      </c>
      <c r="AC52" s="18" t="str">
        <f>IF(AB52="-","-",($X52*(1+PROFORMA!$A$38)))</f>
        <v>-</v>
      </c>
      <c r="AD52" s="18" t="str">
        <f>IF(AB52="-","-",($AC52*(PROFORMA!$A$26)*12)*PROFORMA!$A$36)</f>
        <v>-</v>
      </c>
      <c r="AE52" s="19" t="str">
        <f t="shared" si="13"/>
        <v>-</v>
      </c>
      <c r="AF52" s="19" t="str">
        <f>IF(AB52="-","-",EDATE(AE52,(12*PROFORMA!$A$26)))</f>
        <v>-</v>
      </c>
      <c r="AG52" s="17" t="str">
        <f t="shared" si="14"/>
        <v>-</v>
      </c>
      <c r="AH52" s="18" t="str">
        <f>IF(AG52="-","-",($AC52*(1+PROFORMA!$A$38)))</f>
        <v>-</v>
      </c>
      <c r="AI52" s="18" t="str">
        <f>IF(AG52="-","-",($AH52*(PROFORMA!$A$26)*12)*PROFORMA!$A$36)</f>
        <v>-</v>
      </c>
      <c r="AJ52" s="19" t="str">
        <f t="shared" si="15"/>
        <v>-</v>
      </c>
      <c r="AK52" s="19" t="str">
        <f>IF(AG52="-","-",EDATE(AJ52,(12*PROFORMA!$A$26)))</f>
        <v>-</v>
      </c>
      <c r="AL52" s="51"/>
      <c r="AM52" s="51"/>
      <c r="AN52" s="51"/>
      <c r="AO52" s="51"/>
      <c r="AP52" s="51"/>
      <c r="AQ52" s="51"/>
    </row>
    <row r="53" spans="1:43" s="53" customFormat="1" ht="25" customHeight="1" x14ac:dyDescent="0.2">
      <c r="A53" s="1"/>
      <c r="B53" s="1"/>
      <c r="C53" s="19"/>
      <c r="D53" s="19"/>
      <c r="E53" s="49"/>
      <c r="F53" s="50"/>
      <c r="G53" s="18"/>
      <c r="H53" s="51"/>
      <c r="I53" s="54"/>
      <c r="J53" s="49" t="str">
        <f t="shared" si="0"/>
        <v>-</v>
      </c>
      <c r="K53" s="111" t="str">
        <f>IF(($A53=""),"-",(J53/PROFORMA!$A$8))</f>
        <v>-</v>
      </c>
      <c r="L53" s="74" t="str">
        <f t="shared" si="1"/>
        <v>-</v>
      </c>
      <c r="M53" s="51" t="str">
        <f t="shared" si="2"/>
        <v>-</v>
      </c>
      <c r="N53" s="45" t="str">
        <f t="array" ref="N53">IF(O53&lt;&gt;"-",EOMONTH(MIN(IF($B:$B=B53,$C:$C)),-1)+1,"-")</f>
        <v>-</v>
      </c>
      <c r="O53" s="51" t="str">
        <f>IF(B53=B54,"-",(SUMIF($B:$B,"="&amp;B53,$M:$M)*PROFORMA!$A$36))</f>
        <v>-</v>
      </c>
      <c r="P53" s="45" t="str">
        <f t="shared" si="3"/>
        <v>-</v>
      </c>
      <c r="Q53" s="46" t="str">
        <f t="shared" si="4"/>
        <v>-</v>
      </c>
      <c r="R53" s="45" t="str">
        <f t="shared" si="5"/>
        <v>-</v>
      </c>
      <c r="S53" s="46" t="str">
        <f t="shared" si="6"/>
        <v>-</v>
      </c>
      <c r="T53" s="45" t="str">
        <f t="shared" si="7"/>
        <v>-</v>
      </c>
      <c r="U53" s="45" t="str">
        <f t="shared" si="8"/>
        <v>-</v>
      </c>
      <c r="V53" s="46" t="str">
        <f t="shared" si="9"/>
        <v>-</v>
      </c>
      <c r="W53" s="17" t="str">
        <f t="shared" si="10"/>
        <v>-</v>
      </c>
      <c r="X53" s="18" t="str">
        <f>IF(W53="-","-",($S53*(1+PROFORMA!$A$38)))</f>
        <v>-</v>
      </c>
      <c r="Y53" s="18" t="str">
        <f>IF(W53="-","-",($X53*(PROFORMA!$A$26)*12)*PROFORMA!$A$36)</f>
        <v>-</v>
      </c>
      <c r="Z53" s="19" t="str">
        <f t="shared" si="11"/>
        <v>-</v>
      </c>
      <c r="AA53" s="19" t="str">
        <f>IF(W53="-","-",EDATE(Z53,(12*PROFORMA!$A$26)))</f>
        <v>-</v>
      </c>
      <c r="AB53" s="17" t="str">
        <f t="shared" si="12"/>
        <v>-</v>
      </c>
      <c r="AC53" s="18" t="str">
        <f>IF(AB53="-","-",($X53*(1+PROFORMA!$A$38)))</f>
        <v>-</v>
      </c>
      <c r="AD53" s="18" t="str">
        <f>IF(AB53="-","-",($AC53*(PROFORMA!$A$26)*12)*PROFORMA!$A$36)</f>
        <v>-</v>
      </c>
      <c r="AE53" s="19" t="str">
        <f t="shared" si="13"/>
        <v>-</v>
      </c>
      <c r="AF53" s="19" t="str">
        <f>IF(AB53="-","-",EDATE(AE53,(12*PROFORMA!$A$26)))</f>
        <v>-</v>
      </c>
      <c r="AG53" s="17" t="str">
        <f t="shared" si="14"/>
        <v>-</v>
      </c>
      <c r="AH53" s="18" t="str">
        <f>IF(AG53="-","-",($AC53*(1+PROFORMA!$A$38)))</f>
        <v>-</v>
      </c>
      <c r="AI53" s="18" t="str">
        <f>IF(AG53="-","-",($AH53*(PROFORMA!$A$26)*12)*PROFORMA!$A$36)</f>
        <v>-</v>
      </c>
      <c r="AJ53" s="19" t="str">
        <f t="shared" si="15"/>
        <v>-</v>
      </c>
      <c r="AK53" s="19" t="str">
        <f>IF(AG53="-","-",EDATE(AJ53,(12*PROFORMA!$A$26)))</f>
        <v>-</v>
      </c>
      <c r="AL53" s="51"/>
      <c r="AM53" s="51"/>
      <c r="AN53" s="51"/>
      <c r="AO53" s="51"/>
      <c r="AP53" s="51"/>
      <c r="AQ53" s="51"/>
    </row>
    <row r="54" spans="1:43" s="53" customFormat="1" ht="25" customHeight="1" x14ac:dyDescent="0.2">
      <c r="A54" s="1"/>
      <c r="B54" s="1"/>
      <c r="C54" s="19"/>
      <c r="D54" s="19"/>
      <c r="E54" s="49"/>
      <c r="F54" s="50"/>
      <c r="G54" s="18"/>
      <c r="H54" s="51"/>
      <c r="I54" s="54"/>
      <c r="J54" s="49" t="str">
        <f t="shared" si="0"/>
        <v>-</v>
      </c>
      <c r="K54" s="111" t="str">
        <f>IF(($A54=""),"-",(J54/PROFORMA!$A$8))</f>
        <v>-</v>
      </c>
      <c r="L54" s="74" t="str">
        <f t="shared" si="1"/>
        <v>-</v>
      </c>
      <c r="M54" s="51" t="str">
        <f t="shared" si="2"/>
        <v>-</v>
      </c>
      <c r="N54" s="45" t="str">
        <f t="array" ref="N54">IF(O54&lt;&gt;"-",EOMONTH(MIN(IF($B:$B=B54,$C:$C)),-1)+1,"-")</f>
        <v>-</v>
      </c>
      <c r="O54" s="51" t="str">
        <f>IF(B54=B55,"-",(SUMIF($B:$B,"="&amp;B54,$M:$M)*PROFORMA!$A$36))</f>
        <v>-</v>
      </c>
      <c r="P54" s="45" t="str">
        <f t="shared" si="3"/>
        <v>-</v>
      </c>
      <c r="Q54" s="46" t="str">
        <f t="shared" si="4"/>
        <v>-</v>
      </c>
      <c r="R54" s="45" t="str">
        <f t="shared" si="5"/>
        <v>-</v>
      </c>
      <c r="S54" s="46" t="str">
        <f t="shared" si="6"/>
        <v>-</v>
      </c>
      <c r="T54" s="45" t="str">
        <f t="shared" si="7"/>
        <v>-</v>
      </c>
      <c r="U54" s="45" t="str">
        <f t="shared" si="8"/>
        <v>-</v>
      </c>
      <c r="V54" s="46" t="str">
        <f t="shared" si="9"/>
        <v>-</v>
      </c>
      <c r="W54" s="17" t="str">
        <f t="shared" si="10"/>
        <v>-</v>
      </c>
      <c r="X54" s="18" t="str">
        <f>IF(W54="-","-",($S54*(1+PROFORMA!$A$38)))</f>
        <v>-</v>
      </c>
      <c r="Y54" s="18" t="str">
        <f>IF(W54="-","-",($X54*(PROFORMA!$A$26)*12)*PROFORMA!$A$36)</f>
        <v>-</v>
      </c>
      <c r="Z54" s="19" t="str">
        <f t="shared" si="11"/>
        <v>-</v>
      </c>
      <c r="AA54" s="19" t="str">
        <f>IF(W54="-","-",EDATE(Z54,(12*PROFORMA!$A$26)))</f>
        <v>-</v>
      </c>
      <c r="AB54" s="17" t="str">
        <f t="shared" si="12"/>
        <v>-</v>
      </c>
      <c r="AC54" s="18" t="str">
        <f>IF(AB54="-","-",($X54*(1+PROFORMA!$A$38)))</f>
        <v>-</v>
      </c>
      <c r="AD54" s="18" t="str">
        <f>IF(AB54="-","-",($AC54*(PROFORMA!$A$26)*12)*PROFORMA!$A$36)</f>
        <v>-</v>
      </c>
      <c r="AE54" s="19" t="str">
        <f t="shared" si="13"/>
        <v>-</v>
      </c>
      <c r="AF54" s="19" t="str">
        <f>IF(AB54="-","-",EDATE(AE54,(12*PROFORMA!$A$26)))</f>
        <v>-</v>
      </c>
      <c r="AG54" s="17" t="str">
        <f t="shared" si="14"/>
        <v>-</v>
      </c>
      <c r="AH54" s="18" t="str">
        <f>IF(AG54="-","-",($AC54*(1+PROFORMA!$A$38)))</f>
        <v>-</v>
      </c>
      <c r="AI54" s="18" t="str">
        <f>IF(AG54="-","-",($AH54*(PROFORMA!$A$26)*12)*PROFORMA!$A$36)</f>
        <v>-</v>
      </c>
      <c r="AJ54" s="19" t="str">
        <f t="shared" si="15"/>
        <v>-</v>
      </c>
      <c r="AK54" s="19" t="str">
        <f>IF(AG54="-","-",EDATE(AJ54,(12*PROFORMA!$A$26)))</f>
        <v>-</v>
      </c>
      <c r="AL54" s="51"/>
      <c r="AM54" s="51"/>
      <c r="AN54" s="51"/>
      <c r="AO54" s="51"/>
      <c r="AP54" s="51"/>
      <c r="AQ54" s="51"/>
    </row>
    <row r="55" spans="1:43" s="53" customFormat="1" ht="25" customHeight="1" x14ac:dyDescent="0.2">
      <c r="A55" s="1"/>
      <c r="B55" s="1"/>
      <c r="C55" s="19"/>
      <c r="D55" s="19"/>
      <c r="E55" s="49"/>
      <c r="F55" s="50"/>
      <c r="G55" s="18"/>
      <c r="H55" s="51"/>
      <c r="I55" s="54"/>
      <c r="J55" s="49" t="str">
        <f t="shared" si="0"/>
        <v>-</v>
      </c>
      <c r="K55" s="111" t="str">
        <f>IF(($A55=""),"-",(J55/PROFORMA!$A$8))</f>
        <v>-</v>
      </c>
      <c r="L55" s="74" t="str">
        <f t="shared" si="1"/>
        <v>-</v>
      </c>
      <c r="M55" s="51" t="str">
        <f t="shared" si="2"/>
        <v>-</v>
      </c>
      <c r="N55" s="45" t="str">
        <f t="array" ref="N55">IF(O55&lt;&gt;"-",EOMONTH(MIN(IF($B:$B=B55,$C:$C)),-1)+1,"-")</f>
        <v>-</v>
      </c>
      <c r="O55" s="51" t="str">
        <f>IF(B55=B56,"-",(SUMIF($B:$B,"="&amp;B55,$M:$M)*PROFORMA!$A$36))</f>
        <v>-</v>
      </c>
      <c r="P55" s="45" t="str">
        <f t="shared" si="3"/>
        <v>-</v>
      </c>
      <c r="Q55" s="46" t="str">
        <f t="shared" si="4"/>
        <v>-</v>
      </c>
      <c r="R55" s="45" t="str">
        <f t="shared" si="5"/>
        <v>-</v>
      </c>
      <c r="S55" s="46" t="str">
        <f t="shared" si="6"/>
        <v>-</v>
      </c>
      <c r="T55" s="45" t="str">
        <f t="shared" si="7"/>
        <v>-</v>
      </c>
      <c r="U55" s="45" t="str">
        <f t="shared" si="8"/>
        <v>-</v>
      </c>
      <c r="V55" s="46" t="str">
        <f t="shared" si="9"/>
        <v>-</v>
      </c>
      <c r="W55" s="17" t="str">
        <f t="shared" si="10"/>
        <v>-</v>
      </c>
      <c r="X55" s="18" t="str">
        <f>IF(W55="-","-",($S55*(1+PROFORMA!$A$38)))</f>
        <v>-</v>
      </c>
      <c r="Y55" s="18" t="str">
        <f>IF(W55="-","-",($X55*(PROFORMA!$A$26)*12)*PROFORMA!$A$36)</f>
        <v>-</v>
      </c>
      <c r="Z55" s="19" t="str">
        <f t="shared" si="11"/>
        <v>-</v>
      </c>
      <c r="AA55" s="19" t="str">
        <f>IF(W55="-","-",EDATE(Z55,(12*PROFORMA!$A$26)))</f>
        <v>-</v>
      </c>
      <c r="AB55" s="17" t="str">
        <f t="shared" si="12"/>
        <v>-</v>
      </c>
      <c r="AC55" s="18" t="str">
        <f>IF(AB55="-","-",($X55*(1+PROFORMA!$A$38)))</f>
        <v>-</v>
      </c>
      <c r="AD55" s="18" t="str">
        <f>IF(AB55="-","-",($AC55*(PROFORMA!$A$26)*12)*PROFORMA!$A$36)</f>
        <v>-</v>
      </c>
      <c r="AE55" s="19" t="str">
        <f t="shared" si="13"/>
        <v>-</v>
      </c>
      <c r="AF55" s="19" t="str">
        <f>IF(AB55="-","-",EDATE(AE55,(12*PROFORMA!$A$26)))</f>
        <v>-</v>
      </c>
      <c r="AG55" s="17" t="str">
        <f t="shared" si="14"/>
        <v>-</v>
      </c>
      <c r="AH55" s="18" t="str">
        <f>IF(AG55="-","-",($AC55*(1+PROFORMA!$A$38)))</f>
        <v>-</v>
      </c>
      <c r="AI55" s="18" t="str">
        <f>IF(AG55="-","-",($AH55*(PROFORMA!$A$26)*12)*PROFORMA!$A$36)</f>
        <v>-</v>
      </c>
      <c r="AJ55" s="19" t="str">
        <f t="shared" si="15"/>
        <v>-</v>
      </c>
      <c r="AK55" s="19" t="str">
        <f>IF(AG55="-","-",EDATE(AJ55,(12*PROFORMA!$A$26)))</f>
        <v>-</v>
      </c>
      <c r="AL55" s="51"/>
      <c r="AM55" s="51"/>
      <c r="AN55" s="51"/>
      <c r="AO55" s="51"/>
      <c r="AP55" s="51"/>
      <c r="AQ55" s="51"/>
    </row>
    <row r="56" spans="1:43" s="53" customFormat="1" ht="25" customHeight="1" x14ac:dyDescent="0.2">
      <c r="A56" s="1"/>
      <c r="B56" s="1"/>
      <c r="C56" s="19"/>
      <c r="D56" s="19"/>
      <c r="E56" s="49"/>
      <c r="F56" s="50"/>
      <c r="G56" s="18"/>
      <c r="H56" s="51"/>
      <c r="I56" s="54"/>
      <c r="J56" s="49" t="str">
        <f t="shared" si="0"/>
        <v>-</v>
      </c>
      <c r="K56" s="111" t="str">
        <f>IF(($A56=""),"-",(J56/PROFORMA!$A$8))</f>
        <v>-</v>
      </c>
      <c r="L56" s="74" t="str">
        <f t="shared" si="1"/>
        <v>-</v>
      </c>
      <c r="M56" s="51" t="str">
        <f t="shared" si="2"/>
        <v>-</v>
      </c>
      <c r="N56" s="45" t="str">
        <f t="array" ref="N56">IF(O56&lt;&gt;"-",EOMONTH(MIN(IF($B:$B=B56,$C:$C)),-1)+1,"-")</f>
        <v>-</v>
      </c>
      <c r="O56" s="51" t="str">
        <f>IF(B56=B57,"-",(SUMIF($B:$B,"="&amp;B56,$M:$M)*PROFORMA!$A$36))</f>
        <v>-</v>
      </c>
      <c r="P56" s="45" t="str">
        <f t="shared" si="3"/>
        <v>-</v>
      </c>
      <c r="Q56" s="46" t="str">
        <f t="shared" si="4"/>
        <v>-</v>
      </c>
      <c r="R56" s="45" t="str">
        <f t="shared" si="5"/>
        <v>-</v>
      </c>
      <c r="S56" s="46" t="str">
        <f t="shared" si="6"/>
        <v>-</v>
      </c>
      <c r="T56" s="45" t="str">
        <f t="shared" si="7"/>
        <v>-</v>
      </c>
      <c r="U56" s="45" t="str">
        <f t="shared" si="8"/>
        <v>-</v>
      </c>
      <c r="V56" s="46" t="str">
        <f t="shared" si="9"/>
        <v>-</v>
      </c>
      <c r="W56" s="17" t="str">
        <f t="shared" si="10"/>
        <v>-</v>
      </c>
      <c r="X56" s="18" t="str">
        <f>IF(W56="-","-",($S56*(1+PROFORMA!$A$38)))</f>
        <v>-</v>
      </c>
      <c r="Y56" s="18" t="str">
        <f>IF(W56="-","-",($X56*(PROFORMA!$A$26)*12)*PROFORMA!$A$36)</f>
        <v>-</v>
      </c>
      <c r="Z56" s="19" t="str">
        <f t="shared" si="11"/>
        <v>-</v>
      </c>
      <c r="AA56" s="19" t="str">
        <f>IF(W56="-","-",EDATE(Z56,(12*PROFORMA!$A$26)))</f>
        <v>-</v>
      </c>
      <c r="AB56" s="17" t="str">
        <f t="shared" si="12"/>
        <v>-</v>
      </c>
      <c r="AC56" s="18" t="str">
        <f>IF(AB56="-","-",($X56*(1+PROFORMA!$A$38)))</f>
        <v>-</v>
      </c>
      <c r="AD56" s="18" t="str">
        <f>IF(AB56="-","-",($AC56*(PROFORMA!$A$26)*12)*PROFORMA!$A$36)</f>
        <v>-</v>
      </c>
      <c r="AE56" s="19" t="str">
        <f t="shared" si="13"/>
        <v>-</v>
      </c>
      <c r="AF56" s="19" t="str">
        <f>IF(AB56="-","-",EDATE(AE56,(12*PROFORMA!$A$26)))</f>
        <v>-</v>
      </c>
      <c r="AG56" s="17" t="str">
        <f t="shared" si="14"/>
        <v>-</v>
      </c>
      <c r="AH56" s="18" t="str">
        <f>IF(AG56="-","-",($AC56*(1+PROFORMA!$A$38)))</f>
        <v>-</v>
      </c>
      <c r="AI56" s="18" t="str">
        <f>IF(AG56="-","-",($AH56*(PROFORMA!$A$26)*12)*PROFORMA!$A$36)</f>
        <v>-</v>
      </c>
      <c r="AJ56" s="19" t="str">
        <f t="shared" si="15"/>
        <v>-</v>
      </c>
      <c r="AK56" s="19" t="str">
        <f>IF(AG56="-","-",EDATE(AJ56,(12*PROFORMA!$A$26)))</f>
        <v>-</v>
      </c>
      <c r="AL56" s="51"/>
      <c r="AM56" s="51"/>
      <c r="AN56" s="51"/>
      <c r="AO56" s="51"/>
      <c r="AP56" s="51"/>
      <c r="AQ56" s="51"/>
    </row>
    <row r="57" spans="1:43" s="53" customFormat="1" ht="25" customHeight="1" x14ac:dyDescent="0.2">
      <c r="A57" s="1"/>
      <c r="B57" s="1"/>
      <c r="C57" s="19"/>
      <c r="D57" s="19"/>
      <c r="E57" s="49"/>
      <c r="F57" s="50"/>
      <c r="G57" s="18"/>
      <c r="H57" s="51"/>
      <c r="I57" s="54"/>
      <c r="J57" s="49" t="str">
        <f t="shared" si="0"/>
        <v>-</v>
      </c>
      <c r="K57" s="111" t="str">
        <f>IF(($A57=""),"-",(J57/PROFORMA!$A$8))</f>
        <v>-</v>
      </c>
      <c r="L57" s="74" t="str">
        <f t="shared" si="1"/>
        <v>-</v>
      </c>
      <c r="M57" s="51" t="str">
        <f t="shared" si="2"/>
        <v>-</v>
      </c>
      <c r="N57" s="45" t="str">
        <f t="array" ref="N57">IF(O57&lt;&gt;"-",EOMONTH(MIN(IF($B:$B=B57,$C:$C)),-1)+1,"-")</f>
        <v>-</v>
      </c>
      <c r="O57" s="51" t="str">
        <f>IF(B57=B58,"-",(SUMIF($B:$B,"="&amp;B57,$M:$M)*PROFORMA!$A$36))</f>
        <v>-</v>
      </c>
      <c r="P57" s="45" t="str">
        <f t="shared" si="3"/>
        <v>-</v>
      </c>
      <c r="Q57" s="46" t="str">
        <f t="shared" si="4"/>
        <v>-</v>
      </c>
      <c r="R57" s="45" t="str">
        <f t="shared" si="5"/>
        <v>-</v>
      </c>
      <c r="S57" s="46" t="str">
        <f t="shared" si="6"/>
        <v>-</v>
      </c>
      <c r="T57" s="45" t="str">
        <f t="shared" si="7"/>
        <v>-</v>
      </c>
      <c r="U57" s="45" t="str">
        <f t="shared" si="8"/>
        <v>-</v>
      </c>
      <c r="V57" s="46" t="str">
        <f t="shared" si="9"/>
        <v>-</v>
      </c>
      <c r="W57" s="17" t="str">
        <f t="shared" si="10"/>
        <v>-</v>
      </c>
      <c r="X57" s="18" t="str">
        <f>IF(W57="-","-",($S57*(1+PROFORMA!$A$38)))</f>
        <v>-</v>
      </c>
      <c r="Y57" s="18" t="str">
        <f>IF(W57="-","-",($X57*(PROFORMA!$A$26)*12)*PROFORMA!$A$36)</f>
        <v>-</v>
      </c>
      <c r="Z57" s="19" t="str">
        <f t="shared" si="11"/>
        <v>-</v>
      </c>
      <c r="AA57" s="19" t="str">
        <f>IF(W57="-","-",EDATE(Z57,(12*PROFORMA!$A$26)))</f>
        <v>-</v>
      </c>
      <c r="AB57" s="17" t="str">
        <f t="shared" si="12"/>
        <v>-</v>
      </c>
      <c r="AC57" s="18" t="str">
        <f>IF(AB57="-","-",($X57*(1+PROFORMA!$A$38)))</f>
        <v>-</v>
      </c>
      <c r="AD57" s="18" t="str">
        <f>IF(AB57="-","-",($AC57*(PROFORMA!$A$26)*12)*PROFORMA!$A$36)</f>
        <v>-</v>
      </c>
      <c r="AE57" s="19" t="str">
        <f t="shared" si="13"/>
        <v>-</v>
      </c>
      <c r="AF57" s="19" t="str">
        <f>IF(AB57="-","-",EDATE(AE57,(12*PROFORMA!$A$26)))</f>
        <v>-</v>
      </c>
      <c r="AG57" s="17" t="str">
        <f t="shared" si="14"/>
        <v>-</v>
      </c>
      <c r="AH57" s="18" t="str">
        <f>IF(AG57="-","-",($AC57*(1+PROFORMA!$A$38)))</f>
        <v>-</v>
      </c>
      <c r="AI57" s="18" t="str">
        <f>IF(AG57="-","-",($AH57*(PROFORMA!$A$26)*12)*PROFORMA!$A$36)</f>
        <v>-</v>
      </c>
      <c r="AJ57" s="19" t="str">
        <f t="shared" si="15"/>
        <v>-</v>
      </c>
      <c r="AK57" s="19" t="str">
        <f>IF(AG57="-","-",EDATE(AJ57,(12*PROFORMA!$A$26)))</f>
        <v>-</v>
      </c>
      <c r="AL57" s="51"/>
      <c r="AM57" s="51"/>
      <c r="AN57" s="51"/>
      <c r="AO57" s="51"/>
      <c r="AP57" s="51"/>
      <c r="AQ57" s="51"/>
    </row>
    <row r="58" spans="1:43" s="53" customFormat="1" ht="25" customHeight="1" x14ac:dyDescent="0.2">
      <c r="A58" s="1"/>
      <c r="B58" s="1"/>
      <c r="C58" s="19"/>
      <c r="D58" s="19"/>
      <c r="E58" s="49"/>
      <c r="F58" s="50"/>
      <c r="G58" s="18"/>
      <c r="H58" s="51"/>
      <c r="I58" s="54"/>
      <c r="J58" s="49" t="str">
        <f t="shared" si="0"/>
        <v>-</v>
      </c>
      <c r="K58" s="111" t="str">
        <f>IF(($A58=""),"-",(J58/PROFORMA!$A$8))</f>
        <v>-</v>
      </c>
      <c r="L58" s="74" t="str">
        <f t="shared" si="1"/>
        <v>-</v>
      </c>
      <c r="M58" s="51" t="str">
        <f t="shared" si="2"/>
        <v>-</v>
      </c>
      <c r="N58" s="45" t="str">
        <f t="array" ref="N58">IF(O58&lt;&gt;"-",EOMONTH(MIN(IF($B:$B=B58,$C:$C)),-1)+1,"-")</f>
        <v>-</v>
      </c>
      <c r="O58" s="51" t="str">
        <f>IF(B58=B59,"-",(SUMIF($B:$B,"="&amp;B58,$M:$M)*PROFORMA!$A$36))</f>
        <v>-</v>
      </c>
      <c r="P58" s="45" t="str">
        <f t="shared" si="3"/>
        <v>-</v>
      </c>
      <c r="Q58" s="46" t="str">
        <f t="shared" si="4"/>
        <v>-</v>
      </c>
      <c r="R58" s="45" t="str">
        <f t="shared" si="5"/>
        <v>-</v>
      </c>
      <c r="S58" s="46" t="str">
        <f t="shared" si="6"/>
        <v>-</v>
      </c>
      <c r="T58" s="45" t="str">
        <f t="shared" si="7"/>
        <v>-</v>
      </c>
      <c r="U58" s="45" t="str">
        <f t="shared" si="8"/>
        <v>-</v>
      </c>
      <c r="V58" s="46" t="str">
        <f t="shared" si="9"/>
        <v>-</v>
      </c>
      <c r="W58" s="17" t="str">
        <f t="shared" si="10"/>
        <v>-</v>
      </c>
      <c r="X58" s="18" t="str">
        <f>IF(W58="-","-",($S58*(1+PROFORMA!$A$38)))</f>
        <v>-</v>
      </c>
      <c r="Y58" s="18" t="str">
        <f>IF(W58="-","-",($X58*(PROFORMA!$A$26)*12)*PROFORMA!$A$36)</f>
        <v>-</v>
      </c>
      <c r="Z58" s="19" t="str">
        <f t="shared" si="11"/>
        <v>-</v>
      </c>
      <c r="AA58" s="19" t="str">
        <f>IF(W58="-","-",EDATE(Z58,(12*PROFORMA!$A$26)))</f>
        <v>-</v>
      </c>
      <c r="AB58" s="17" t="str">
        <f t="shared" si="12"/>
        <v>-</v>
      </c>
      <c r="AC58" s="18" t="str">
        <f>IF(AB58="-","-",($X58*(1+PROFORMA!$A$38)))</f>
        <v>-</v>
      </c>
      <c r="AD58" s="18" t="str">
        <f>IF(AB58="-","-",($AC58*(PROFORMA!$A$26)*12)*PROFORMA!$A$36)</f>
        <v>-</v>
      </c>
      <c r="AE58" s="19" t="str">
        <f t="shared" si="13"/>
        <v>-</v>
      </c>
      <c r="AF58" s="19" t="str">
        <f>IF(AB58="-","-",EDATE(AE58,(12*PROFORMA!$A$26)))</f>
        <v>-</v>
      </c>
      <c r="AG58" s="17" t="str">
        <f t="shared" si="14"/>
        <v>-</v>
      </c>
      <c r="AH58" s="18" t="str">
        <f>IF(AG58="-","-",($AC58*(1+PROFORMA!$A$38)))</f>
        <v>-</v>
      </c>
      <c r="AI58" s="18" t="str">
        <f>IF(AG58="-","-",($AH58*(PROFORMA!$A$26)*12)*PROFORMA!$A$36)</f>
        <v>-</v>
      </c>
      <c r="AJ58" s="19" t="str">
        <f t="shared" si="15"/>
        <v>-</v>
      </c>
      <c r="AK58" s="19" t="str">
        <f>IF(AG58="-","-",EDATE(AJ58,(12*PROFORMA!$A$26)))</f>
        <v>-</v>
      </c>
      <c r="AL58" s="51"/>
      <c r="AM58" s="51"/>
      <c r="AN58" s="51"/>
      <c r="AO58" s="51"/>
      <c r="AP58" s="51"/>
      <c r="AQ58" s="51"/>
    </row>
    <row r="59" spans="1:43" s="53" customFormat="1" ht="25" customHeight="1" x14ac:dyDescent="0.2">
      <c r="A59" s="1"/>
      <c r="B59" s="1"/>
      <c r="C59" s="19"/>
      <c r="D59" s="19"/>
      <c r="E59" s="49"/>
      <c r="F59" s="50"/>
      <c r="G59" s="18"/>
      <c r="H59" s="51"/>
      <c r="I59" s="54"/>
      <c r="J59" s="49" t="str">
        <f t="shared" si="0"/>
        <v>-</v>
      </c>
      <c r="K59" s="111" t="str">
        <f>IF(($A59=""),"-",(J59/PROFORMA!$A$8))</f>
        <v>-</v>
      </c>
      <c r="L59" s="74" t="str">
        <f t="shared" si="1"/>
        <v>-</v>
      </c>
      <c r="M59" s="51" t="str">
        <f t="shared" si="2"/>
        <v>-</v>
      </c>
      <c r="N59" s="45" t="str">
        <f t="array" ref="N59">IF(O59&lt;&gt;"-",EOMONTH(MIN(IF($B:$B=B59,$C:$C)),-1)+1,"-")</f>
        <v>-</v>
      </c>
      <c r="O59" s="51" t="str">
        <f>IF(B59=B60,"-",(SUMIF($B:$B,"="&amp;B59,$M:$M)*PROFORMA!$A$36))</f>
        <v>-</v>
      </c>
      <c r="P59" s="45" t="str">
        <f t="shared" si="3"/>
        <v>-</v>
      </c>
      <c r="Q59" s="46" t="str">
        <f t="shared" si="4"/>
        <v>-</v>
      </c>
      <c r="R59" s="45" t="str">
        <f t="shared" si="5"/>
        <v>-</v>
      </c>
      <c r="S59" s="46" t="str">
        <f t="shared" si="6"/>
        <v>-</v>
      </c>
      <c r="T59" s="45" t="str">
        <f t="shared" si="7"/>
        <v>-</v>
      </c>
      <c r="U59" s="45" t="str">
        <f t="shared" si="8"/>
        <v>-</v>
      </c>
      <c r="V59" s="46" t="str">
        <f t="shared" si="9"/>
        <v>-</v>
      </c>
      <c r="W59" s="17" t="str">
        <f t="shared" si="10"/>
        <v>-</v>
      </c>
      <c r="X59" s="18" t="str">
        <f>IF(W59="-","-",($S59*(1+PROFORMA!$A$38)))</f>
        <v>-</v>
      </c>
      <c r="Y59" s="18" t="str">
        <f>IF(W59="-","-",($X59*(PROFORMA!$A$26)*12)*PROFORMA!$A$36)</f>
        <v>-</v>
      </c>
      <c r="Z59" s="19" t="str">
        <f t="shared" si="11"/>
        <v>-</v>
      </c>
      <c r="AA59" s="19" t="str">
        <f>IF(W59="-","-",EDATE(Z59,(12*PROFORMA!$A$26)))</f>
        <v>-</v>
      </c>
      <c r="AB59" s="17" t="str">
        <f t="shared" si="12"/>
        <v>-</v>
      </c>
      <c r="AC59" s="18" t="str">
        <f>IF(AB59="-","-",($X59*(1+PROFORMA!$A$38)))</f>
        <v>-</v>
      </c>
      <c r="AD59" s="18" t="str">
        <f>IF(AB59="-","-",($AC59*(PROFORMA!$A$26)*12)*PROFORMA!$A$36)</f>
        <v>-</v>
      </c>
      <c r="AE59" s="19" t="str">
        <f t="shared" si="13"/>
        <v>-</v>
      </c>
      <c r="AF59" s="19" t="str">
        <f>IF(AB59="-","-",EDATE(AE59,(12*PROFORMA!$A$26)))</f>
        <v>-</v>
      </c>
      <c r="AG59" s="17" t="str">
        <f t="shared" si="14"/>
        <v>-</v>
      </c>
      <c r="AH59" s="18" t="str">
        <f>IF(AG59="-","-",($AC59*(1+PROFORMA!$A$38)))</f>
        <v>-</v>
      </c>
      <c r="AI59" s="18" t="str">
        <f>IF(AG59="-","-",($AH59*(PROFORMA!$A$26)*12)*PROFORMA!$A$36)</f>
        <v>-</v>
      </c>
      <c r="AJ59" s="19" t="str">
        <f t="shared" si="15"/>
        <v>-</v>
      </c>
      <c r="AK59" s="19" t="str">
        <f>IF(AG59="-","-",EDATE(AJ59,(12*PROFORMA!$A$26)))</f>
        <v>-</v>
      </c>
      <c r="AL59" s="51"/>
      <c r="AM59" s="51"/>
      <c r="AN59" s="51"/>
      <c r="AO59" s="51"/>
      <c r="AP59" s="51"/>
      <c r="AQ59" s="51"/>
    </row>
    <row r="60" spans="1:43" s="53" customFormat="1" ht="25" customHeight="1" x14ac:dyDescent="0.2">
      <c r="A60" s="1"/>
      <c r="B60" s="1"/>
      <c r="C60" s="19"/>
      <c r="D60" s="19"/>
      <c r="E60" s="49"/>
      <c r="F60" s="50"/>
      <c r="G60" s="18"/>
      <c r="H60" s="51"/>
      <c r="I60" s="54"/>
      <c r="J60" s="49" t="str">
        <f t="shared" si="0"/>
        <v>-</v>
      </c>
      <c r="K60" s="111" t="str">
        <f>IF(($A60=""),"-",(J60/PROFORMA!$A$8))</f>
        <v>-</v>
      </c>
      <c r="L60" s="74" t="str">
        <f t="shared" si="1"/>
        <v>-</v>
      </c>
      <c r="M60" s="51" t="str">
        <f t="shared" si="2"/>
        <v>-</v>
      </c>
      <c r="N60" s="45" t="str">
        <f t="array" ref="N60">IF(O60&lt;&gt;"-",EOMONTH(MIN(IF($B:$B=B60,$C:$C)),-1)+1,"-")</f>
        <v>-</v>
      </c>
      <c r="O60" s="51" t="str">
        <f>IF(B60=B61,"-",(SUMIF($B:$B,"="&amp;B60,$M:$M)*PROFORMA!$A$36))</f>
        <v>-</v>
      </c>
      <c r="P60" s="45" t="str">
        <f t="shared" si="3"/>
        <v>-</v>
      </c>
      <c r="Q60" s="46" t="str">
        <f t="shared" si="4"/>
        <v>-</v>
      </c>
      <c r="R60" s="45" t="str">
        <f t="shared" si="5"/>
        <v>-</v>
      </c>
      <c r="S60" s="46" t="str">
        <f t="shared" si="6"/>
        <v>-</v>
      </c>
      <c r="T60" s="45" t="str">
        <f t="shared" si="7"/>
        <v>-</v>
      </c>
      <c r="U60" s="45" t="str">
        <f t="shared" si="8"/>
        <v>-</v>
      </c>
      <c r="V60" s="46" t="str">
        <f t="shared" si="9"/>
        <v>-</v>
      </c>
      <c r="W60" s="17" t="str">
        <f t="shared" si="10"/>
        <v>-</v>
      </c>
      <c r="X60" s="18" t="str">
        <f>IF(W60="-","-",($S60*(1+PROFORMA!$A$38)))</f>
        <v>-</v>
      </c>
      <c r="Y60" s="18" t="str">
        <f>IF(W60="-","-",($X60*(PROFORMA!$A$26)*12)*PROFORMA!$A$36)</f>
        <v>-</v>
      </c>
      <c r="Z60" s="19" t="str">
        <f t="shared" si="11"/>
        <v>-</v>
      </c>
      <c r="AA60" s="19" t="str">
        <f>IF(W60="-","-",EDATE(Z60,(12*PROFORMA!$A$26)))</f>
        <v>-</v>
      </c>
      <c r="AB60" s="17" t="str">
        <f t="shared" si="12"/>
        <v>-</v>
      </c>
      <c r="AC60" s="18" t="str">
        <f>IF(AB60="-","-",($X60*(1+PROFORMA!$A$38)))</f>
        <v>-</v>
      </c>
      <c r="AD60" s="18" t="str">
        <f>IF(AB60="-","-",($AC60*(PROFORMA!$A$26)*12)*PROFORMA!$A$36)</f>
        <v>-</v>
      </c>
      <c r="AE60" s="19" t="str">
        <f t="shared" si="13"/>
        <v>-</v>
      </c>
      <c r="AF60" s="19" t="str">
        <f>IF(AB60="-","-",EDATE(AE60,(12*PROFORMA!$A$26)))</f>
        <v>-</v>
      </c>
      <c r="AG60" s="17" t="str">
        <f t="shared" si="14"/>
        <v>-</v>
      </c>
      <c r="AH60" s="18" t="str">
        <f>IF(AG60="-","-",($AC60*(1+PROFORMA!$A$38)))</f>
        <v>-</v>
      </c>
      <c r="AI60" s="18" t="str">
        <f>IF(AG60="-","-",($AH60*(PROFORMA!$A$26)*12)*PROFORMA!$A$36)</f>
        <v>-</v>
      </c>
      <c r="AJ60" s="19" t="str">
        <f t="shared" si="15"/>
        <v>-</v>
      </c>
      <c r="AK60" s="19" t="str">
        <f>IF(AG60="-","-",EDATE(AJ60,(12*PROFORMA!$A$26)))</f>
        <v>-</v>
      </c>
      <c r="AL60" s="51"/>
      <c r="AM60" s="51"/>
      <c r="AN60" s="51"/>
      <c r="AO60" s="51"/>
      <c r="AP60" s="51"/>
      <c r="AQ60" s="51"/>
    </row>
    <row r="61" spans="1:43" s="53" customFormat="1" ht="25" customHeight="1" x14ac:dyDescent="0.2">
      <c r="A61" s="1"/>
      <c r="B61" s="1"/>
      <c r="C61" s="19"/>
      <c r="D61" s="19"/>
      <c r="E61" s="49"/>
      <c r="F61" s="50"/>
      <c r="G61" s="18"/>
      <c r="H61" s="51"/>
      <c r="I61" s="54"/>
      <c r="J61" s="49" t="str">
        <f t="shared" si="0"/>
        <v>-</v>
      </c>
      <c r="K61" s="111" t="str">
        <f>IF(($A61=""),"-",(J61/PROFORMA!$A$8))</f>
        <v>-</v>
      </c>
      <c r="L61" s="74" t="str">
        <f t="shared" si="1"/>
        <v>-</v>
      </c>
      <c r="M61" s="51" t="str">
        <f t="shared" si="2"/>
        <v>-</v>
      </c>
      <c r="N61" s="45" t="str">
        <f t="array" ref="N61">IF(O61&lt;&gt;"-",EOMONTH(MIN(IF($B:$B=B61,$C:$C)),-1)+1,"-")</f>
        <v>-</v>
      </c>
      <c r="O61" s="51" t="str">
        <f>IF(B61=B62,"-",(SUMIF($B:$B,"="&amp;B61,$M:$M)*PROFORMA!$A$36))</f>
        <v>-</v>
      </c>
      <c r="P61" s="45" t="str">
        <f t="shared" si="3"/>
        <v>-</v>
      </c>
      <c r="Q61" s="46" t="str">
        <f t="shared" si="4"/>
        <v>-</v>
      </c>
      <c r="R61" s="45" t="str">
        <f t="shared" si="5"/>
        <v>-</v>
      </c>
      <c r="S61" s="46" t="str">
        <f t="shared" si="6"/>
        <v>-</v>
      </c>
      <c r="T61" s="45" t="str">
        <f t="shared" si="7"/>
        <v>-</v>
      </c>
      <c r="U61" s="45" t="str">
        <f t="shared" si="8"/>
        <v>-</v>
      </c>
      <c r="V61" s="46" t="str">
        <f t="shared" si="9"/>
        <v>-</v>
      </c>
      <c r="W61" s="17" t="str">
        <f t="shared" si="10"/>
        <v>-</v>
      </c>
      <c r="X61" s="18" t="str">
        <f>IF(W61="-","-",($S61*(1+PROFORMA!$A$38)))</f>
        <v>-</v>
      </c>
      <c r="Y61" s="18" t="str">
        <f>IF(W61="-","-",($X61*(PROFORMA!$A$26)*12)*PROFORMA!$A$36)</f>
        <v>-</v>
      </c>
      <c r="Z61" s="19" t="str">
        <f t="shared" si="11"/>
        <v>-</v>
      </c>
      <c r="AA61" s="19" t="str">
        <f>IF(W61="-","-",EDATE(Z61,(12*PROFORMA!$A$26)))</f>
        <v>-</v>
      </c>
      <c r="AB61" s="17" t="str">
        <f t="shared" si="12"/>
        <v>-</v>
      </c>
      <c r="AC61" s="18" t="str">
        <f>IF(AB61="-","-",($X61*(1+PROFORMA!$A$38)))</f>
        <v>-</v>
      </c>
      <c r="AD61" s="18" t="str">
        <f>IF(AB61="-","-",($AC61*(PROFORMA!$A$26)*12)*PROFORMA!$A$36)</f>
        <v>-</v>
      </c>
      <c r="AE61" s="19" t="str">
        <f t="shared" si="13"/>
        <v>-</v>
      </c>
      <c r="AF61" s="19" t="str">
        <f>IF(AB61="-","-",EDATE(AE61,(12*PROFORMA!$A$26)))</f>
        <v>-</v>
      </c>
      <c r="AG61" s="17" t="str">
        <f t="shared" si="14"/>
        <v>-</v>
      </c>
      <c r="AH61" s="18" t="str">
        <f>IF(AG61="-","-",($AC61*(1+PROFORMA!$A$38)))</f>
        <v>-</v>
      </c>
      <c r="AI61" s="18" t="str">
        <f>IF(AG61="-","-",($AH61*(PROFORMA!$A$26)*12)*PROFORMA!$A$36)</f>
        <v>-</v>
      </c>
      <c r="AJ61" s="19" t="str">
        <f t="shared" si="15"/>
        <v>-</v>
      </c>
      <c r="AK61" s="19" t="str">
        <f>IF(AG61="-","-",EDATE(AJ61,(12*PROFORMA!$A$26)))</f>
        <v>-</v>
      </c>
      <c r="AL61" s="51"/>
      <c r="AM61" s="51"/>
      <c r="AN61" s="51"/>
      <c r="AO61" s="51"/>
      <c r="AP61" s="51"/>
      <c r="AQ61" s="51"/>
    </row>
    <row r="62" spans="1:43" s="53" customFormat="1" ht="25" customHeight="1" x14ac:dyDescent="0.2">
      <c r="A62" s="1"/>
      <c r="B62" s="1"/>
      <c r="C62" s="19"/>
      <c r="D62" s="19"/>
      <c r="E62" s="49"/>
      <c r="F62" s="50"/>
      <c r="G62" s="18"/>
      <c r="H62" s="51"/>
      <c r="I62" s="54"/>
      <c r="J62" s="49" t="str">
        <f t="shared" si="0"/>
        <v>-</v>
      </c>
      <c r="K62" s="111" t="str">
        <f>IF(($A62=""),"-",(J62/PROFORMA!$A$8))</f>
        <v>-</v>
      </c>
      <c r="L62" s="74" t="str">
        <f t="shared" si="1"/>
        <v>-</v>
      </c>
      <c r="M62" s="51" t="str">
        <f t="shared" si="2"/>
        <v>-</v>
      </c>
      <c r="N62" s="45" t="str">
        <f t="array" ref="N62">IF(O62&lt;&gt;"-",EOMONTH(MIN(IF($B:$B=B62,$C:$C)),-1)+1,"-")</f>
        <v>-</v>
      </c>
      <c r="O62" s="51" t="str">
        <f>IF(B62=B63,"-",(SUMIF($B:$B,"="&amp;B62,$M:$M)*PROFORMA!$A$36))</f>
        <v>-</v>
      </c>
      <c r="P62" s="45" t="str">
        <f t="shared" si="3"/>
        <v>-</v>
      </c>
      <c r="Q62" s="46" t="str">
        <f t="shared" si="4"/>
        <v>-</v>
      </c>
      <c r="R62" s="45" t="str">
        <f t="shared" si="5"/>
        <v>-</v>
      </c>
      <c r="S62" s="46" t="str">
        <f t="shared" si="6"/>
        <v>-</v>
      </c>
      <c r="T62" s="45" t="str">
        <f t="shared" si="7"/>
        <v>-</v>
      </c>
      <c r="U62" s="45" t="str">
        <f t="shared" si="8"/>
        <v>-</v>
      </c>
      <c r="V62" s="46" t="str">
        <f t="shared" si="9"/>
        <v>-</v>
      </c>
      <c r="W62" s="17" t="str">
        <f t="shared" si="10"/>
        <v>-</v>
      </c>
      <c r="X62" s="18" t="str">
        <f>IF(W62="-","-",($S62*(1+PROFORMA!$A$38)))</f>
        <v>-</v>
      </c>
      <c r="Y62" s="18" t="str">
        <f>IF(W62="-","-",($X62*(PROFORMA!$A$26)*12)*PROFORMA!$A$36)</f>
        <v>-</v>
      </c>
      <c r="Z62" s="19" t="str">
        <f t="shared" si="11"/>
        <v>-</v>
      </c>
      <c r="AA62" s="19" t="str">
        <f>IF(W62="-","-",EDATE(Z62,(12*PROFORMA!$A$26)))</f>
        <v>-</v>
      </c>
      <c r="AB62" s="17" t="str">
        <f t="shared" si="12"/>
        <v>-</v>
      </c>
      <c r="AC62" s="18" t="str">
        <f>IF(AB62="-","-",($X62*(1+PROFORMA!$A$38)))</f>
        <v>-</v>
      </c>
      <c r="AD62" s="18" t="str">
        <f>IF(AB62="-","-",($AC62*(PROFORMA!$A$26)*12)*PROFORMA!$A$36)</f>
        <v>-</v>
      </c>
      <c r="AE62" s="19" t="str">
        <f t="shared" si="13"/>
        <v>-</v>
      </c>
      <c r="AF62" s="19" t="str">
        <f>IF(AB62="-","-",EDATE(AE62,(12*PROFORMA!$A$26)))</f>
        <v>-</v>
      </c>
      <c r="AG62" s="17" t="str">
        <f t="shared" si="14"/>
        <v>-</v>
      </c>
      <c r="AH62" s="18" t="str">
        <f>IF(AG62="-","-",($AC62*(1+PROFORMA!$A$38)))</f>
        <v>-</v>
      </c>
      <c r="AI62" s="18" t="str">
        <f>IF(AG62="-","-",($AH62*(PROFORMA!$A$26)*12)*PROFORMA!$A$36)</f>
        <v>-</v>
      </c>
      <c r="AJ62" s="19" t="str">
        <f t="shared" si="15"/>
        <v>-</v>
      </c>
      <c r="AK62" s="19" t="str">
        <f>IF(AG62="-","-",EDATE(AJ62,(12*PROFORMA!$A$26)))</f>
        <v>-</v>
      </c>
      <c r="AL62" s="51"/>
      <c r="AM62" s="51"/>
      <c r="AN62" s="51"/>
      <c r="AO62" s="51"/>
      <c r="AP62" s="51"/>
      <c r="AQ62" s="51"/>
    </row>
    <row r="63" spans="1:43" s="53" customFormat="1" ht="25" customHeight="1" x14ac:dyDescent="0.2">
      <c r="A63" s="1"/>
      <c r="B63" s="1"/>
      <c r="C63" s="19"/>
      <c r="D63" s="19"/>
      <c r="E63" s="49"/>
      <c r="F63" s="50"/>
      <c r="G63" s="18"/>
      <c r="H63" s="51"/>
      <c r="I63" s="54"/>
      <c r="J63" s="49" t="str">
        <f t="shared" si="0"/>
        <v>-</v>
      </c>
      <c r="K63" s="111" t="str">
        <f>IF(($A63=""),"-",(J63/PROFORMA!$A$8))</f>
        <v>-</v>
      </c>
      <c r="L63" s="74" t="str">
        <f t="shared" si="1"/>
        <v>-</v>
      </c>
      <c r="M63" s="51" t="str">
        <f t="shared" si="2"/>
        <v>-</v>
      </c>
      <c r="N63" s="45" t="str">
        <f t="array" ref="N63">IF(O63&lt;&gt;"-",EOMONTH(MIN(IF($B:$B=B63,$C:$C)),-1)+1,"-")</f>
        <v>-</v>
      </c>
      <c r="O63" s="51" t="str">
        <f>IF(B63=B64,"-",(SUMIF($B:$B,"="&amp;B63,$M:$M)*PROFORMA!$A$36))</f>
        <v>-</v>
      </c>
      <c r="P63" s="45" t="str">
        <f t="shared" si="3"/>
        <v>-</v>
      </c>
      <c r="Q63" s="46" t="str">
        <f t="shared" si="4"/>
        <v>-</v>
      </c>
      <c r="R63" s="45" t="str">
        <f t="shared" si="5"/>
        <v>-</v>
      </c>
      <c r="S63" s="46" t="str">
        <f t="shared" si="6"/>
        <v>-</v>
      </c>
      <c r="T63" s="45" t="str">
        <f t="shared" si="7"/>
        <v>-</v>
      </c>
      <c r="U63" s="45" t="str">
        <f t="shared" si="8"/>
        <v>-</v>
      </c>
      <c r="V63" s="46" t="str">
        <f t="shared" si="9"/>
        <v>-</v>
      </c>
      <c r="W63" s="17" t="str">
        <f t="shared" si="10"/>
        <v>-</v>
      </c>
      <c r="X63" s="18" t="str">
        <f>IF(W63="-","-",($S63*(1+PROFORMA!$A$38)))</f>
        <v>-</v>
      </c>
      <c r="Y63" s="18" t="str">
        <f>IF(W63="-","-",($X63*(PROFORMA!$A$26)*12)*PROFORMA!$A$36)</f>
        <v>-</v>
      </c>
      <c r="Z63" s="19" t="str">
        <f t="shared" si="11"/>
        <v>-</v>
      </c>
      <c r="AA63" s="19" t="str">
        <f>IF(W63="-","-",EDATE(Z63,(12*PROFORMA!$A$26)))</f>
        <v>-</v>
      </c>
      <c r="AB63" s="17" t="str">
        <f t="shared" si="12"/>
        <v>-</v>
      </c>
      <c r="AC63" s="18" t="str">
        <f>IF(AB63="-","-",($X63*(1+PROFORMA!$A$38)))</f>
        <v>-</v>
      </c>
      <c r="AD63" s="18" t="str">
        <f>IF(AB63="-","-",($AC63*(PROFORMA!$A$26)*12)*PROFORMA!$A$36)</f>
        <v>-</v>
      </c>
      <c r="AE63" s="19" t="str">
        <f t="shared" si="13"/>
        <v>-</v>
      </c>
      <c r="AF63" s="19" t="str">
        <f>IF(AB63="-","-",EDATE(AE63,(12*PROFORMA!$A$26)))</f>
        <v>-</v>
      </c>
      <c r="AG63" s="17" t="str">
        <f t="shared" si="14"/>
        <v>-</v>
      </c>
      <c r="AH63" s="18" t="str">
        <f>IF(AG63="-","-",($AC63*(1+PROFORMA!$A$38)))</f>
        <v>-</v>
      </c>
      <c r="AI63" s="18" t="str">
        <f>IF(AG63="-","-",($AH63*(PROFORMA!$A$26)*12)*PROFORMA!$A$36)</f>
        <v>-</v>
      </c>
      <c r="AJ63" s="19" t="str">
        <f t="shared" si="15"/>
        <v>-</v>
      </c>
      <c r="AK63" s="19" t="str">
        <f>IF(AG63="-","-",EDATE(AJ63,(12*PROFORMA!$A$26)))</f>
        <v>-</v>
      </c>
      <c r="AL63" s="51"/>
      <c r="AM63" s="51"/>
      <c r="AN63" s="51"/>
      <c r="AO63" s="51"/>
      <c r="AP63" s="51"/>
      <c r="AQ63" s="51"/>
    </row>
    <row r="64" spans="1:43" s="53" customFormat="1" ht="25" customHeight="1" x14ac:dyDescent="0.2">
      <c r="A64" s="1"/>
      <c r="B64" s="1"/>
      <c r="C64" s="19"/>
      <c r="D64" s="19"/>
      <c r="E64" s="49"/>
      <c r="F64" s="50"/>
      <c r="G64" s="18"/>
      <c r="H64" s="51"/>
      <c r="I64" s="54"/>
      <c r="J64" s="49" t="str">
        <f t="shared" si="0"/>
        <v>-</v>
      </c>
      <c r="K64" s="111" t="str">
        <f>IF(($A64=""),"-",(J64/PROFORMA!$A$8))</f>
        <v>-</v>
      </c>
      <c r="L64" s="74" t="str">
        <f t="shared" si="1"/>
        <v>-</v>
      </c>
      <c r="M64" s="51" t="str">
        <f t="shared" si="2"/>
        <v>-</v>
      </c>
      <c r="N64" s="45" t="str">
        <f t="array" ref="N64">IF(O64&lt;&gt;"-",EOMONTH(MIN(IF($B:$B=B64,$C:$C)),-1)+1,"-")</f>
        <v>-</v>
      </c>
      <c r="O64" s="51" t="str">
        <f>IF(B64=B65,"-",(SUMIF($B:$B,"="&amp;B64,$M:$M)*PROFORMA!$A$36))</f>
        <v>-</v>
      </c>
      <c r="P64" s="45" t="str">
        <f t="shared" si="3"/>
        <v>-</v>
      </c>
      <c r="Q64" s="46" t="str">
        <f t="shared" si="4"/>
        <v>-</v>
      </c>
      <c r="R64" s="45" t="str">
        <f t="shared" si="5"/>
        <v>-</v>
      </c>
      <c r="S64" s="46" t="str">
        <f t="shared" si="6"/>
        <v>-</v>
      </c>
      <c r="T64" s="45" t="str">
        <f t="shared" si="7"/>
        <v>-</v>
      </c>
      <c r="U64" s="45" t="str">
        <f t="shared" si="8"/>
        <v>-</v>
      </c>
      <c r="V64" s="46" t="str">
        <f t="shared" si="9"/>
        <v>-</v>
      </c>
      <c r="W64" s="17" t="str">
        <f t="shared" si="10"/>
        <v>-</v>
      </c>
      <c r="X64" s="18" t="str">
        <f>IF(W64="-","-",($S64*(1+PROFORMA!$A$38)))</f>
        <v>-</v>
      </c>
      <c r="Y64" s="18" t="str">
        <f>IF(W64="-","-",($X64*(PROFORMA!$A$26)*12)*PROFORMA!$A$36)</f>
        <v>-</v>
      </c>
      <c r="Z64" s="19" t="str">
        <f t="shared" si="11"/>
        <v>-</v>
      </c>
      <c r="AA64" s="19" t="str">
        <f>IF(W64="-","-",EDATE(Z64,(12*PROFORMA!$A$26)))</f>
        <v>-</v>
      </c>
      <c r="AB64" s="17" t="str">
        <f t="shared" si="12"/>
        <v>-</v>
      </c>
      <c r="AC64" s="18" t="str">
        <f>IF(AB64="-","-",($X64*(1+PROFORMA!$A$38)))</f>
        <v>-</v>
      </c>
      <c r="AD64" s="18" t="str">
        <f>IF(AB64="-","-",($AC64*(PROFORMA!$A$26)*12)*PROFORMA!$A$36)</f>
        <v>-</v>
      </c>
      <c r="AE64" s="19" t="str">
        <f t="shared" si="13"/>
        <v>-</v>
      </c>
      <c r="AF64" s="19" t="str">
        <f>IF(AB64="-","-",EDATE(AE64,(12*PROFORMA!$A$26)))</f>
        <v>-</v>
      </c>
      <c r="AG64" s="17" t="str">
        <f t="shared" si="14"/>
        <v>-</v>
      </c>
      <c r="AH64" s="18" t="str">
        <f>IF(AG64="-","-",($AC64*(1+PROFORMA!$A$38)))</f>
        <v>-</v>
      </c>
      <c r="AI64" s="18" t="str">
        <f>IF(AG64="-","-",($AH64*(PROFORMA!$A$26)*12)*PROFORMA!$A$36)</f>
        <v>-</v>
      </c>
      <c r="AJ64" s="19" t="str">
        <f t="shared" si="15"/>
        <v>-</v>
      </c>
      <c r="AK64" s="19" t="str">
        <f>IF(AG64="-","-",EDATE(AJ64,(12*PROFORMA!$A$26)))</f>
        <v>-</v>
      </c>
      <c r="AL64" s="51"/>
      <c r="AM64" s="51"/>
      <c r="AN64" s="51"/>
      <c r="AO64" s="51"/>
      <c r="AP64" s="51"/>
      <c r="AQ64" s="51"/>
    </row>
    <row r="65" spans="1:43" s="53" customFormat="1" ht="25" customHeight="1" x14ac:dyDescent="0.2">
      <c r="A65" s="1"/>
      <c r="B65" s="1"/>
      <c r="C65" s="19"/>
      <c r="D65" s="19"/>
      <c r="E65" s="49"/>
      <c r="F65" s="50"/>
      <c r="G65" s="18"/>
      <c r="H65" s="51"/>
      <c r="I65" s="54"/>
      <c r="J65" s="49" t="str">
        <f t="shared" si="0"/>
        <v>-</v>
      </c>
      <c r="K65" s="111" t="str">
        <f>IF(($A65=""),"-",(J65/PROFORMA!$A$8))</f>
        <v>-</v>
      </c>
      <c r="L65" s="74" t="str">
        <f t="shared" si="1"/>
        <v>-</v>
      </c>
      <c r="M65" s="51" t="str">
        <f t="shared" si="2"/>
        <v>-</v>
      </c>
      <c r="N65" s="45" t="str">
        <f t="array" ref="N65">IF(O65&lt;&gt;"-",EOMONTH(MIN(IF($B:$B=B65,$C:$C)),-1)+1,"-")</f>
        <v>-</v>
      </c>
      <c r="O65" s="51" t="str">
        <f>IF(B65=B66,"-",(SUMIF($B:$B,"="&amp;B65,$M:$M)*PROFORMA!$A$36))</f>
        <v>-</v>
      </c>
      <c r="P65" s="45" t="str">
        <f t="shared" si="3"/>
        <v>-</v>
      </c>
      <c r="Q65" s="46" t="str">
        <f t="shared" si="4"/>
        <v>-</v>
      </c>
      <c r="R65" s="45" t="str">
        <f t="shared" si="5"/>
        <v>-</v>
      </c>
      <c r="S65" s="46" t="str">
        <f t="shared" si="6"/>
        <v>-</v>
      </c>
      <c r="T65" s="45" t="str">
        <f t="shared" si="7"/>
        <v>-</v>
      </c>
      <c r="U65" s="45" t="str">
        <f t="shared" si="8"/>
        <v>-</v>
      </c>
      <c r="V65" s="46" t="str">
        <f t="shared" si="9"/>
        <v>-</v>
      </c>
      <c r="W65" s="17" t="str">
        <f t="shared" si="10"/>
        <v>-</v>
      </c>
      <c r="X65" s="18" t="str">
        <f>IF(W65="-","-",($S65*(1+PROFORMA!$A$38)))</f>
        <v>-</v>
      </c>
      <c r="Y65" s="18" t="str">
        <f>IF(W65="-","-",($X65*(PROFORMA!$A$26)*12)*PROFORMA!$A$36)</f>
        <v>-</v>
      </c>
      <c r="Z65" s="19" t="str">
        <f t="shared" si="11"/>
        <v>-</v>
      </c>
      <c r="AA65" s="19" t="str">
        <f>IF(W65="-","-",EDATE(Z65,(12*PROFORMA!$A$26)))</f>
        <v>-</v>
      </c>
      <c r="AB65" s="17" t="str">
        <f t="shared" si="12"/>
        <v>-</v>
      </c>
      <c r="AC65" s="18" t="str">
        <f>IF(AB65="-","-",($X65*(1+PROFORMA!$A$38)))</f>
        <v>-</v>
      </c>
      <c r="AD65" s="18" t="str">
        <f>IF(AB65="-","-",($AC65*(PROFORMA!$A$26)*12)*PROFORMA!$A$36)</f>
        <v>-</v>
      </c>
      <c r="AE65" s="19" t="str">
        <f t="shared" si="13"/>
        <v>-</v>
      </c>
      <c r="AF65" s="19" t="str">
        <f>IF(AB65="-","-",EDATE(AE65,(12*PROFORMA!$A$26)))</f>
        <v>-</v>
      </c>
      <c r="AG65" s="17" t="str">
        <f t="shared" si="14"/>
        <v>-</v>
      </c>
      <c r="AH65" s="18" t="str">
        <f>IF(AG65="-","-",($AC65*(1+PROFORMA!$A$38)))</f>
        <v>-</v>
      </c>
      <c r="AI65" s="18" t="str">
        <f>IF(AG65="-","-",($AH65*(PROFORMA!$A$26)*12)*PROFORMA!$A$36)</f>
        <v>-</v>
      </c>
      <c r="AJ65" s="19" t="str">
        <f t="shared" si="15"/>
        <v>-</v>
      </c>
      <c r="AK65" s="19" t="str">
        <f>IF(AG65="-","-",EDATE(AJ65,(12*PROFORMA!$A$26)))</f>
        <v>-</v>
      </c>
      <c r="AL65" s="51"/>
      <c r="AM65" s="51"/>
      <c r="AN65" s="51"/>
      <c r="AO65" s="51"/>
      <c r="AP65" s="51"/>
      <c r="AQ65" s="51"/>
    </row>
    <row r="66" spans="1:43" s="53" customFormat="1" ht="25" customHeight="1" x14ac:dyDescent="0.2">
      <c r="A66" s="1"/>
      <c r="B66" s="1"/>
      <c r="C66" s="19"/>
      <c r="D66" s="19"/>
      <c r="E66" s="49"/>
      <c r="F66" s="50"/>
      <c r="G66" s="18"/>
      <c r="H66" s="51"/>
      <c r="I66" s="54"/>
      <c r="J66" s="49" t="str">
        <f t="shared" si="0"/>
        <v>-</v>
      </c>
      <c r="K66" s="111" t="str">
        <f>IF(($A66=""),"-",(J66/PROFORMA!$A$8))</f>
        <v>-</v>
      </c>
      <c r="L66" s="74" t="str">
        <f t="shared" si="1"/>
        <v>-</v>
      </c>
      <c r="M66" s="51" t="str">
        <f t="shared" si="2"/>
        <v>-</v>
      </c>
      <c r="N66" s="45" t="str">
        <f t="array" ref="N66">IF(O66&lt;&gt;"-",EOMONTH(MIN(IF($B:$B=B66,$C:$C)),-1)+1,"-")</f>
        <v>-</v>
      </c>
      <c r="O66" s="51" t="str">
        <f>IF(B66=B67,"-",(SUMIF($B:$B,"="&amp;B66,$M:$M)*PROFORMA!$A$36))</f>
        <v>-</v>
      </c>
      <c r="P66" s="45" t="str">
        <f t="shared" si="3"/>
        <v>-</v>
      </c>
      <c r="Q66" s="46" t="str">
        <f t="shared" si="4"/>
        <v>-</v>
      </c>
      <c r="R66" s="45" t="str">
        <f t="shared" si="5"/>
        <v>-</v>
      </c>
      <c r="S66" s="46" t="str">
        <f t="shared" si="6"/>
        <v>-</v>
      </c>
      <c r="T66" s="45" t="str">
        <f t="shared" si="7"/>
        <v>-</v>
      </c>
      <c r="U66" s="45" t="str">
        <f t="shared" si="8"/>
        <v>-</v>
      </c>
      <c r="V66" s="46" t="str">
        <f t="shared" si="9"/>
        <v>-</v>
      </c>
      <c r="W66" s="17" t="str">
        <f t="shared" si="10"/>
        <v>-</v>
      </c>
      <c r="X66" s="18" t="str">
        <f>IF(W66="-","-",($S66*(1+PROFORMA!$A$38)))</f>
        <v>-</v>
      </c>
      <c r="Y66" s="18" t="str">
        <f>IF(W66="-","-",($X66*(PROFORMA!$A$26)*12)*PROFORMA!$A$36)</f>
        <v>-</v>
      </c>
      <c r="Z66" s="19" t="str">
        <f t="shared" si="11"/>
        <v>-</v>
      </c>
      <c r="AA66" s="19" t="str">
        <f>IF(W66="-","-",EDATE(Z66,(12*PROFORMA!$A$26)))</f>
        <v>-</v>
      </c>
      <c r="AB66" s="17" t="str">
        <f t="shared" si="12"/>
        <v>-</v>
      </c>
      <c r="AC66" s="18" t="str">
        <f>IF(AB66="-","-",($X66*(1+PROFORMA!$A$38)))</f>
        <v>-</v>
      </c>
      <c r="AD66" s="18" t="str">
        <f>IF(AB66="-","-",($AC66*(PROFORMA!$A$26)*12)*PROFORMA!$A$36)</f>
        <v>-</v>
      </c>
      <c r="AE66" s="19" t="str">
        <f t="shared" si="13"/>
        <v>-</v>
      </c>
      <c r="AF66" s="19" t="str">
        <f>IF(AB66="-","-",EDATE(AE66,(12*PROFORMA!$A$26)))</f>
        <v>-</v>
      </c>
      <c r="AG66" s="17" t="str">
        <f t="shared" si="14"/>
        <v>-</v>
      </c>
      <c r="AH66" s="18" t="str">
        <f>IF(AG66="-","-",($AC66*(1+PROFORMA!$A$38)))</f>
        <v>-</v>
      </c>
      <c r="AI66" s="18" t="str">
        <f>IF(AG66="-","-",($AH66*(PROFORMA!$A$26)*12)*PROFORMA!$A$36)</f>
        <v>-</v>
      </c>
      <c r="AJ66" s="19" t="str">
        <f t="shared" si="15"/>
        <v>-</v>
      </c>
      <c r="AK66" s="19" t="str">
        <f>IF(AG66="-","-",EDATE(AJ66,(12*PROFORMA!$A$26)))</f>
        <v>-</v>
      </c>
      <c r="AL66" s="51"/>
      <c r="AM66" s="51"/>
      <c r="AN66" s="51"/>
      <c r="AO66" s="51"/>
      <c r="AP66" s="51"/>
      <c r="AQ66" s="51"/>
    </row>
    <row r="67" spans="1:43" s="53" customFormat="1" ht="25" customHeight="1" x14ac:dyDescent="0.2">
      <c r="A67" s="1"/>
      <c r="B67" s="1"/>
      <c r="C67" s="19"/>
      <c r="D67" s="19"/>
      <c r="E67" s="49"/>
      <c r="F67" s="50"/>
      <c r="G67" s="18"/>
      <c r="H67" s="51"/>
      <c r="I67" s="54"/>
      <c r="J67" s="49" t="str">
        <f t="shared" si="0"/>
        <v>-</v>
      </c>
      <c r="K67" s="111" t="str">
        <f>IF(($A67=""),"-",(J67/PROFORMA!$A$8))</f>
        <v>-</v>
      </c>
      <c r="L67" s="74" t="str">
        <f t="shared" si="1"/>
        <v>-</v>
      </c>
      <c r="M67" s="51" t="str">
        <f t="shared" si="2"/>
        <v>-</v>
      </c>
      <c r="N67" s="45" t="str">
        <f t="array" ref="N67">IF(O67&lt;&gt;"-",EOMONTH(MIN(IF($B:$B=B67,$C:$C)),-1)+1,"-")</f>
        <v>-</v>
      </c>
      <c r="O67" s="51" t="str">
        <f>IF(B67=B68,"-",(SUMIF($B:$B,"="&amp;B67,$M:$M)*PROFORMA!$A$36))</f>
        <v>-</v>
      </c>
      <c r="P67" s="45" t="str">
        <f t="shared" si="3"/>
        <v>-</v>
      </c>
      <c r="Q67" s="46" t="str">
        <f t="shared" si="4"/>
        <v>-</v>
      </c>
      <c r="R67" s="45" t="str">
        <f t="shared" si="5"/>
        <v>-</v>
      </c>
      <c r="S67" s="46" t="str">
        <f t="shared" si="6"/>
        <v>-</v>
      </c>
      <c r="T67" s="45" t="str">
        <f t="shared" si="7"/>
        <v>-</v>
      </c>
      <c r="U67" s="45" t="str">
        <f t="shared" si="8"/>
        <v>-</v>
      </c>
      <c r="V67" s="46" t="str">
        <f t="shared" si="9"/>
        <v>-</v>
      </c>
      <c r="W67" s="17" t="str">
        <f t="shared" si="10"/>
        <v>-</v>
      </c>
      <c r="X67" s="18" t="str">
        <f>IF(W67="-","-",($S67*(1+PROFORMA!$A$38)))</f>
        <v>-</v>
      </c>
      <c r="Y67" s="18" t="str">
        <f>IF(W67="-","-",($X67*(PROFORMA!$A$26)*12)*PROFORMA!$A$36)</f>
        <v>-</v>
      </c>
      <c r="Z67" s="19" t="str">
        <f t="shared" si="11"/>
        <v>-</v>
      </c>
      <c r="AA67" s="19" t="str">
        <f>IF(W67="-","-",EDATE(Z67,(12*PROFORMA!$A$26)))</f>
        <v>-</v>
      </c>
      <c r="AB67" s="17" t="str">
        <f t="shared" si="12"/>
        <v>-</v>
      </c>
      <c r="AC67" s="18" t="str">
        <f>IF(AB67="-","-",($X67*(1+PROFORMA!$A$38)))</f>
        <v>-</v>
      </c>
      <c r="AD67" s="18" t="str">
        <f>IF(AB67="-","-",($AC67*(PROFORMA!$A$26)*12)*PROFORMA!$A$36)</f>
        <v>-</v>
      </c>
      <c r="AE67" s="19" t="str">
        <f t="shared" si="13"/>
        <v>-</v>
      </c>
      <c r="AF67" s="19" t="str">
        <f>IF(AB67="-","-",EDATE(AE67,(12*PROFORMA!$A$26)))</f>
        <v>-</v>
      </c>
      <c r="AG67" s="17" t="str">
        <f t="shared" si="14"/>
        <v>-</v>
      </c>
      <c r="AH67" s="18" t="str">
        <f>IF(AG67="-","-",($AC67*(1+PROFORMA!$A$38)))</f>
        <v>-</v>
      </c>
      <c r="AI67" s="18" t="str">
        <f>IF(AG67="-","-",($AH67*(PROFORMA!$A$26)*12)*PROFORMA!$A$36)</f>
        <v>-</v>
      </c>
      <c r="AJ67" s="19" t="str">
        <f t="shared" si="15"/>
        <v>-</v>
      </c>
      <c r="AK67" s="19" t="str">
        <f>IF(AG67="-","-",EDATE(AJ67,(12*PROFORMA!$A$26)))</f>
        <v>-</v>
      </c>
      <c r="AL67" s="51"/>
      <c r="AM67" s="51"/>
      <c r="AN67" s="51"/>
      <c r="AO67" s="51"/>
      <c r="AP67" s="51"/>
      <c r="AQ67" s="51"/>
    </row>
    <row r="68" spans="1:43" s="53" customFormat="1" ht="25" customHeight="1" x14ac:dyDescent="0.2">
      <c r="A68" s="1"/>
      <c r="B68" s="1"/>
      <c r="C68" s="19"/>
      <c r="D68" s="19"/>
      <c r="E68" s="49"/>
      <c r="F68" s="50"/>
      <c r="G68" s="18"/>
      <c r="H68" s="51"/>
      <c r="I68" s="54"/>
      <c r="J68" s="49" t="str">
        <f t="shared" ref="J68:J131" si="16">IF(($A68=""),"-",E68*(1-F68))</f>
        <v>-</v>
      </c>
      <c r="K68" s="111" t="str">
        <f>IF(($A68=""),"-",(J68/PROFORMA!$A$8))</f>
        <v>-</v>
      </c>
      <c r="L68" s="74" t="str">
        <f t="shared" ref="L68:L131" si="17">IF(($A68=""),"-",DATEDIF(C68,D68+1,"m"))</f>
        <v>-</v>
      </c>
      <c r="M68" s="51" t="str">
        <f t="shared" ref="M68:M131" si="18">IF(($A68=""),"-",((L68-2)*S68)+Q68+V68)</f>
        <v>-</v>
      </c>
      <c r="N68" s="45" t="str">
        <f t="array" ref="N68">IF(O68&lt;&gt;"-",EOMONTH(MIN(IF($B:$B=B68,$C:$C)),-1)+1,"-")</f>
        <v>-</v>
      </c>
      <c r="O68" s="51" t="str">
        <f>IF(B68=B69,"-",(SUMIF($B:$B,"="&amp;B68,$M:$M)*PROFORMA!$A$36))</f>
        <v>-</v>
      </c>
      <c r="P68" s="45" t="str">
        <f t="shared" ref="P68:P131" si="19">IF(($A68=""),"-",EOMONTH(C68,-1)+1)</f>
        <v>-</v>
      </c>
      <c r="Q68" s="46" t="str">
        <f t="shared" ref="Q68:Q131" si="20">IF(($A68=""),"-",(((DAY(EOMONTH(C68,0)))-(DAY(C68)-1))/(DAY(EOMONTH(C68,0))))*S68)</f>
        <v>-</v>
      </c>
      <c r="R68" s="45" t="str">
        <f t="shared" ref="R68:R131" si="21">IF(($A68=""),"-",EDATE(P68,1))</f>
        <v>-</v>
      </c>
      <c r="S68" s="46" t="str">
        <f t="shared" ref="S68:S131" si="22">IF(($A68=""),"-",ROUNDUP(((G68*J68)/12),2))</f>
        <v>-</v>
      </c>
      <c r="T68" s="45" t="str">
        <f t="shared" ref="T68:T131" si="23">IF(($A68=""),"-",EOMONTH(U68,-2)+1)</f>
        <v>-</v>
      </c>
      <c r="U68" s="45" t="str">
        <f t="shared" ref="U68:U131" si="24">IF(($A68=""),"-",EOMONTH(D68,-1)+1)</f>
        <v>-</v>
      </c>
      <c r="V68" s="46" t="str">
        <f t="shared" ref="V68:V131" si="25">IF(($A68=""),"-",((DAY(D68))/(DAY(EOMONTH(D68,0))))*S68)</f>
        <v>-</v>
      </c>
      <c r="W68" s="17" t="str">
        <f t="shared" ref="W68:W131" si="26">IF(($B68=$B69),"-",EDATE(U68,1))</f>
        <v>-</v>
      </c>
      <c r="X68" s="18" t="str">
        <f>IF(W68="-","-",($S68*(1+PROFORMA!$A$38)))</f>
        <v>-</v>
      </c>
      <c r="Y68" s="18" t="str">
        <f>IF(W68="-","-",($X68*(PROFORMA!$A$26)*12)*PROFORMA!$A$36)</f>
        <v>-</v>
      </c>
      <c r="Z68" s="19" t="str">
        <f t="shared" ref="Z68:Z131" si="27">W68</f>
        <v>-</v>
      </c>
      <c r="AA68" s="19" t="str">
        <f>IF(W68="-","-",EDATE(Z68,(12*PROFORMA!$A$26)))</f>
        <v>-</v>
      </c>
      <c r="AB68" s="17" t="str">
        <f t="shared" ref="AB68:AB131" si="28">IF(W68="-","-",EDATE(AA68,1))</f>
        <v>-</v>
      </c>
      <c r="AC68" s="18" t="str">
        <f>IF(AB68="-","-",($X68*(1+PROFORMA!$A$38)))</f>
        <v>-</v>
      </c>
      <c r="AD68" s="18" t="str">
        <f>IF(AB68="-","-",($AC68*(PROFORMA!$A$26)*12)*PROFORMA!$A$36)</f>
        <v>-</v>
      </c>
      <c r="AE68" s="19" t="str">
        <f t="shared" ref="AE68:AE131" si="29">AB68</f>
        <v>-</v>
      </c>
      <c r="AF68" s="19" t="str">
        <f>IF(AB68="-","-",EDATE(AE68,(12*PROFORMA!$A$26)))</f>
        <v>-</v>
      </c>
      <c r="AG68" s="17" t="str">
        <f t="shared" ref="AG68:AG131" si="30">IF(W68="-","-",EDATE(AF68,1))</f>
        <v>-</v>
      </c>
      <c r="AH68" s="18" t="str">
        <f>IF(AG68="-","-",($AC68*(1+PROFORMA!$A$38)))</f>
        <v>-</v>
      </c>
      <c r="AI68" s="18" t="str">
        <f>IF(AG68="-","-",($AH68*(PROFORMA!$A$26)*12)*PROFORMA!$A$36)</f>
        <v>-</v>
      </c>
      <c r="AJ68" s="19" t="str">
        <f t="shared" ref="AJ68:AJ131" si="31">AG68</f>
        <v>-</v>
      </c>
      <c r="AK68" s="19" t="str">
        <f>IF(AG68="-","-",EDATE(AJ68,(12*PROFORMA!$A$26)))</f>
        <v>-</v>
      </c>
      <c r="AL68" s="51"/>
      <c r="AM68" s="51"/>
      <c r="AN68" s="51"/>
      <c r="AO68" s="51"/>
      <c r="AP68" s="51"/>
      <c r="AQ68" s="51"/>
    </row>
    <row r="69" spans="1:43" s="53" customFormat="1" ht="25" customHeight="1" x14ac:dyDescent="0.2">
      <c r="A69" s="1"/>
      <c r="B69" s="1"/>
      <c r="C69" s="19"/>
      <c r="D69" s="19"/>
      <c r="E69" s="49"/>
      <c r="F69" s="50"/>
      <c r="G69" s="18"/>
      <c r="H69" s="51"/>
      <c r="I69" s="54"/>
      <c r="J69" s="49" t="str">
        <f t="shared" si="16"/>
        <v>-</v>
      </c>
      <c r="K69" s="111" t="str">
        <f>IF(($A69=""),"-",(J69/PROFORMA!$A$8))</f>
        <v>-</v>
      </c>
      <c r="L69" s="74" t="str">
        <f t="shared" si="17"/>
        <v>-</v>
      </c>
      <c r="M69" s="51" t="str">
        <f t="shared" si="18"/>
        <v>-</v>
      </c>
      <c r="N69" s="45" t="str">
        <f t="array" ref="N69">IF(O69&lt;&gt;"-",EOMONTH(MIN(IF($B:$B=B69,$C:$C)),-1)+1,"-")</f>
        <v>-</v>
      </c>
      <c r="O69" s="51" t="str">
        <f>IF(B69=B70,"-",(SUMIF($B:$B,"="&amp;B69,$M:$M)*PROFORMA!$A$36))</f>
        <v>-</v>
      </c>
      <c r="P69" s="45" t="str">
        <f t="shared" si="19"/>
        <v>-</v>
      </c>
      <c r="Q69" s="46" t="str">
        <f t="shared" si="20"/>
        <v>-</v>
      </c>
      <c r="R69" s="45" t="str">
        <f t="shared" si="21"/>
        <v>-</v>
      </c>
      <c r="S69" s="46" t="str">
        <f t="shared" si="22"/>
        <v>-</v>
      </c>
      <c r="T69" s="45" t="str">
        <f t="shared" si="23"/>
        <v>-</v>
      </c>
      <c r="U69" s="45" t="str">
        <f t="shared" si="24"/>
        <v>-</v>
      </c>
      <c r="V69" s="46" t="str">
        <f t="shared" si="25"/>
        <v>-</v>
      </c>
      <c r="W69" s="17" t="str">
        <f t="shared" si="26"/>
        <v>-</v>
      </c>
      <c r="X69" s="18" t="str">
        <f>IF(W69="-","-",($S69*(1+PROFORMA!$A$38)))</f>
        <v>-</v>
      </c>
      <c r="Y69" s="18" t="str">
        <f>IF(W69="-","-",($X69*(PROFORMA!$A$26)*12)*PROFORMA!$A$36)</f>
        <v>-</v>
      </c>
      <c r="Z69" s="19" t="str">
        <f t="shared" si="27"/>
        <v>-</v>
      </c>
      <c r="AA69" s="19" t="str">
        <f>IF(W69="-","-",EDATE(Z69,(12*PROFORMA!$A$26)))</f>
        <v>-</v>
      </c>
      <c r="AB69" s="17" t="str">
        <f t="shared" si="28"/>
        <v>-</v>
      </c>
      <c r="AC69" s="18" t="str">
        <f>IF(AB69="-","-",($X69*(1+PROFORMA!$A$38)))</f>
        <v>-</v>
      </c>
      <c r="AD69" s="18" t="str">
        <f>IF(AB69="-","-",($AC69*(PROFORMA!$A$26)*12)*PROFORMA!$A$36)</f>
        <v>-</v>
      </c>
      <c r="AE69" s="19" t="str">
        <f t="shared" si="29"/>
        <v>-</v>
      </c>
      <c r="AF69" s="19" t="str">
        <f>IF(AB69="-","-",EDATE(AE69,(12*PROFORMA!$A$26)))</f>
        <v>-</v>
      </c>
      <c r="AG69" s="17" t="str">
        <f t="shared" si="30"/>
        <v>-</v>
      </c>
      <c r="AH69" s="18" t="str">
        <f>IF(AG69="-","-",($AC69*(1+PROFORMA!$A$38)))</f>
        <v>-</v>
      </c>
      <c r="AI69" s="18" t="str">
        <f>IF(AG69="-","-",($AH69*(PROFORMA!$A$26)*12)*PROFORMA!$A$36)</f>
        <v>-</v>
      </c>
      <c r="AJ69" s="19" t="str">
        <f t="shared" si="31"/>
        <v>-</v>
      </c>
      <c r="AK69" s="19" t="str">
        <f>IF(AG69="-","-",EDATE(AJ69,(12*PROFORMA!$A$26)))</f>
        <v>-</v>
      </c>
      <c r="AL69" s="51"/>
      <c r="AM69" s="51"/>
      <c r="AN69" s="51"/>
      <c r="AO69" s="51"/>
      <c r="AP69" s="51"/>
      <c r="AQ69" s="51"/>
    </row>
    <row r="70" spans="1:43" s="53" customFormat="1" ht="25" customHeight="1" x14ac:dyDescent="0.2">
      <c r="A70" s="1"/>
      <c r="B70" s="1"/>
      <c r="C70" s="19"/>
      <c r="D70" s="19"/>
      <c r="E70" s="49"/>
      <c r="F70" s="50"/>
      <c r="G70" s="18"/>
      <c r="H70" s="51"/>
      <c r="I70" s="54"/>
      <c r="J70" s="49" t="str">
        <f t="shared" si="16"/>
        <v>-</v>
      </c>
      <c r="K70" s="111" t="str">
        <f>IF(($A70=""),"-",(J70/PROFORMA!$A$8))</f>
        <v>-</v>
      </c>
      <c r="L70" s="74" t="str">
        <f t="shared" si="17"/>
        <v>-</v>
      </c>
      <c r="M70" s="51" t="str">
        <f t="shared" si="18"/>
        <v>-</v>
      </c>
      <c r="N70" s="45" t="str">
        <f t="array" ref="N70">IF(O70&lt;&gt;"-",EOMONTH(MIN(IF($B:$B=B70,$C:$C)),-1)+1,"-")</f>
        <v>-</v>
      </c>
      <c r="O70" s="51" t="str">
        <f>IF(B70=B71,"-",(SUMIF($B:$B,"="&amp;B70,$M:$M)*PROFORMA!$A$36))</f>
        <v>-</v>
      </c>
      <c r="P70" s="45" t="str">
        <f t="shared" si="19"/>
        <v>-</v>
      </c>
      <c r="Q70" s="46" t="str">
        <f t="shared" si="20"/>
        <v>-</v>
      </c>
      <c r="R70" s="45" t="str">
        <f t="shared" si="21"/>
        <v>-</v>
      </c>
      <c r="S70" s="46" t="str">
        <f t="shared" si="22"/>
        <v>-</v>
      </c>
      <c r="T70" s="45" t="str">
        <f t="shared" si="23"/>
        <v>-</v>
      </c>
      <c r="U70" s="45" t="str">
        <f t="shared" si="24"/>
        <v>-</v>
      </c>
      <c r="V70" s="46" t="str">
        <f t="shared" si="25"/>
        <v>-</v>
      </c>
      <c r="W70" s="17" t="str">
        <f t="shared" si="26"/>
        <v>-</v>
      </c>
      <c r="X70" s="18" t="str">
        <f>IF(W70="-","-",($S70*(1+PROFORMA!$A$38)))</f>
        <v>-</v>
      </c>
      <c r="Y70" s="18" t="str">
        <f>IF(W70="-","-",($X70*(PROFORMA!$A$26)*12)*PROFORMA!$A$36)</f>
        <v>-</v>
      </c>
      <c r="Z70" s="19" t="str">
        <f t="shared" si="27"/>
        <v>-</v>
      </c>
      <c r="AA70" s="19" t="str">
        <f>IF(W70="-","-",EDATE(Z70,(12*PROFORMA!$A$26)))</f>
        <v>-</v>
      </c>
      <c r="AB70" s="17" t="str">
        <f t="shared" si="28"/>
        <v>-</v>
      </c>
      <c r="AC70" s="18" t="str">
        <f>IF(AB70="-","-",($X70*(1+PROFORMA!$A$38)))</f>
        <v>-</v>
      </c>
      <c r="AD70" s="18" t="str">
        <f>IF(AB70="-","-",($AC70*(PROFORMA!$A$26)*12)*PROFORMA!$A$36)</f>
        <v>-</v>
      </c>
      <c r="AE70" s="19" t="str">
        <f t="shared" si="29"/>
        <v>-</v>
      </c>
      <c r="AF70" s="19" t="str">
        <f>IF(AB70="-","-",EDATE(AE70,(12*PROFORMA!$A$26)))</f>
        <v>-</v>
      </c>
      <c r="AG70" s="17" t="str">
        <f t="shared" si="30"/>
        <v>-</v>
      </c>
      <c r="AH70" s="18" t="str">
        <f>IF(AG70="-","-",($AC70*(1+PROFORMA!$A$38)))</f>
        <v>-</v>
      </c>
      <c r="AI70" s="18" t="str">
        <f>IF(AG70="-","-",($AH70*(PROFORMA!$A$26)*12)*PROFORMA!$A$36)</f>
        <v>-</v>
      </c>
      <c r="AJ70" s="19" t="str">
        <f t="shared" si="31"/>
        <v>-</v>
      </c>
      <c r="AK70" s="19" t="str">
        <f>IF(AG70="-","-",EDATE(AJ70,(12*PROFORMA!$A$26)))</f>
        <v>-</v>
      </c>
      <c r="AL70" s="51"/>
      <c r="AM70" s="51"/>
      <c r="AN70" s="51"/>
      <c r="AO70" s="51"/>
      <c r="AP70" s="51"/>
      <c r="AQ70" s="51"/>
    </row>
    <row r="71" spans="1:43" s="53" customFormat="1" ht="25" customHeight="1" x14ac:dyDescent="0.2">
      <c r="A71" s="1"/>
      <c r="B71" s="1"/>
      <c r="C71" s="19"/>
      <c r="D71" s="19"/>
      <c r="E71" s="49"/>
      <c r="F71" s="50"/>
      <c r="G71" s="18"/>
      <c r="H71" s="51"/>
      <c r="I71" s="54"/>
      <c r="J71" s="49" t="str">
        <f t="shared" si="16"/>
        <v>-</v>
      </c>
      <c r="K71" s="111" t="str">
        <f>IF(($A71=""),"-",(J71/PROFORMA!$A$8))</f>
        <v>-</v>
      </c>
      <c r="L71" s="74" t="str">
        <f t="shared" si="17"/>
        <v>-</v>
      </c>
      <c r="M71" s="51" t="str">
        <f t="shared" si="18"/>
        <v>-</v>
      </c>
      <c r="N71" s="45" t="str">
        <f t="array" ref="N71">IF(O71&lt;&gt;"-",EOMONTH(MIN(IF($B:$B=B71,$C:$C)),-1)+1,"-")</f>
        <v>-</v>
      </c>
      <c r="O71" s="51" t="str">
        <f>IF(B71=B72,"-",(SUMIF($B:$B,"="&amp;B71,$M:$M)*PROFORMA!$A$36))</f>
        <v>-</v>
      </c>
      <c r="P71" s="45" t="str">
        <f t="shared" si="19"/>
        <v>-</v>
      </c>
      <c r="Q71" s="46" t="str">
        <f t="shared" si="20"/>
        <v>-</v>
      </c>
      <c r="R71" s="45" t="str">
        <f t="shared" si="21"/>
        <v>-</v>
      </c>
      <c r="S71" s="46" t="str">
        <f t="shared" si="22"/>
        <v>-</v>
      </c>
      <c r="T71" s="45" t="str">
        <f t="shared" si="23"/>
        <v>-</v>
      </c>
      <c r="U71" s="45" t="str">
        <f t="shared" si="24"/>
        <v>-</v>
      </c>
      <c r="V71" s="46" t="str">
        <f t="shared" si="25"/>
        <v>-</v>
      </c>
      <c r="W71" s="17" t="str">
        <f t="shared" si="26"/>
        <v>-</v>
      </c>
      <c r="X71" s="18" t="str">
        <f>IF(W71="-","-",($S71*(1+PROFORMA!$A$38)))</f>
        <v>-</v>
      </c>
      <c r="Y71" s="18" t="str">
        <f>IF(W71="-","-",($X71*(PROFORMA!$A$26)*12)*PROFORMA!$A$36)</f>
        <v>-</v>
      </c>
      <c r="Z71" s="19" t="str">
        <f t="shared" si="27"/>
        <v>-</v>
      </c>
      <c r="AA71" s="19" t="str">
        <f>IF(W71="-","-",EDATE(Z71,(12*PROFORMA!$A$26)))</f>
        <v>-</v>
      </c>
      <c r="AB71" s="17" t="str">
        <f t="shared" si="28"/>
        <v>-</v>
      </c>
      <c r="AC71" s="18" t="str">
        <f>IF(AB71="-","-",($X71*(1+PROFORMA!$A$38)))</f>
        <v>-</v>
      </c>
      <c r="AD71" s="18" t="str">
        <f>IF(AB71="-","-",($AC71*(PROFORMA!$A$26)*12)*PROFORMA!$A$36)</f>
        <v>-</v>
      </c>
      <c r="AE71" s="19" t="str">
        <f t="shared" si="29"/>
        <v>-</v>
      </c>
      <c r="AF71" s="19" t="str">
        <f>IF(AB71="-","-",EDATE(AE71,(12*PROFORMA!$A$26)))</f>
        <v>-</v>
      </c>
      <c r="AG71" s="17" t="str">
        <f t="shared" si="30"/>
        <v>-</v>
      </c>
      <c r="AH71" s="18" t="str">
        <f>IF(AG71="-","-",($AC71*(1+PROFORMA!$A$38)))</f>
        <v>-</v>
      </c>
      <c r="AI71" s="18" t="str">
        <f>IF(AG71="-","-",($AH71*(PROFORMA!$A$26)*12)*PROFORMA!$A$36)</f>
        <v>-</v>
      </c>
      <c r="AJ71" s="19" t="str">
        <f t="shared" si="31"/>
        <v>-</v>
      </c>
      <c r="AK71" s="19" t="str">
        <f>IF(AG71="-","-",EDATE(AJ71,(12*PROFORMA!$A$26)))</f>
        <v>-</v>
      </c>
      <c r="AL71" s="51"/>
      <c r="AM71" s="51"/>
      <c r="AN71" s="51"/>
      <c r="AO71" s="51"/>
      <c r="AP71" s="51"/>
      <c r="AQ71" s="51"/>
    </row>
    <row r="72" spans="1:43" s="53" customFormat="1" ht="25" customHeight="1" x14ac:dyDescent="0.2">
      <c r="A72" s="1"/>
      <c r="B72" s="1"/>
      <c r="C72" s="19"/>
      <c r="D72" s="19"/>
      <c r="E72" s="49"/>
      <c r="F72" s="50"/>
      <c r="G72" s="18"/>
      <c r="H72" s="51"/>
      <c r="I72" s="54"/>
      <c r="J72" s="49" t="str">
        <f t="shared" si="16"/>
        <v>-</v>
      </c>
      <c r="K72" s="111" t="str">
        <f>IF(($A72=""),"-",(J72/PROFORMA!$A$8))</f>
        <v>-</v>
      </c>
      <c r="L72" s="74" t="str">
        <f t="shared" si="17"/>
        <v>-</v>
      </c>
      <c r="M72" s="51" t="str">
        <f t="shared" si="18"/>
        <v>-</v>
      </c>
      <c r="N72" s="45" t="str">
        <f t="array" ref="N72">IF(O72&lt;&gt;"-",EOMONTH(MIN(IF($B:$B=B72,$C:$C)),-1)+1,"-")</f>
        <v>-</v>
      </c>
      <c r="O72" s="51" t="str">
        <f>IF(B72=B73,"-",(SUMIF($B:$B,"="&amp;B72,$M:$M)*PROFORMA!$A$36))</f>
        <v>-</v>
      </c>
      <c r="P72" s="45" t="str">
        <f t="shared" si="19"/>
        <v>-</v>
      </c>
      <c r="Q72" s="46" t="str">
        <f t="shared" si="20"/>
        <v>-</v>
      </c>
      <c r="R72" s="45" t="str">
        <f t="shared" si="21"/>
        <v>-</v>
      </c>
      <c r="S72" s="46" t="str">
        <f t="shared" si="22"/>
        <v>-</v>
      </c>
      <c r="T72" s="45" t="str">
        <f t="shared" si="23"/>
        <v>-</v>
      </c>
      <c r="U72" s="45" t="str">
        <f t="shared" si="24"/>
        <v>-</v>
      </c>
      <c r="V72" s="46" t="str">
        <f t="shared" si="25"/>
        <v>-</v>
      </c>
      <c r="W72" s="17" t="str">
        <f t="shared" si="26"/>
        <v>-</v>
      </c>
      <c r="X72" s="18" t="str">
        <f>IF(W72="-","-",($S72*(1+PROFORMA!$A$38)))</f>
        <v>-</v>
      </c>
      <c r="Y72" s="18" t="str">
        <f>IF(W72="-","-",($X72*(PROFORMA!$A$26)*12)*PROFORMA!$A$36)</f>
        <v>-</v>
      </c>
      <c r="Z72" s="19" t="str">
        <f t="shared" si="27"/>
        <v>-</v>
      </c>
      <c r="AA72" s="19" t="str">
        <f>IF(W72="-","-",EDATE(Z72,(12*PROFORMA!$A$26)))</f>
        <v>-</v>
      </c>
      <c r="AB72" s="17" t="str">
        <f t="shared" si="28"/>
        <v>-</v>
      </c>
      <c r="AC72" s="18" t="str">
        <f>IF(AB72="-","-",($X72*(1+PROFORMA!$A$38)))</f>
        <v>-</v>
      </c>
      <c r="AD72" s="18" t="str">
        <f>IF(AB72="-","-",($AC72*(PROFORMA!$A$26)*12)*PROFORMA!$A$36)</f>
        <v>-</v>
      </c>
      <c r="AE72" s="19" t="str">
        <f t="shared" si="29"/>
        <v>-</v>
      </c>
      <c r="AF72" s="19" t="str">
        <f>IF(AB72="-","-",EDATE(AE72,(12*PROFORMA!$A$26)))</f>
        <v>-</v>
      </c>
      <c r="AG72" s="17" t="str">
        <f t="shared" si="30"/>
        <v>-</v>
      </c>
      <c r="AH72" s="18" t="str">
        <f>IF(AG72="-","-",($AC72*(1+PROFORMA!$A$38)))</f>
        <v>-</v>
      </c>
      <c r="AI72" s="18" t="str">
        <f>IF(AG72="-","-",($AH72*(PROFORMA!$A$26)*12)*PROFORMA!$A$36)</f>
        <v>-</v>
      </c>
      <c r="AJ72" s="19" t="str">
        <f t="shared" si="31"/>
        <v>-</v>
      </c>
      <c r="AK72" s="19" t="str">
        <f>IF(AG72="-","-",EDATE(AJ72,(12*PROFORMA!$A$26)))</f>
        <v>-</v>
      </c>
      <c r="AL72" s="51"/>
      <c r="AM72" s="51"/>
      <c r="AN72" s="51"/>
      <c r="AO72" s="51"/>
      <c r="AP72" s="51"/>
      <c r="AQ72" s="51"/>
    </row>
    <row r="73" spans="1:43" s="53" customFormat="1" ht="25" customHeight="1" x14ac:dyDescent="0.2">
      <c r="A73" s="1"/>
      <c r="B73" s="1"/>
      <c r="C73" s="19"/>
      <c r="D73" s="19"/>
      <c r="E73" s="49"/>
      <c r="F73" s="50"/>
      <c r="G73" s="18"/>
      <c r="H73" s="51"/>
      <c r="I73" s="54"/>
      <c r="J73" s="49" t="str">
        <f t="shared" si="16"/>
        <v>-</v>
      </c>
      <c r="K73" s="111" t="str">
        <f>IF(($A73=""),"-",(J73/PROFORMA!$A$8))</f>
        <v>-</v>
      </c>
      <c r="L73" s="74" t="str">
        <f t="shared" si="17"/>
        <v>-</v>
      </c>
      <c r="M73" s="51" t="str">
        <f t="shared" si="18"/>
        <v>-</v>
      </c>
      <c r="N73" s="45" t="str">
        <f t="array" ref="N73">IF(O73&lt;&gt;"-",EOMONTH(MIN(IF($B:$B=B73,$C:$C)),-1)+1,"-")</f>
        <v>-</v>
      </c>
      <c r="O73" s="51" t="str">
        <f>IF(B73=B74,"-",(SUMIF($B:$B,"="&amp;B73,$M:$M)*PROFORMA!$A$36))</f>
        <v>-</v>
      </c>
      <c r="P73" s="45" t="str">
        <f t="shared" si="19"/>
        <v>-</v>
      </c>
      <c r="Q73" s="46" t="str">
        <f t="shared" si="20"/>
        <v>-</v>
      </c>
      <c r="R73" s="45" t="str">
        <f t="shared" si="21"/>
        <v>-</v>
      </c>
      <c r="S73" s="46" t="str">
        <f t="shared" si="22"/>
        <v>-</v>
      </c>
      <c r="T73" s="45" t="str">
        <f t="shared" si="23"/>
        <v>-</v>
      </c>
      <c r="U73" s="45" t="str">
        <f t="shared" si="24"/>
        <v>-</v>
      </c>
      <c r="V73" s="46" t="str">
        <f t="shared" si="25"/>
        <v>-</v>
      </c>
      <c r="W73" s="17" t="str">
        <f t="shared" si="26"/>
        <v>-</v>
      </c>
      <c r="X73" s="18" t="str">
        <f>IF(W73="-","-",($S73*(1+PROFORMA!$A$38)))</f>
        <v>-</v>
      </c>
      <c r="Y73" s="18" t="str">
        <f>IF(W73="-","-",($X73*(PROFORMA!$A$26)*12)*PROFORMA!$A$36)</f>
        <v>-</v>
      </c>
      <c r="Z73" s="19" t="str">
        <f t="shared" si="27"/>
        <v>-</v>
      </c>
      <c r="AA73" s="19" t="str">
        <f>IF(W73="-","-",EDATE(Z73,(12*PROFORMA!$A$26)))</f>
        <v>-</v>
      </c>
      <c r="AB73" s="17" t="str">
        <f t="shared" si="28"/>
        <v>-</v>
      </c>
      <c r="AC73" s="18" t="str">
        <f>IF(AB73="-","-",($X73*(1+PROFORMA!$A$38)))</f>
        <v>-</v>
      </c>
      <c r="AD73" s="18" t="str">
        <f>IF(AB73="-","-",($AC73*(PROFORMA!$A$26)*12)*PROFORMA!$A$36)</f>
        <v>-</v>
      </c>
      <c r="AE73" s="19" t="str">
        <f t="shared" si="29"/>
        <v>-</v>
      </c>
      <c r="AF73" s="19" t="str">
        <f>IF(AB73="-","-",EDATE(AE73,(12*PROFORMA!$A$26)))</f>
        <v>-</v>
      </c>
      <c r="AG73" s="17" t="str">
        <f t="shared" si="30"/>
        <v>-</v>
      </c>
      <c r="AH73" s="18" t="str">
        <f>IF(AG73="-","-",($AC73*(1+PROFORMA!$A$38)))</f>
        <v>-</v>
      </c>
      <c r="AI73" s="18" t="str">
        <f>IF(AG73="-","-",($AH73*(PROFORMA!$A$26)*12)*PROFORMA!$A$36)</f>
        <v>-</v>
      </c>
      <c r="AJ73" s="19" t="str">
        <f t="shared" si="31"/>
        <v>-</v>
      </c>
      <c r="AK73" s="19" t="str">
        <f>IF(AG73="-","-",EDATE(AJ73,(12*PROFORMA!$A$26)))</f>
        <v>-</v>
      </c>
      <c r="AL73" s="51"/>
      <c r="AM73" s="51"/>
      <c r="AN73" s="51"/>
      <c r="AO73" s="51"/>
      <c r="AP73" s="51"/>
      <c r="AQ73" s="51"/>
    </row>
    <row r="74" spans="1:43" s="53" customFormat="1" ht="25" customHeight="1" x14ac:dyDescent="0.2">
      <c r="A74" s="1"/>
      <c r="B74" s="1"/>
      <c r="C74" s="19"/>
      <c r="D74" s="19"/>
      <c r="E74" s="49"/>
      <c r="F74" s="50"/>
      <c r="G74" s="18"/>
      <c r="H74" s="51"/>
      <c r="I74" s="54"/>
      <c r="J74" s="49" t="str">
        <f t="shared" si="16"/>
        <v>-</v>
      </c>
      <c r="K74" s="111" t="str">
        <f>IF(($A74=""),"-",(J74/PROFORMA!$A$8))</f>
        <v>-</v>
      </c>
      <c r="L74" s="74" t="str">
        <f t="shared" si="17"/>
        <v>-</v>
      </c>
      <c r="M74" s="51" t="str">
        <f t="shared" si="18"/>
        <v>-</v>
      </c>
      <c r="N74" s="45" t="str">
        <f t="array" ref="N74">IF(O74&lt;&gt;"-",EOMONTH(MIN(IF($B:$B=B74,$C:$C)),-1)+1,"-")</f>
        <v>-</v>
      </c>
      <c r="O74" s="51" t="str">
        <f>IF(B74=B75,"-",(SUMIF($B:$B,"="&amp;B74,$M:$M)*PROFORMA!$A$36))</f>
        <v>-</v>
      </c>
      <c r="P74" s="45" t="str">
        <f t="shared" si="19"/>
        <v>-</v>
      </c>
      <c r="Q74" s="46" t="str">
        <f t="shared" si="20"/>
        <v>-</v>
      </c>
      <c r="R74" s="45" t="str">
        <f t="shared" si="21"/>
        <v>-</v>
      </c>
      <c r="S74" s="46" t="str">
        <f t="shared" si="22"/>
        <v>-</v>
      </c>
      <c r="T74" s="45" t="str">
        <f t="shared" si="23"/>
        <v>-</v>
      </c>
      <c r="U74" s="45" t="str">
        <f t="shared" si="24"/>
        <v>-</v>
      </c>
      <c r="V74" s="46" t="str">
        <f t="shared" si="25"/>
        <v>-</v>
      </c>
      <c r="W74" s="17" t="str">
        <f t="shared" si="26"/>
        <v>-</v>
      </c>
      <c r="X74" s="18" t="str">
        <f>IF(W74="-","-",($S74*(1+PROFORMA!$A$38)))</f>
        <v>-</v>
      </c>
      <c r="Y74" s="18" t="str">
        <f>IF(W74="-","-",($X74*(PROFORMA!$A$26)*12)*PROFORMA!$A$36)</f>
        <v>-</v>
      </c>
      <c r="Z74" s="19" t="str">
        <f t="shared" si="27"/>
        <v>-</v>
      </c>
      <c r="AA74" s="19" t="str">
        <f>IF(W74="-","-",EDATE(Z74,(12*PROFORMA!$A$26)))</f>
        <v>-</v>
      </c>
      <c r="AB74" s="17" t="str">
        <f t="shared" si="28"/>
        <v>-</v>
      </c>
      <c r="AC74" s="18" t="str">
        <f>IF(AB74="-","-",($X74*(1+PROFORMA!$A$38)))</f>
        <v>-</v>
      </c>
      <c r="AD74" s="18" t="str">
        <f>IF(AB74="-","-",($AC74*(PROFORMA!$A$26)*12)*PROFORMA!$A$36)</f>
        <v>-</v>
      </c>
      <c r="AE74" s="19" t="str">
        <f t="shared" si="29"/>
        <v>-</v>
      </c>
      <c r="AF74" s="19" t="str">
        <f>IF(AB74="-","-",EDATE(AE74,(12*PROFORMA!$A$26)))</f>
        <v>-</v>
      </c>
      <c r="AG74" s="17" t="str">
        <f t="shared" si="30"/>
        <v>-</v>
      </c>
      <c r="AH74" s="18" t="str">
        <f>IF(AG74="-","-",($AC74*(1+PROFORMA!$A$38)))</f>
        <v>-</v>
      </c>
      <c r="AI74" s="18" t="str">
        <f>IF(AG74="-","-",($AH74*(PROFORMA!$A$26)*12)*PROFORMA!$A$36)</f>
        <v>-</v>
      </c>
      <c r="AJ74" s="19" t="str">
        <f t="shared" si="31"/>
        <v>-</v>
      </c>
      <c r="AK74" s="19" t="str">
        <f>IF(AG74="-","-",EDATE(AJ74,(12*PROFORMA!$A$26)))</f>
        <v>-</v>
      </c>
      <c r="AL74" s="51"/>
      <c r="AM74" s="51"/>
      <c r="AN74" s="51"/>
      <c r="AO74" s="51"/>
      <c r="AP74" s="51"/>
      <c r="AQ74" s="51"/>
    </row>
    <row r="75" spans="1:43" s="53" customFormat="1" ht="25" customHeight="1" x14ac:dyDescent="0.2">
      <c r="A75" s="1"/>
      <c r="B75" s="1"/>
      <c r="C75" s="19"/>
      <c r="D75" s="19"/>
      <c r="E75" s="49"/>
      <c r="F75" s="50"/>
      <c r="G75" s="18"/>
      <c r="H75" s="51"/>
      <c r="I75" s="54"/>
      <c r="J75" s="49" t="str">
        <f t="shared" si="16"/>
        <v>-</v>
      </c>
      <c r="K75" s="111" t="str">
        <f>IF(($A75=""),"-",(J75/PROFORMA!$A$8))</f>
        <v>-</v>
      </c>
      <c r="L75" s="74" t="str">
        <f t="shared" si="17"/>
        <v>-</v>
      </c>
      <c r="M75" s="51" t="str">
        <f t="shared" si="18"/>
        <v>-</v>
      </c>
      <c r="N75" s="45" t="str">
        <f t="array" ref="N75">IF(O75&lt;&gt;"-",EOMONTH(MIN(IF($B:$B=B75,$C:$C)),-1)+1,"-")</f>
        <v>-</v>
      </c>
      <c r="O75" s="51" t="str">
        <f>IF(B75=B76,"-",(SUMIF($B:$B,"="&amp;B75,$M:$M)*PROFORMA!$A$36))</f>
        <v>-</v>
      </c>
      <c r="P75" s="45" t="str">
        <f t="shared" si="19"/>
        <v>-</v>
      </c>
      <c r="Q75" s="46" t="str">
        <f t="shared" si="20"/>
        <v>-</v>
      </c>
      <c r="R75" s="45" t="str">
        <f t="shared" si="21"/>
        <v>-</v>
      </c>
      <c r="S75" s="46" t="str">
        <f t="shared" si="22"/>
        <v>-</v>
      </c>
      <c r="T75" s="45" t="str">
        <f t="shared" si="23"/>
        <v>-</v>
      </c>
      <c r="U75" s="45" t="str">
        <f t="shared" si="24"/>
        <v>-</v>
      </c>
      <c r="V75" s="46" t="str">
        <f t="shared" si="25"/>
        <v>-</v>
      </c>
      <c r="W75" s="17" t="str">
        <f t="shared" si="26"/>
        <v>-</v>
      </c>
      <c r="X75" s="18" t="str">
        <f>IF(W75="-","-",($S75*(1+PROFORMA!$A$38)))</f>
        <v>-</v>
      </c>
      <c r="Y75" s="18" t="str">
        <f>IF(W75="-","-",($X75*(PROFORMA!$A$26)*12)*PROFORMA!$A$36)</f>
        <v>-</v>
      </c>
      <c r="Z75" s="19" t="str">
        <f t="shared" si="27"/>
        <v>-</v>
      </c>
      <c r="AA75" s="19" t="str">
        <f>IF(W75="-","-",EDATE(Z75,(12*PROFORMA!$A$26)))</f>
        <v>-</v>
      </c>
      <c r="AB75" s="17" t="str">
        <f t="shared" si="28"/>
        <v>-</v>
      </c>
      <c r="AC75" s="18" t="str">
        <f>IF(AB75="-","-",($X75*(1+PROFORMA!$A$38)))</f>
        <v>-</v>
      </c>
      <c r="AD75" s="18" t="str">
        <f>IF(AB75="-","-",($AC75*(PROFORMA!$A$26)*12)*PROFORMA!$A$36)</f>
        <v>-</v>
      </c>
      <c r="AE75" s="19" t="str">
        <f t="shared" si="29"/>
        <v>-</v>
      </c>
      <c r="AF75" s="19" t="str">
        <f>IF(AB75="-","-",EDATE(AE75,(12*PROFORMA!$A$26)))</f>
        <v>-</v>
      </c>
      <c r="AG75" s="17" t="str">
        <f t="shared" si="30"/>
        <v>-</v>
      </c>
      <c r="AH75" s="18" t="str">
        <f>IF(AG75="-","-",($AC75*(1+PROFORMA!$A$38)))</f>
        <v>-</v>
      </c>
      <c r="AI75" s="18" t="str">
        <f>IF(AG75="-","-",($AH75*(PROFORMA!$A$26)*12)*PROFORMA!$A$36)</f>
        <v>-</v>
      </c>
      <c r="AJ75" s="19" t="str">
        <f t="shared" si="31"/>
        <v>-</v>
      </c>
      <c r="AK75" s="19" t="str">
        <f>IF(AG75="-","-",EDATE(AJ75,(12*PROFORMA!$A$26)))</f>
        <v>-</v>
      </c>
      <c r="AL75" s="51"/>
      <c r="AM75" s="51"/>
      <c r="AN75" s="51"/>
      <c r="AO75" s="51"/>
      <c r="AP75" s="51"/>
      <c r="AQ75" s="51"/>
    </row>
    <row r="76" spans="1:43" s="53" customFormat="1" ht="25" customHeight="1" x14ac:dyDescent="0.2">
      <c r="A76" s="1"/>
      <c r="B76" s="1"/>
      <c r="C76" s="19"/>
      <c r="D76" s="19"/>
      <c r="E76" s="49"/>
      <c r="F76" s="50"/>
      <c r="G76" s="18"/>
      <c r="H76" s="51"/>
      <c r="I76" s="54"/>
      <c r="J76" s="49" t="str">
        <f t="shared" si="16"/>
        <v>-</v>
      </c>
      <c r="K76" s="111" t="str">
        <f>IF(($A76=""),"-",(J76/PROFORMA!$A$8))</f>
        <v>-</v>
      </c>
      <c r="L76" s="74" t="str">
        <f t="shared" si="17"/>
        <v>-</v>
      </c>
      <c r="M76" s="51" t="str">
        <f t="shared" si="18"/>
        <v>-</v>
      </c>
      <c r="N76" s="45" t="str">
        <f t="array" ref="N76">IF(O76&lt;&gt;"-",EOMONTH(MIN(IF($B:$B=B76,$C:$C)),-1)+1,"-")</f>
        <v>-</v>
      </c>
      <c r="O76" s="51" t="str">
        <f>IF(B76=B77,"-",(SUMIF($B:$B,"="&amp;B76,$M:$M)*PROFORMA!$A$36))</f>
        <v>-</v>
      </c>
      <c r="P76" s="45" t="str">
        <f t="shared" si="19"/>
        <v>-</v>
      </c>
      <c r="Q76" s="46" t="str">
        <f t="shared" si="20"/>
        <v>-</v>
      </c>
      <c r="R76" s="45" t="str">
        <f t="shared" si="21"/>
        <v>-</v>
      </c>
      <c r="S76" s="46" t="str">
        <f t="shared" si="22"/>
        <v>-</v>
      </c>
      <c r="T76" s="45" t="str">
        <f t="shared" si="23"/>
        <v>-</v>
      </c>
      <c r="U76" s="45" t="str">
        <f t="shared" si="24"/>
        <v>-</v>
      </c>
      <c r="V76" s="46" t="str">
        <f t="shared" si="25"/>
        <v>-</v>
      </c>
      <c r="W76" s="17" t="str">
        <f t="shared" si="26"/>
        <v>-</v>
      </c>
      <c r="X76" s="18" t="str">
        <f>IF(W76="-","-",($S76*(1+PROFORMA!$A$38)))</f>
        <v>-</v>
      </c>
      <c r="Y76" s="18" t="str">
        <f>IF(W76="-","-",($X76*(PROFORMA!$A$26)*12)*PROFORMA!$A$36)</f>
        <v>-</v>
      </c>
      <c r="Z76" s="19" t="str">
        <f t="shared" si="27"/>
        <v>-</v>
      </c>
      <c r="AA76" s="19" t="str">
        <f>IF(W76="-","-",EDATE(Z76,(12*PROFORMA!$A$26)))</f>
        <v>-</v>
      </c>
      <c r="AB76" s="17" t="str">
        <f t="shared" si="28"/>
        <v>-</v>
      </c>
      <c r="AC76" s="18" t="str">
        <f>IF(AB76="-","-",($X76*(1+PROFORMA!$A$38)))</f>
        <v>-</v>
      </c>
      <c r="AD76" s="18" t="str">
        <f>IF(AB76="-","-",($AC76*(PROFORMA!$A$26)*12)*PROFORMA!$A$36)</f>
        <v>-</v>
      </c>
      <c r="AE76" s="19" t="str">
        <f t="shared" si="29"/>
        <v>-</v>
      </c>
      <c r="AF76" s="19" t="str">
        <f>IF(AB76="-","-",EDATE(AE76,(12*PROFORMA!$A$26)))</f>
        <v>-</v>
      </c>
      <c r="AG76" s="17" t="str">
        <f t="shared" si="30"/>
        <v>-</v>
      </c>
      <c r="AH76" s="18" t="str">
        <f>IF(AG76="-","-",($AC76*(1+PROFORMA!$A$38)))</f>
        <v>-</v>
      </c>
      <c r="AI76" s="18" t="str">
        <f>IF(AG76="-","-",($AH76*(PROFORMA!$A$26)*12)*PROFORMA!$A$36)</f>
        <v>-</v>
      </c>
      <c r="AJ76" s="19" t="str">
        <f t="shared" si="31"/>
        <v>-</v>
      </c>
      <c r="AK76" s="19" t="str">
        <f>IF(AG76="-","-",EDATE(AJ76,(12*PROFORMA!$A$26)))</f>
        <v>-</v>
      </c>
      <c r="AL76" s="51"/>
      <c r="AM76" s="51"/>
      <c r="AN76" s="51"/>
      <c r="AO76" s="51"/>
      <c r="AP76" s="51"/>
      <c r="AQ76" s="51"/>
    </row>
    <row r="77" spans="1:43" s="53" customFormat="1" ht="25" customHeight="1" x14ac:dyDescent="0.2">
      <c r="A77" s="1"/>
      <c r="B77" s="1"/>
      <c r="C77" s="19"/>
      <c r="D77" s="19"/>
      <c r="E77" s="49"/>
      <c r="F77" s="50"/>
      <c r="G77" s="18"/>
      <c r="H77" s="51"/>
      <c r="I77" s="54"/>
      <c r="J77" s="49" t="str">
        <f t="shared" si="16"/>
        <v>-</v>
      </c>
      <c r="K77" s="111" t="str">
        <f>IF(($A77=""),"-",(J77/PROFORMA!$A$8))</f>
        <v>-</v>
      </c>
      <c r="L77" s="74" t="str">
        <f t="shared" si="17"/>
        <v>-</v>
      </c>
      <c r="M77" s="51" t="str">
        <f t="shared" si="18"/>
        <v>-</v>
      </c>
      <c r="N77" s="45" t="str">
        <f t="array" ref="N77">IF(O77&lt;&gt;"-",EOMONTH(MIN(IF($B:$B=B77,$C:$C)),-1)+1,"-")</f>
        <v>-</v>
      </c>
      <c r="O77" s="51" t="str">
        <f>IF(B77=B78,"-",(SUMIF($B:$B,"="&amp;B77,$M:$M)*PROFORMA!$A$36))</f>
        <v>-</v>
      </c>
      <c r="P77" s="45" t="str">
        <f t="shared" si="19"/>
        <v>-</v>
      </c>
      <c r="Q77" s="46" t="str">
        <f t="shared" si="20"/>
        <v>-</v>
      </c>
      <c r="R77" s="45" t="str">
        <f t="shared" si="21"/>
        <v>-</v>
      </c>
      <c r="S77" s="46" t="str">
        <f t="shared" si="22"/>
        <v>-</v>
      </c>
      <c r="T77" s="45" t="str">
        <f t="shared" si="23"/>
        <v>-</v>
      </c>
      <c r="U77" s="45" t="str">
        <f t="shared" si="24"/>
        <v>-</v>
      </c>
      <c r="V77" s="46" t="str">
        <f t="shared" si="25"/>
        <v>-</v>
      </c>
      <c r="W77" s="17" t="str">
        <f t="shared" si="26"/>
        <v>-</v>
      </c>
      <c r="X77" s="18" t="str">
        <f>IF(W77="-","-",($S77*(1+PROFORMA!$A$38)))</f>
        <v>-</v>
      </c>
      <c r="Y77" s="18" t="str">
        <f>IF(W77="-","-",($X77*(PROFORMA!$A$26)*12)*PROFORMA!$A$36)</f>
        <v>-</v>
      </c>
      <c r="Z77" s="19" t="str">
        <f t="shared" si="27"/>
        <v>-</v>
      </c>
      <c r="AA77" s="19" t="str">
        <f>IF(W77="-","-",EDATE(Z77,(12*PROFORMA!$A$26)))</f>
        <v>-</v>
      </c>
      <c r="AB77" s="17" t="str">
        <f t="shared" si="28"/>
        <v>-</v>
      </c>
      <c r="AC77" s="18" t="str">
        <f>IF(AB77="-","-",($X77*(1+PROFORMA!$A$38)))</f>
        <v>-</v>
      </c>
      <c r="AD77" s="18" t="str">
        <f>IF(AB77="-","-",($AC77*(PROFORMA!$A$26)*12)*PROFORMA!$A$36)</f>
        <v>-</v>
      </c>
      <c r="AE77" s="19" t="str">
        <f t="shared" si="29"/>
        <v>-</v>
      </c>
      <c r="AF77" s="19" t="str">
        <f>IF(AB77="-","-",EDATE(AE77,(12*PROFORMA!$A$26)))</f>
        <v>-</v>
      </c>
      <c r="AG77" s="17" t="str">
        <f t="shared" si="30"/>
        <v>-</v>
      </c>
      <c r="AH77" s="18" t="str">
        <f>IF(AG77="-","-",($AC77*(1+PROFORMA!$A$38)))</f>
        <v>-</v>
      </c>
      <c r="AI77" s="18" t="str">
        <f>IF(AG77="-","-",($AH77*(PROFORMA!$A$26)*12)*PROFORMA!$A$36)</f>
        <v>-</v>
      </c>
      <c r="AJ77" s="19" t="str">
        <f t="shared" si="31"/>
        <v>-</v>
      </c>
      <c r="AK77" s="19" t="str">
        <f>IF(AG77="-","-",EDATE(AJ77,(12*PROFORMA!$A$26)))</f>
        <v>-</v>
      </c>
      <c r="AL77" s="51"/>
      <c r="AM77" s="51"/>
      <c r="AN77" s="51"/>
      <c r="AO77" s="51"/>
      <c r="AP77" s="51"/>
      <c r="AQ77" s="51"/>
    </row>
    <row r="78" spans="1:43" s="53" customFormat="1" ht="25" customHeight="1" x14ac:dyDescent="0.2">
      <c r="A78" s="1"/>
      <c r="B78" s="1"/>
      <c r="C78" s="19"/>
      <c r="D78" s="19"/>
      <c r="E78" s="49"/>
      <c r="F78" s="50"/>
      <c r="G78" s="18"/>
      <c r="H78" s="51"/>
      <c r="I78" s="54"/>
      <c r="J78" s="49" t="str">
        <f t="shared" si="16"/>
        <v>-</v>
      </c>
      <c r="K78" s="111" t="str">
        <f>IF(($A78=""),"-",(J78/PROFORMA!$A$8))</f>
        <v>-</v>
      </c>
      <c r="L78" s="74" t="str">
        <f t="shared" si="17"/>
        <v>-</v>
      </c>
      <c r="M78" s="51" t="str">
        <f t="shared" si="18"/>
        <v>-</v>
      </c>
      <c r="N78" s="45" t="str">
        <f t="array" ref="N78">IF(O78&lt;&gt;"-",EOMONTH(MIN(IF($B:$B=B78,$C:$C)),-1)+1,"-")</f>
        <v>-</v>
      </c>
      <c r="O78" s="51" t="str">
        <f>IF(B78=B79,"-",(SUMIF($B:$B,"="&amp;B78,$M:$M)*PROFORMA!$A$36))</f>
        <v>-</v>
      </c>
      <c r="P78" s="45" t="str">
        <f t="shared" si="19"/>
        <v>-</v>
      </c>
      <c r="Q78" s="46" t="str">
        <f t="shared" si="20"/>
        <v>-</v>
      </c>
      <c r="R78" s="45" t="str">
        <f t="shared" si="21"/>
        <v>-</v>
      </c>
      <c r="S78" s="46" t="str">
        <f t="shared" si="22"/>
        <v>-</v>
      </c>
      <c r="T78" s="45" t="str">
        <f t="shared" si="23"/>
        <v>-</v>
      </c>
      <c r="U78" s="45" t="str">
        <f t="shared" si="24"/>
        <v>-</v>
      </c>
      <c r="V78" s="46" t="str">
        <f t="shared" si="25"/>
        <v>-</v>
      </c>
      <c r="W78" s="17" t="str">
        <f t="shared" si="26"/>
        <v>-</v>
      </c>
      <c r="X78" s="18" t="str">
        <f>IF(W78="-","-",($S78*(1+PROFORMA!$A$38)))</f>
        <v>-</v>
      </c>
      <c r="Y78" s="18" t="str">
        <f>IF(W78="-","-",($X78*(PROFORMA!$A$26)*12)*PROFORMA!$A$36)</f>
        <v>-</v>
      </c>
      <c r="Z78" s="19" t="str">
        <f t="shared" si="27"/>
        <v>-</v>
      </c>
      <c r="AA78" s="19" t="str">
        <f>IF(W78="-","-",EDATE(Z78,(12*PROFORMA!$A$26)))</f>
        <v>-</v>
      </c>
      <c r="AB78" s="17" t="str">
        <f t="shared" si="28"/>
        <v>-</v>
      </c>
      <c r="AC78" s="18" t="str">
        <f>IF(AB78="-","-",($X78*(1+PROFORMA!$A$38)))</f>
        <v>-</v>
      </c>
      <c r="AD78" s="18" t="str">
        <f>IF(AB78="-","-",($AC78*(PROFORMA!$A$26)*12)*PROFORMA!$A$36)</f>
        <v>-</v>
      </c>
      <c r="AE78" s="19" t="str">
        <f t="shared" si="29"/>
        <v>-</v>
      </c>
      <c r="AF78" s="19" t="str">
        <f>IF(AB78="-","-",EDATE(AE78,(12*PROFORMA!$A$26)))</f>
        <v>-</v>
      </c>
      <c r="AG78" s="17" t="str">
        <f t="shared" si="30"/>
        <v>-</v>
      </c>
      <c r="AH78" s="18" t="str">
        <f>IF(AG78="-","-",($AC78*(1+PROFORMA!$A$38)))</f>
        <v>-</v>
      </c>
      <c r="AI78" s="18" t="str">
        <f>IF(AG78="-","-",($AH78*(PROFORMA!$A$26)*12)*PROFORMA!$A$36)</f>
        <v>-</v>
      </c>
      <c r="AJ78" s="19" t="str">
        <f t="shared" si="31"/>
        <v>-</v>
      </c>
      <c r="AK78" s="19" t="str">
        <f>IF(AG78="-","-",EDATE(AJ78,(12*PROFORMA!$A$26)))</f>
        <v>-</v>
      </c>
      <c r="AL78" s="51"/>
      <c r="AM78" s="51"/>
      <c r="AN78" s="51"/>
      <c r="AO78" s="51"/>
      <c r="AP78" s="51"/>
      <c r="AQ78" s="51"/>
    </row>
    <row r="79" spans="1:43" s="53" customFormat="1" ht="25" customHeight="1" x14ac:dyDescent="0.2">
      <c r="A79" s="1"/>
      <c r="B79" s="1"/>
      <c r="C79" s="19"/>
      <c r="D79" s="19"/>
      <c r="E79" s="49"/>
      <c r="F79" s="50"/>
      <c r="G79" s="18"/>
      <c r="H79" s="51"/>
      <c r="I79" s="54"/>
      <c r="J79" s="49" t="str">
        <f t="shared" si="16"/>
        <v>-</v>
      </c>
      <c r="K79" s="111" t="str">
        <f>IF(($A79=""),"-",(J79/PROFORMA!$A$8))</f>
        <v>-</v>
      </c>
      <c r="L79" s="74" t="str">
        <f t="shared" si="17"/>
        <v>-</v>
      </c>
      <c r="M79" s="51" t="str">
        <f t="shared" si="18"/>
        <v>-</v>
      </c>
      <c r="N79" s="45" t="str">
        <f t="array" ref="N79">IF(O79&lt;&gt;"-",EOMONTH(MIN(IF($B:$B=B79,$C:$C)),-1)+1,"-")</f>
        <v>-</v>
      </c>
      <c r="O79" s="51" t="str">
        <f>IF(B79=B80,"-",(SUMIF($B:$B,"="&amp;B79,$M:$M)*PROFORMA!$A$36))</f>
        <v>-</v>
      </c>
      <c r="P79" s="45" t="str">
        <f t="shared" si="19"/>
        <v>-</v>
      </c>
      <c r="Q79" s="46" t="str">
        <f t="shared" si="20"/>
        <v>-</v>
      </c>
      <c r="R79" s="45" t="str">
        <f t="shared" si="21"/>
        <v>-</v>
      </c>
      <c r="S79" s="46" t="str">
        <f t="shared" si="22"/>
        <v>-</v>
      </c>
      <c r="T79" s="45" t="str">
        <f t="shared" si="23"/>
        <v>-</v>
      </c>
      <c r="U79" s="45" t="str">
        <f t="shared" si="24"/>
        <v>-</v>
      </c>
      <c r="V79" s="46" t="str">
        <f t="shared" si="25"/>
        <v>-</v>
      </c>
      <c r="W79" s="17" t="str">
        <f t="shared" si="26"/>
        <v>-</v>
      </c>
      <c r="X79" s="18" t="str">
        <f>IF(W79="-","-",($S79*(1+PROFORMA!$A$38)))</f>
        <v>-</v>
      </c>
      <c r="Y79" s="18" t="str">
        <f>IF(W79="-","-",($X79*(PROFORMA!$A$26)*12)*PROFORMA!$A$36)</f>
        <v>-</v>
      </c>
      <c r="Z79" s="19" t="str">
        <f t="shared" si="27"/>
        <v>-</v>
      </c>
      <c r="AA79" s="19" t="str">
        <f>IF(W79="-","-",EDATE(Z79,(12*PROFORMA!$A$26)))</f>
        <v>-</v>
      </c>
      <c r="AB79" s="17" t="str">
        <f t="shared" si="28"/>
        <v>-</v>
      </c>
      <c r="AC79" s="18" t="str">
        <f>IF(AB79="-","-",($X79*(1+PROFORMA!$A$38)))</f>
        <v>-</v>
      </c>
      <c r="AD79" s="18" t="str">
        <f>IF(AB79="-","-",($AC79*(PROFORMA!$A$26)*12)*PROFORMA!$A$36)</f>
        <v>-</v>
      </c>
      <c r="AE79" s="19" t="str">
        <f t="shared" si="29"/>
        <v>-</v>
      </c>
      <c r="AF79" s="19" t="str">
        <f>IF(AB79="-","-",EDATE(AE79,(12*PROFORMA!$A$26)))</f>
        <v>-</v>
      </c>
      <c r="AG79" s="17" t="str">
        <f t="shared" si="30"/>
        <v>-</v>
      </c>
      <c r="AH79" s="18" t="str">
        <f>IF(AG79="-","-",($AC79*(1+PROFORMA!$A$38)))</f>
        <v>-</v>
      </c>
      <c r="AI79" s="18" t="str">
        <f>IF(AG79="-","-",($AH79*(PROFORMA!$A$26)*12)*PROFORMA!$A$36)</f>
        <v>-</v>
      </c>
      <c r="AJ79" s="19" t="str">
        <f t="shared" si="31"/>
        <v>-</v>
      </c>
      <c r="AK79" s="19" t="str">
        <f>IF(AG79="-","-",EDATE(AJ79,(12*PROFORMA!$A$26)))</f>
        <v>-</v>
      </c>
      <c r="AL79" s="51"/>
      <c r="AM79" s="51"/>
      <c r="AN79" s="51"/>
      <c r="AO79" s="51"/>
      <c r="AP79" s="51"/>
      <c r="AQ79" s="51"/>
    </row>
    <row r="80" spans="1:43" s="53" customFormat="1" ht="25" customHeight="1" x14ac:dyDescent="0.2">
      <c r="A80" s="1"/>
      <c r="B80" s="1"/>
      <c r="C80" s="19"/>
      <c r="D80" s="19"/>
      <c r="E80" s="49"/>
      <c r="F80" s="50"/>
      <c r="G80" s="18"/>
      <c r="H80" s="51"/>
      <c r="I80" s="54"/>
      <c r="J80" s="49" t="str">
        <f t="shared" si="16"/>
        <v>-</v>
      </c>
      <c r="K80" s="111" t="str">
        <f>IF(($A80=""),"-",(J80/PROFORMA!$A$8))</f>
        <v>-</v>
      </c>
      <c r="L80" s="74" t="str">
        <f t="shared" si="17"/>
        <v>-</v>
      </c>
      <c r="M80" s="51" t="str">
        <f t="shared" si="18"/>
        <v>-</v>
      </c>
      <c r="N80" s="45" t="str">
        <f t="array" ref="N80">IF(O80&lt;&gt;"-",EOMONTH(MIN(IF($B:$B=B80,$C:$C)),-1)+1,"-")</f>
        <v>-</v>
      </c>
      <c r="O80" s="51" t="str">
        <f>IF(B80=B81,"-",(SUMIF($B:$B,"="&amp;B80,$M:$M)*PROFORMA!$A$36))</f>
        <v>-</v>
      </c>
      <c r="P80" s="45" t="str">
        <f t="shared" si="19"/>
        <v>-</v>
      </c>
      <c r="Q80" s="46" t="str">
        <f t="shared" si="20"/>
        <v>-</v>
      </c>
      <c r="R80" s="45" t="str">
        <f t="shared" si="21"/>
        <v>-</v>
      </c>
      <c r="S80" s="46" t="str">
        <f t="shared" si="22"/>
        <v>-</v>
      </c>
      <c r="T80" s="45" t="str">
        <f t="shared" si="23"/>
        <v>-</v>
      </c>
      <c r="U80" s="45" t="str">
        <f t="shared" si="24"/>
        <v>-</v>
      </c>
      <c r="V80" s="46" t="str">
        <f t="shared" si="25"/>
        <v>-</v>
      </c>
      <c r="W80" s="17" t="str">
        <f t="shared" si="26"/>
        <v>-</v>
      </c>
      <c r="X80" s="18" t="str">
        <f>IF(W80="-","-",($S80*(1+PROFORMA!$A$38)))</f>
        <v>-</v>
      </c>
      <c r="Y80" s="18" t="str">
        <f>IF(W80="-","-",($X80*(PROFORMA!$A$26)*12)*PROFORMA!$A$36)</f>
        <v>-</v>
      </c>
      <c r="Z80" s="19" t="str">
        <f t="shared" si="27"/>
        <v>-</v>
      </c>
      <c r="AA80" s="19" t="str">
        <f>IF(W80="-","-",EDATE(Z80,(12*PROFORMA!$A$26)))</f>
        <v>-</v>
      </c>
      <c r="AB80" s="17" t="str">
        <f t="shared" si="28"/>
        <v>-</v>
      </c>
      <c r="AC80" s="18" t="str">
        <f>IF(AB80="-","-",($X80*(1+PROFORMA!$A$38)))</f>
        <v>-</v>
      </c>
      <c r="AD80" s="18" t="str">
        <f>IF(AB80="-","-",($AC80*(PROFORMA!$A$26)*12)*PROFORMA!$A$36)</f>
        <v>-</v>
      </c>
      <c r="AE80" s="19" t="str">
        <f t="shared" si="29"/>
        <v>-</v>
      </c>
      <c r="AF80" s="19" t="str">
        <f>IF(AB80="-","-",EDATE(AE80,(12*PROFORMA!$A$26)))</f>
        <v>-</v>
      </c>
      <c r="AG80" s="17" t="str">
        <f t="shared" si="30"/>
        <v>-</v>
      </c>
      <c r="AH80" s="18" t="str">
        <f>IF(AG80="-","-",($AC80*(1+PROFORMA!$A$38)))</f>
        <v>-</v>
      </c>
      <c r="AI80" s="18" t="str">
        <f>IF(AG80="-","-",($AH80*(PROFORMA!$A$26)*12)*PROFORMA!$A$36)</f>
        <v>-</v>
      </c>
      <c r="AJ80" s="19" t="str">
        <f t="shared" si="31"/>
        <v>-</v>
      </c>
      <c r="AK80" s="19" t="str">
        <f>IF(AG80="-","-",EDATE(AJ80,(12*PROFORMA!$A$26)))</f>
        <v>-</v>
      </c>
      <c r="AL80" s="51"/>
      <c r="AM80" s="51"/>
      <c r="AN80" s="51"/>
      <c r="AO80" s="51"/>
      <c r="AP80" s="51"/>
      <c r="AQ80" s="51"/>
    </row>
    <row r="81" spans="1:43" s="53" customFormat="1" ht="25" customHeight="1" x14ac:dyDescent="0.2">
      <c r="A81" s="1"/>
      <c r="B81" s="1"/>
      <c r="C81" s="19"/>
      <c r="D81" s="19"/>
      <c r="E81" s="49"/>
      <c r="F81" s="50"/>
      <c r="G81" s="18"/>
      <c r="H81" s="51"/>
      <c r="I81" s="54"/>
      <c r="J81" s="49" t="str">
        <f t="shared" si="16"/>
        <v>-</v>
      </c>
      <c r="K81" s="111" t="str">
        <f>IF(($A81=""),"-",(J81/PROFORMA!$A$8))</f>
        <v>-</v>
      </c>
      <c r="L81" s="74" t="str">
        <f t="shared" si="17"/>
        <v>-</v>
      </c>
      <c r="M81" s="51" t="str">
        <f t="shared" si="18"/>
        <v>-</v>
      </c>
      <c r="N81" s="45" t="str">
        <f t="array" ref="N81">IF(O81&lt;&gt;"-",EOMONTH(MIN(IF($B:$B=B81,$C:$C)),-1)+1,"-")</f>
        <v>-</v>
      </c>
      <c r="O81" s="51" t="str">
        <f>IF(B81=B82,"-",(SUMIF($B:$B,"="&amp;B81,$M:$M)*PROFORMA!$A$36))</f>
        <v>-</v>
      </c>
      <c r="P81" s="45" t="str">
        <f t="shared" si="19"/>
        <v>-</v>
      </c>
      <c r="Q81" s="46" t="str">
        <f t="shared" si="20"/>
        <v>-</v>
      </c>
      <c r="R81" s="45" t="str">
        <f t="shared" si="21"/>
        <v>-</v>
      </c>
      <c r="S81" s="46" t="str">
        <f t="shared" si="22"/>
        <v>-</v>
      </c>
      <c r="T81" s="45" t="str">
        <f t="shared" si="23"/>
        <v>-</v>
      </c>
      <c r="U81" s="45" t="str">
        <f t="shared" si="24"/>
        <v>-</v>
      </c>
      <c r="V81" s="46" t="str">
        <f t="shared" si="25"/>
        <v>-</v>
      </c>
      <c r="W81" s="17" t="str">
        <f t="shared" si="26"/>
        <v>-</v>
      </c>
      <c r="X81" s="18" t="str">
        <f>IF(W81="-","-",($S81*(1+PROFORMA!$A$38)))</f>
        <v>-</v>
      </c>
      <c r="Y81" s="18" t="str">
        <f>IF(W81="-","-",($X81*(PROFORMA!$A$26)*12)*PROFORMA!$A$36)</f>
        <v>-</v>
      </c>
      <c r="Z81" s="19" t="str">
        <f t="shared" si="27"/>
        <v>-</v>
      </c>
      <c r="AA81" s="19" t="str">
        <f>IF(W81="-","-",EDATE(Z81,(12*PROFORMA!$A$26)))</f>
        <v>-</v>
      </c>
      <c r="AB81" s="17" t="str">
        <f t="shared" si="28"/>
        <v>-</v>
      </c>
      <c r="AC81" s="18" t="str">
        <f>IF(AB81="-","-",($X81*(1+PROFORMA!$A$38)))</f>
        <v>-</v>
      </c>
      <c r="AD81" s="18" t="str">
        <f>IF(AB81="-","-",($AC81*(PROFORMA!$A$26)*12)*PROFORMA!$A$36)</f>
        <v>-</v>
      </c>
      <c r="AE81" s="19" t="str">
        <f t="shared" si="29"/>
        <v>-</v>
      </c>
      <c r="AF81" s="19" t="str">
        <f>IF(AB81="-","-",EDATE(AE81,(12*PROFORMA!$A$26)))</f>
        <v>-</v>
      </c>
      <c r="AG81" s="17" t="str">
        <f t="shared" si="30"/>
        <v>-</v>
      </c>
      <c r="AH81" s="18" t="str">
        <f>IF(AG81="-","-",($AC81*(1+PROFORMA!$A$38)))</f>
        <v>-</v>
      </c>
      <c r="AI81" s="18" t="str">
        <f>IF(AG81="-","-",($AH81*(PROFORMA!$A$26)*12)*PROFORMA!$A$36)</f>
        <v>-</v>
      </c>
      <c r="AJ81" s="19" t="str">
        <f t="shared" si="31"/>
        <v>-</v>
      </c>
      <c r="AK81" s="19" t="str">
        <f>IF(AG81="-","-",EDATE(AJ81,(12*PROFORMA!$A$26)))</f>
        <v>-</v>
      </c>
      <c r="AL81" s="51"/>
      <c r="AM81" s="51"/>
      <c r="AN81" s="51"/>
      <c r="AO81" s="51"/>
      <c r="AP81" s="51"/>
      <c r="AQ81" s="51"/>
    </row>
    <row r="82" spans="1:43" s="53" customFormat="1" ht="25" customHeight="1" x14ac:dyDescent="0.2">
      <c r="A82" s="1"/>
      <c r="B82" s="1"/>
      <c r="C82" s="19"/>
      <c r="D82" s="19"/>
      <c r="E82" s="49"/>
      <c r="F82" s="50"/>
      <c r="G82" s="18"/>
      <c r="H82" s="51"/>
      <c r="I82" s="54"/>
      <c r="J82" s="49" t="str">
        <f t="shared" si="16"/>
        <v>-</v>
      </c>
      <c r="K82" s="111" t="str">
        <f>IF(($A82=""),"-",(J82/PROFORMA!$A$8))</f>
        <v>-</v>
      </c>
      <c r="L82" s="74" t="str">
        <f t="shared" si="17"/>
        <v>-</v>
      </c>
      <c r="M82" s="51" t="str">
        <f t="shared" si="18"/>
        <v>-</v>
      </c>
      <c r="N82" s="45" t="str">
        <f t="array" ref="N82">IF(O82&lt;&gt;"-",EOMONTH(MIN(IF($B:$B=B82,$C:$C)),-1)+1,"-")</f>
        <v>-</v>
      </c>
      <c r="O82" s="51" t="str">
        <f>IF(B82=B83,"-",(SUMIF($B:$B,"="&amp;B82,$M:$M)*PROFORMA!$A$36))</f>
        <v>-</v>
      </c>
      <c r="P82" s="45" t="str">
        <f t="shared" si="19"/>
        <v>-</v>
      </c>
      <c r="Q82" s="46" t="str">
        <f t="shared" si="20"/>
        <v>-</v>
      </c>
      <c r="R82" s="45" t="str">
        <f t="shared" si="21"/>
        <v>-</v>
      </c>
      <c r="S82" s="46" t="str">
        <f t="shared" si="22"/>
        <v>-</v>
      </c>
      <c r="T82" s="45" t="str">
        <f t="shared" si="23"/>
        <v>-</v>
      </c>
      <c r="U82" s="45" t="str">
        <f t="shared" si="24"/>
        <v>-</v>
      </c>
      <c r="V82" s="46" t="str">
        <f t="shared" si="25"/>
        <v>-</v>
      </c>
      <c r="W82" s="17" t="str">
        <f t="shared" si="26"/>
        <v>-</v>
      </c>
      <c r="X82" s="18" t="str">
        <f>IF(W82="-","-",($S82*(1+PROFORMA!$A$38)))</f>
        <v>-</v>
      </c>
      <c r="Y82" s="18" t="str">
        <f>IF(W82="-","-",($X82*(PROFORMA!$A$26)*12)*PROFORMA!$A$36)</f>
        <v>-</v>
      </c>
      <c r="Z82" s="19" t="str">
        <f t="shared" si="27"/>
        <v>-</v>
      </c>
      <c r="AA82" s="19" t="str">
        <f>IF(W82="-","-",EDATE(Z82,(12*PROFORMA!$A$26)))</f>
        <v>-</v>
      </c>
      <c r="AB82" s="17" t="str">
        <f t="shared" si="28"/>
        <v>-</v>
      </c>
      <c r="AC82" s="18" t="str">
        <f>IF(AB82="-","-",($X82*(1+PROFORMA!$A$38)))</f>
        <v>-</v>
      </c>
      <c r="AD82" s="18" t="str">
        <f>IF(AB82="-","-",($AC82*(PROFORMA!$A$26)*12)*PROFORMA!$A$36)</f>
        <v>-</v>
      </c>
      <c r="AE82" s="19" t="str">
        <f t="shared" si="29"/>
        <v>-</v>
      </c>
      <c r="AF82" s="19" t="str">
        <f>IF(AB82="-","-",EDATE(AE82,(12*PROFORMA!$A$26)))</f>
        <v>-</v>
      </c>
      <c r="AG82" s="17" t="str">
        <f t="shared" si="30"/>
        <v>-</v>
      </c>
      <c r="AH82" s="18" t="str">
        <f>IF(AG82="-","-",($AC82*(1+PROFORMA!$A$38)))</f>
        <v>-</v>
      </c>
      <c r="AI82" s="18" t="str">
        <f>IF(AG82="-","-",($AH82*(PROFORMA!$A$26)*12)*PROFORMA!$A$36)</f>
        <v>-</v>
      </c>
      <c r="AJ82" s="19" t="str">
        <f t="shared" si="31"/>
        <v>-</v>
      </c>
      <c r="AK82" s="19" t="str">
        <f>IF(AG82="-","-",EDATE(AJ82,(12*PROFORMA!$A$26)))</f>
        <v>-</v>
      </c>
      <c r="AL82" s="51"/>
      <c r="AM82" s="51"/>
      <c r="AN82" s="51"/>
      <c r="AO82" s="51"/>
      <c r="AP82" s="51"/>
      <c r="AQ82" s="51"/>
    </row>
    <row r="83" spans="1:43" s="53" customFormat="1" ht="25" customHeight="1" x14ac:dyDescent="0.2">
      <c r="A83" s="1"/>
      <c r="B83" s="1"/>
      <c r="C83" s="19"/>
      <c r="D83" s="19"/>
      <c r="E83" s="49"/>
      <c r="F83" s="50"/>
      <c r="G83" s="18"/>
      <c r="H83" s="51"/>
      <c r="I83" s="54"/>
      <c r="J83" s="49" t="str">
        <f t="shared" si="16"/>
        <v>-</v>
      </c>
      <c r="K83" s="111" t="str">
        <f>IF(($A83=""),"-",(J83/PROFORMA!$A$8))</f>
        <v>-</v>
      </c>
      <c r="L83" s="74" t="str">
        <f t="shared" si="17"/>
        <v>-</v>
      </c>
      <c r="M83" s="51" t="str">
        <f t="shared" si="18"/>
        <v>-</v>
      </c>
      <c r="N83" s="45" t="str">
        <f t="array" ref="N83">IF(O83&lt;&gt;"-",EOMONTH(MIN(IF($B:$B=B83,$C:$C)),-1)+1,"-")</f>
        <v>-</v>
      </c>
      <c r="O83" s="51" t="str">
        <f>IF(B83=B84,"-",(SUMIF($B:$B,"="&amp;B83,$M:$M)*PROFORMA!$A$36))</f>
        <v>-</v>
      </c>
      <c r="P83" s="45" t="str">
        <f t="shared" si="19"/>
        <v>-</v>
      </c>
      <c r="Q83" s="46" t="str">
        <f t="shared" si="20"/>
        <v>-</v>
      </c>
      <c r="R83" s="45" t="str">
        <f t="shared" si="21"/>
        <v>-</v>
      </c>
      <c r="S83" s="46" t="str">
        <f t="shared" si="22"/>
        <v>-</v>
      </c>
      <c r="T83" s="45" t="str">
        <f t="shared" si="23"/>
        <v>-</v>
      </c>
      <c r="U83" s="45" t="str">
        <f t="shared" si="24"/>
        <v>-</v>
      </c>
      <c r="V83" s="46" t="str">
        <f t="shared" si="25"/>
        <v>-</v>
      </c>
      <c r="W83" s="17" t="str">
        <f t="shared" si="26"/>
        <v>-</v>
      </c>
      <c r="X83" s="18" t="str">
        <f>IF(W83="-","-",($S83*(1+PROFORMA!$A$38)))</f>
        <v>-</v>
      </c>
      <c r="Y83" s="18" t="str">
        <f>IF(W83="-","-",($X83*(PROFORMA!$A$26)*12)*PROFORMA!$A$36)</f>
        <v>-</v>
      </c>
      <c r="Z83" s="19" t="str">
        <f t="shared" si="27"/>
        <v>-</v>
      </c>
      <c r="AA83" s="19" t="str">
        <f>IF(W83="-","-",EDATE(Z83,(12*PROFORMA!$A$26)))</f>
        <v>-</v>
      </c>
      <c r="AB83" s="17" t="str">
        <f t="shared" si="28"/>
        <v>-</v>
      </c>
      <c r="AC83" s="18" t="str">
        <f>IF(AB83="-","-",($X83*(1+PROFORMA!$A$38)))</f>
        <v>-</v>
      </c>
      <c r="AD83" s="18" t="str">
        <f>IF(AB83="-","-",($AC83*(PROFORMA!$A$26)*12)*PROFORMA!$A$36)</f>
        <v>-</v>
      </c>
      <c r="AE83" s="19" t="str">
        <f t="shared" si="29"/>
        <v>-</v>
      </c>
      <c r="AF83" s="19" t="str">
        <f>IF(AB83="-","-",EDATE(AE83,(12*PROFORMA!$A$26)))</f>
        <v>-</v>
      </c>
      <c r="AG83" s="17" t="str">
        <f t="shared" si="30"/>
        <v>-</v>
      </c>
      <c r="AH83" s="18" t="str">
        <f>IF(AG83="-","-",($AC83*(1+PROFORMA!$A$38)))</f>
        <v>-</v>
      </c>
      <c r="AI83" s="18" t="str">
        <f>IF(AG83="-","-",($AH83*(PROFORMA!$A$26)*12)*PROFORMA!$A$36)</f>
        <v>-</v>
      </c>
      <c r="AJ83" s="19" t="str">
        <f t="shared" si="31"/>
        <v>-</v>
      </c>
      <c r="AK83" s="19" t="str">
        <f>IF(AG83="-","-",EDATE(AJ83,(12*PROFORMA!$A$26)))</f>
        <v>-</v>
      </c>
      <c r="AL83" s="51"/>
      <c r="AM83" s="51"/>
      <c r="AN83" s="51"/>
      <c r="AO83" s="51"/>
      <c r="AP83" s="51"/>
      <c r="AQ83" s="51"/>
    </row>
    <row r="84" spans="1:43" s="53" customFormat="1" ht="25" customHeight="1" x14ac:dyDescent="0.2">
      <c r="A84" s="1"/>
      <c r="B84" s="1"/>
      <c r="C84" s="19"/>
      <c r="D84" s="19"/>
      <c r="E84" s="49"/>
      <c r="F84" s="50"/>
      <c r="G84" s="18"/>
      <c r="H84" s="51"/>
      <c r="I84" s="54"/>
      <c r="J84" s="49" t="str">
        <f t="shared" si="16"/>
        <v>-</v>
      </c>
      <c r="K84" s="111" t="str">
        <f>IF(($A84=""),"-",(J84/PROFORMA!$A$8))</f>
        <v>-</v>
      </c>
      <c r="L84" s="74" t="str">
        <f t="shared" si="17"/>
        <v>-</v>
      </c>
      <c r="M84" s="51" t="str">
        <f t="shared" si="18"/>
        <v>-</v>
      </c>
      <c r="N84" s="45" t="str">
        <f t="array" ref="N84">IF(O84&lt;&gt;"-",EOMONTH(MIN(IF($B:$B=B84,$C:$C)),-1)+1,"-")</f>
        <v>-</v>
      </c>
      <c r="O84" s="51" t="str">
        <f>IF(B84=B85,"-",(SUMIF($B:$B,"="&amp;B84,$M:$M)*PROFORMA!$A$36))</f>
        <v>-</v>
      </c>
      <c r="P84" s="45" t="str">
        <f t="shared" si="19"/>
        <v>-</v>
      </c>
      <c r="Q84" s="46" t="str">
        <f t="shared" si="20"/>
        <v>-</v>
      </c>
      <c r="R84" s="45" t="str">
        <f t="shared" si="21"/>
        <v>-</v>
      </c>
      <c r="S84" s="46" t="str">
        <f t="shared" si="22"/>
        <v>-</v>
      </c>
      <c r="T84" s="45" t="str">
        <f t="shared" si="23"/>
        <v>-</v>
      </c>
      <c r="U84" s="45" t="str">
        <f t="shared" si="24"/>
        <v>-</v>
      </c>
      <c r="V84" s="46" t="str">
        <f t="shared" si="25"/>
        <v>-</v>
      </c>
      <c r="W84" s="17" t="str">
        <f t="shared" si="26"/>
        <v>-</v>
      </c>
      <c r="X84" s="18" t="str">
        <f>IF(W84="-","-",($S84*(1+PROFORMA!$A$38)))</f>
        <v>-</v>
      </c>
      <c r="Y84" s="18" t="str">
        <f>IF(W84="-","-",($X84*(PROFORMA!$A$26)*12)*PROFORMA!$A$36)</f>
        <v>-</v>
      </c>
      <c r="Z84" s="19" t="str">
        <f t="shared" si="27"/>
        <v>-</v>
      </c>
      <c r="AA84" s="19" t="str">
        <f>IF(W84="-","-",EDATE(Z84,(12*PROFORMA!$A$26)))</f>
        <v>-</v>
      </c>
      <c r="AB84" s="17" t="str">
        <f t="shared" si="28"/>
        <v>-</v>
      </c>
      <c r="AC84" s="18" t="str">
        <f>IF(AB84="-","-",($X84*(1+PROFORMA!$A$38)))</f>
        <v>-</v>
      </c>
      <c r="AD84" s="18" t="str">
        <f>IF(AB84="-","-",($AC84*(PROFORMA!$A$26)*12)*PROFORMA!$A$36)</f>
        <v>-</v>
      </c>
      <c r="AE84" s="19" t="str">
        <f t="shared" si="29"/>
        <v>-</v>
      </c>
      <c r="AF84" s="19" t="str">
        <f>IF(AB84="-","-",EDATE(AE84,(12*PROFORMA!$A$26)))</f>
        <v>-</v>
      </c>
      <c r="AG84" s="17" t="str">
        <f t="shared" si="30"/>
        <v>-</v>
      </c>
      <c r="AH84" s="18" t="str">
        <f>IF(AG84="-","-",($AC84*(1+PROFORMA!$A$38)))</f>
        <v>-</v>
      </c>
      <c r="AI84" s="18" t="str">
        <f>IF(AG84="-","-",($AH84*(PROFORMA!$A$26)*12)*PROFORMA!$A$36)</f>
        <v>-</v>
      </c>
      <c r="AJ84" s="19" t="str">
        <f t="shared" si="31"/>
        <v>-</v>
      </c>
      <c r="AK84" s="19" t="str">
        <f>IF(AG84="-","-",EDATE(AJ84,(12*PROFORMA!$A$26)))</f>
        <v>-</v>
      </c>
      <c r="AL84" s="51"/>
      <c r="AM84" s="51"/>
      <c r="AN84" s="51"/>
      <c r="AO84" s="51"/>
      <c r="AP84" s="51"/>
      <c r="AQ84" s="51"/>
    </row>
    <row r="85" spans="1:43" s="53" customFormat="1" ht="25" customHeight="1" x14ac:dyDescent="0.2">
      <c r="A85" s="1"/>
      <c r="B85" s="1"/>
      <c r="C85" s="19"/>
      <c r="D85" s="19"/>
      <c r="E85" s="49"/>
      <c r="F85" s="50"/>
      <c r="G85" s="18"/>
      <c r="H85" s="51"/>
      <c r="I85" s="54"/>
      <c r="J85" s="49" t="str">
        <f t="shared" si="16"/>
        <v>-</v>
      </c>
      <c r="K85" s="111" t="str">
        <f>IF(($A85=""),"-",(J85/PROFORMA!$A$8))</f>
        <v>-</v>
      </c>
      <c r="L85" s="74" t="str">
        <f t="shared" si="17"/>
        <v>-</v>
      </c>
      <c r="M85" s="51" t="str">
        <f t="shared" si="18"/>
        <v>-</v>
      </c>
      <c r="N85" s="45" t="str">
        <f t="array" ref="N85">IF(O85&lt;&gt;"-",EOMONTH(MIN(IF($B:$B=B85,$C:$C)),-1)+1,"-")</f>
        <v>-</v>
      </c>
      <c r="O85" s="51" t="str">
        <f>IF(B85=B86,"-",(SUMIF($B:$B,"="&amp;B85,$M:$M)*PROFORMA!$A$36))</f>
        <v>-</v>
      </c>
      <c r="P85" s="45" t="str">
        <f t="shared" si="19"/>
        <v>-</v>
      </c>
      <c r="Q85" s="46" t="str">
        <f t="shared" si="20"/>
        <v>-</v>
      </c>
      <c r="R85" s="45" t="str">
        <f t="shared" si="21"/>
        <v>-</v>
      </c>
      <c r="S85" s="46" t="str">
        <f t="shared" si="22"/>
        <v>-</v>
      </c>
      <c r="T85" s="45" t="str">
        <f t="shared" si="23"/>
        <v>-</v>
      </c>
      <c r="U85" s="45" t="str">
        <f t="shared" si="24"/>
        <v>-</v>
      </c>
      <c r="V85" s="46" t="str">
        <f t="shared" si="25"/>
        <v>-</v>
      </c>
      <c r="W85" s="17" t="str">
        <f t="shared" si="26"/>
        <v>-</v>
      </c>
      <c r="X85" s="18" t="str">
        <f>IF(W85="-","-",($S85*(1+PROFORMA!$A$38)))</f>
        <v>-</v>
      </c>
      <c r="Y85" s="18" t="str">
        <f>IF(W85="-","-",($X85*(PROFORMA!$A$26)*12)*PROFORMA!$A$36)</f>
        <v>-</v>
      </c>
      <c r="Z85" s="19" t="str">
        <f t="shared" si="27"/>
        <v>-</v>
      </c>
      <c r="AA85" s="19" t="str">
        <f>IF(W85="-","-",EDATE(Z85,(12*PROFORMA!$A$26)))</f>
        <v>-</v>
      </c>
      <c r="AB85" s="17" t="str">
        <f t="shared" si="28"/>
        <v>-</v>
      </c>
      <c r="AC85" s="18" t="str">
        <f>IF(AB85="-","-",($X85*(1+PROFORMA!$A$38)))</f>
        <v>-</v>
      </c>
      <c r="AD85" s="18" t="str">
        <f>IF(AB85="-","-",($AC85*(PROFORMA!$A$26)*12)*PROFORMA!$A$36)</f>
        <v>-</v>
      </c>
      <c r="AE85" s="19" t="str">
        <f t="shared" si="29"/>
        <v>-</v>
      </c>
      <c r="AF85" s="19" t="str">
        <f>IF(AB85="-","-",EDATE(AE85,(12*PROFORMA!$A$26)))</f>
        <v>-</v>
      </c>
      <c r="AG85" s="17" t="str">
        <f t="shared" si="30"/>
        <v>-</v>
      </c>
      <c r="AH85" s="18" t="str">
        <f>IF(AG85="-","-",($AC85*(1+PROFORMA!$A$38)))</f>
        <v>-</v>
      </c>
      <c r="AI85" s="18" t="str">
        <f>IF(AG85="-","-",($AH85*(PROFORMA!$A$26)*12)*PROFORMA!$A$36)</f>
        <v>-</v>
      </c>
      <c r="AJ85" s="19" t="str">
        <f t="shared" si="31"/>
        <v>-</v>
      </c>
      <c r="AK85" s="19" t="str">
        <f>IF(AG85="-","-",EDATE(AJ85,(12*PROFORMA!$A$26)))</f>
        <v>-</v>
      </c>
      <c r="AL85" s="51"/>
      <c r="AM85" s="51"/>
      <c r="AN85" s="51"/>
      <c r="AO85" s="51"/>
      <c r="AP85" s="51"/>
      <c r="AQ85" s="51"/>
    </row>
    <row r="86" spans="1:43" s="53" customFormat="1" ht="25" customHeight="1" x14ac:dyDescent="0.2">
      <c r="A86" s="1"/>
      <c r="B86" s="1"/>
      <c r="C86" s="19"/>
      <c r="D86" s="19"/>
      <c r="E86" s="49"/>
      <c r="F86" s="50"/>
      <c r="G86" s="18"/>
      <c r="H86" s="51"/>
      <c r="I86" s="54"/>
      <c r="J86" s="49" t="str">
        <f t="shared" si="16"/>
        <v>-</v>
      </c>
      <c r="K86" s="111" t="str">
        <f>IF(($A86=""),"-",(J86/PROFORMA!$A$8))</f>
        <v>-</v>
      </c>
      <c r="L86" s="74" t="str">
        <f t="shared" si="17"/>
        <v>-</v>
      </c>
      <c r="M86" s="51" t="str">
        <f t="shared" si="18"/>
        <v>-</v>
      </c>
      <c r="N86" s="45" t="str">
        <f t="array" ref="N86">IF(O86&lt;&gt;"-",EOMONTH(MIN(IF($B:$B=B86,$C:$C)),-1)+1,"-")</f>
        <v>-</v>
      </c>
      <c r="O86" s="51" t="str">
        <f>IF(B86=B87,"-",(SUMIF($B:$B,"="&amp;B86,$M:$M)*PROFORMA!$A$36))</f>
        <v>-</v>
      </c>
      <c r="P86" s="45" t="str">
        <f t="shared" si="19"/>
        <v>-</v>
      </c>
      <c r="Q86" s="46" t="str">
        <f t="shared" si="20"/>
        <v>-</v>
      </c>
      <c r="R86" s="45" t="str">
        <f t="shared" si="21"/>
        <v>-</v>
      </c>
      <c r="S86" s="46" t="str">
        <f t="shared" si="22"/>
        <v>-</v>
      </c>
      <c r="T86" s="45" t="str">
        <f t="shared" si="23"/>
        <v>-</v>
      </c>
      <c r="U86" s="45" t="str">
        <f t="shared" si="24"/>
        <v>-</v>
      </c>
      <c r="V86" s="46" t="str">
        <f t="shared" si="25"/>
        <v>-</v>
      </c>
      <c r="W86" s="17" t="str">
        <f t="shared" si="26"/>
        <v>-</v>
      </c>
      <c r="X86" s="18" t="str">
        <f>IF(W86="-","-",($S86*(1+PROFORMA!$A$38)))</f>
        <v>-</v>
      </c>
      <c r="Y86" s="18" t="str">
        <f>IF(W86="-","-",($X86*(PROFORMA!$A$26)*12)*PROFORMA!$A$36)</f>
        <v>-</v>
      </c>
      <c r="Z86" s="19" t="str">
        <f t="shared" si="27"/>
        <v>-</v>
      </c>
      <c r="AA86" s="19" t="str">
        <f>IF(W86="-","-",EDATE(Z86,(12*PROFORMA!$A$26)))</f>
        <v>-</v>
      </c>
      <c r="AB86" s="17" t="str">
        <f t="shared" si="28"/>
        <v>-</v>
      </c>
      <c r="AC86" s="18" t="str">
        <f>IF(AB86="-","-",($X86*(1+PROFORMA!$A$38)))</f>
        <v>-</v>
      </c>
      <c r="AD86" s="18" t="str">
        <f>IF(AB86="-","-",($AC86*(PROFORMA!$A$26)*12)*PROFORMA!$A$36)</f>
        <v>-</v>
      </c>
      <c r="AE86" s="19" t="str">
        <f t="shared" si="29"/>
        <v>-</v>
      </c>
      <c r="AF86" s="19" t="str">
        <f>IF(AB86="-","-",EDATE(AE86,(12*PROFORMA!$A$26)))</f>
        <v>-</v>
      </c>
      <c r="AG86" s="17" t="str">
        <f t="shared" si="30"/>
        <v>-</v>
      </c>
      <c r="AH86" s="18" t="str">
        <f>IF(AG86="-","-",($AC86*(1+PROFORMA!$A$38)))</f>
        <v>-</v>
      </c>
      <c r="AI86" s="18" t="str">
        <f>IF(AG86="-","-",($AH86*(PROFORMA!$A$26)*12)*PROFORMA!$A$36)</f>
        <v>-</v>
      </c>
      <c r="AJ86" s="19" t="str">
        <f t="shared" si="31"/>
        <v>-</v>
      </c>
      <c r="AK86" s="19" t="str">
        <f>IF(AG86="-","-",EDATE(AJ86,(12*PROFORMA!$A$26)))</f>
        <v>-</v>
      </c>
      <c r="AL86" s="51"/>
      <c r="AM86" s="51"/>
      <c r="AN86" s="51"/>
      <c r="AO86" s="51"/>
      <c r="AP86" s="51"/>
      <c r="AQ86" s="51"/>
    </row>
    <row r="87" spans="1:43" s="53" customFormat="1" ht="25" customHeight="1" x14ac:dyDescent="0.2">
      <c r="A87" s="1"/>
      <c r="B87" s="1"/>
      <c r="C87" s="19"/>
      <c r="D87" s="19"/>
      <c r="E87" s="49"/>
      <c r="F87" s="50"/>
      <c r="G87" s="18"/>
      <c r="H87" s="51"/>
      <c r="I87" s="54"/>
      <c r="J87" s="49" t="str">
        <f t="shared" si="16"/>
        <v>-</v>
      </c>
      <c r="K87" s="111" t="str">
        <f>IF(($A87=""),"-",(J87/PROFORMA!$A$8))</f>
        <v>-</v>
      </c>
      <c r="L87" s="74" t="str">
        <f t="shared" si="17"/>
        <v>-</v>
      </c>
      <c r="M87" s="51" t="str">
        <f t="shared" si="18"/>
        <v>-</v>
      </c>
      <c r="N87" s="45" t="str">
        <f t="array" ref="N87">IF(O87&lt;&gt;"-",EOMONTH(MIN(IF($B:$B=B87,$C:$C)),-1)+1,"-")</f>
        <v>-</v>
      </c>
      <c r="O87" s="51" t="str">
        <f>IF(B87=B88,"-",(SUMIF($B:$B,"="&amp;B87,$M:$M)*PROFORMA!$A$36))</f>
        <v>-</v>
      </c>
      <c r="P87" s="45" t="str">
        <f t="shared" si="19"/>
        <v>-</v>
      </c>
      <c r="Q87" s="46" t="str">
        <f t="shared" si="20"/>
        <v>-</v>
      </c>
      <c r="R87" s="45" t="str">
        <f t="shared" si="21"/>
        <v>-</v>
      </c>
      <c r="S87" s="46" t="str">
        <f t="shared" si="22"/>
        <v>-</v>
      </c>
      <c r="T87" s="45" t="str">
        <f t="shared" si="23"/>
        <v>-</v>
      </c>
      <c r="U87" s="45" t="str">
        <f t="shared" si="24"/>
        <v>-</v>
      </c>
      <c r="V87" s="46" t="str">
        <f t="shared" si="25"/>
        <v>-</v>
      </c>
      <c r="W87" s="17" t="str">
        <f t="shared" si="26"/>
        <v>-</v>
      </c>
      <c r="X87" s="18" t="str">
        <f>IF(W87="-","-",($S87*(1+PROFORMA!$A$38)))</f>
        <v>-</v>
      </c>
      <c r="Y87" s="18" t="str">
        <f>IF(W87="-","-",($X87*(PROFORMA!$A$26)*12)*PROFORMA!$A$36)</f>
        <v>-</v>
      </c>
      <c r="Z87" s="19" t="str">
        <f t="shared" si="27"/>
        <v>-</v>
      </c>
      <c r="AA87" s="19" t="str">
        <f>IF(W87="-","-",EDATE(Z87,(12*PROFORMA!$A$26)))</f>
        <v>-</v>
      </c>
      <c r="AB87" s="17" t="str">
        <f t="shared" si="28"/>
        <v>-</v>
      </c>
      <c r="AC87" s="18" t="str">
        <f>IF(AB87="-","-",($X87*(1+PROFORMA!$A$38)))</f>
        <v>-</v>
      </c>
      <c r="AD87" s="18" t="str">
        <f>IF(AB87="-","-",($AC87*(PROFORMA!$A$26)*12)*PROFORMA!$A$36)</f>
        <v>-</v>
      </c>
      <c r="AE87" s="19" t="str">
        <f t="shared" si="29"/>
        <v>-</v>
      </c>
      <c r="AF87" s="19" t="str">
        <f>IF(AB87="-","-",EDATE(AE87,(12*PROFORMA!$A$26)))</f>
        <v>-</v>
      </c>
      <c r="AG87" s="17" t="str">
        <f t="shared" si="30"/>
        <v>-</v>
      </c>
      <c r="AH87" s="18" t="str">
        <f>IF(AG87="-","-",($AC87*(1+PROFORMA!$A$38)))</f>
        <v>-</v>
      </c>
      <c r="AI87" s="18" t="str">
        <f>IF(AG87="-","-",($AH87*(PROFORMA!$A$26)*12)*PROFORMA!$A$36)</f>
        <v>-</v>
      </c>
      <c r="AJ87" s="19" t="str">
        <f t="shared" si="31"/>
        <v>-</v>
      </c>
      <c r="AK87" s="19" t="str">
        <f>IF(AG87="-","-",EDATE(AJ87,(12*PROFORMA!$A$26)))</f>
        <v>-</v>
      </c>
      <c r="AL87" s="51"/>
      <c r="AM87" s="51"/>
      <c r="AN87" s="51"/>
      <c r="AO87" s="51"/>
      <c r="AP87" s="51"/>
      <c r="AQ87" s="51"/>
    </row>
    <row r="88" spans="1:43" s="53" customFormat="1" ht="25" customHeight="1" x14ac:dyDescent="0.2">
      <c r="A88" s="1"/>
      <c r="B88" s="1"/>
      <c r="C88" s="19"/>
      <c r="D88" s="19"/>
      <c r="E88" s="49"/>
      <c r="F88" s="50"/>
      <c r="G88" s="18"/>
      <c r="H88" s="51"/>
      <c r="I88" s="54"/>
      <c r="J88" s="49" t="str">
        <f t="shared" si="16"/>
        <v>-</v>
      </c>
      <c r="K88" s="111" t="str">
        <f>IF(($A88=""),"-",(J88/PROFORMA!$A$8))</f>
        <v>-</v>
      </c>
      <c r="L88" s="74" t="str">
        <f t="shared" si="17"/>
        <v>-</v>
      </c>
      <c r="M88" s="51" t="str">
        <f t="shared" si="18"/>
        <v>-</v>
      </c>
      <c r="N88" s="45" t="str">
        <f t="array" ref="N88">IF(O88&lt;&gt;"-",EOMONTH(MIN(IF($B:$B=B88,$C:$C)),-1)+1,"-")</f>
        <v>-</v>
      </c>
      <c r="O88" s="51" t="str">
        <f>IF(B88=B89,"-",(SUMIF($B:$B,"="&amp;B88,$M:$M)*PROFORMA!$A$36))</f>
        <v>-</v>
      </c>
      <c r="P88" s="45" t="str">
        <f t="shared" si="19"/>
        <v>-</v>
      </c>
      <c r="Q88" s="46" t="str">
        <f t="shared" si="20"/>
        <v>-</v>
      </c>
      <c r="R88" s="45" t="str">
        <f t="shared" si="21"/>
        <v>-</v>
      </c>
      <c r="S88" s="46" t="str">
        <f t="shared" si="22"/>
        <v>-</v>
      </c>
      <c r="T88" s="45" t="str">
        <f t="shared" si="23"/>
        <v>-</v>
      </c>
      <c r="U88" s="45" t="str">
        <f t="shared" si="24"/>
        <v>-</v>
      </c>
      <c r="V88" s="46" t="str">
        <f t="shared" si="25"/>
        <v>-</v>
      </c>
      <c r="W88" s="17" t="str">
        <f t="shared" si="26"/>
        <v>-</v>
      </c>
      <c r="X88" s="18" t="str">
        <f>IF(W88="-","-",($S88*(1+PROFORMA!$A$38)))</f>
        <v>-</v>
      </c>
      <c r="Y88" s="18" t="str">
        <f>IF(W88="-","-",($X88*(PROFORMA!$A$26)*12)*PROFORMA!$A$36)</f>
        <v>-</v>
      </c>
      <c r="Z88" s="19" t="str">
        <f t="shared" si="27"/>
        <v>-</v>
      </c>
      <c r="AA88" s="19" t="str">
        <f>IF(W88="-","-",EDATE(Z88,(12*PROFORMA!$A$26)))</f>
        <v>-</v>
      </c>
      <c r="AB88" s="17" t="str">
        <f t="shared" si="28"/>
        <v>-</v>
      </c>
      <c r="AC88" s="18" t="str">
        <f>IF(AB88="-","-",($X88*(1+PROFORMA!$A$38)))</f>
        <v>-</v>
      </c>
      <c r="AD88" s="18" t="str">
        <f>IF(AB88="-","-",($AC88*(PROFORMA!$A$26)*12)*PROFORMA!$A$36)</f>
        <v>-</v>
      </c>
      <c r="AE88" s="19" t="str">
        <f t="shared" si="29"/>
        <v>-</v>
      </c>
      <c r="AF88" s="19" t="str">
        <f>IF(AB88="-","-",EDATE(AE88,(12*PROFORMA!$A$26)))</f>
        <v>-</v>
      </c>
      <c r="AG88" s="17" t="str">
        <f t="shared" si="30"/>
        <v>-</v>
      </c>
      <c r="AH88" s="18" t="str">
        <f>IF(AG88="-","-",($AC88*(1+PROFORMA!$A$38)))</f>
        <v>-</v>
      </c>
      <c r="AI88" s="18" t="str">
        <f>IF(AG88="-","-",($AH88*(PROFORMA!$A$26)*12)*PROFORMA!$A$36)</f>
        <v>-</v>
      </c>
      <c r="AJ88" s="19" t="str">
        <f t="shared" si="31"/>
        <v>-</v>
      </c>
      <c r="AK88" s="19" t="str">
        <f>IF(AG88="-","-",EDATE(AJ88,(12*PROFORMA!$A$26)))</f>
        <v>-</v>
      </c>
      <c r="AL88" s="51"/>
      <c r="AM88" s="51"/>
      <c r="AN88" s="51"/>
      <c r="AO88" s="51"/>
      <c r="AP88" s="51"/>
      <c r="AQ88" s="51"/>
    </row>
    <row r="89" spans="1:43" s="53" customFormat="1" ht="25" customHeight="1" x14ac:dyDescent="0.2">
      <c r="A89" s="1"/>
      <c r="B89" s="1"/>
      <c r="C89" s="19"/>
      <c r="D89" s="19"/>
      <c r="E89" s="49"/>
      <c r="F89" s="50"/>
      <c r="G89" s="18"/>
      <c r="H89" s="51"/>
      <c r="I89" s="54"/>
      <c r="J89" s="49" t="str">
        <f t="shared" si="16"/>
        <v>-</v>
      </c>
      <c r="K89" s="111" t="str">
        <f>IF(($A89=""),"-",(J89/PROFORMA!$A$8))</f>
        <v>-</v>
      </c>
      <c r="L89" s="74" t="str">
        <f t="shared" si="17"/>
        <v>-</v>
      </c>
      <c r="M89" s="51" t="str">
        <f t="shared" si="18"/>
        <v>-</v>
      </c>
      <c r="N89" s="45" t="str">
        <f t="array" ref="N89">IF(O89&lt;&gt;"-",EOMONTH(MIN(IF($B:$B=B89,$C:$C)),-1)+1,"-")</f>
        <v>-</v>
      </c>
      <c r="O89" s="51" t="str">
        <f>IF(B89=B90,"-",(SUMIF($B:$B,"="&amp;B89,$M:$M)*PROFORMA!$A$36))</f>
        <v>-</v>
      </c>
      <c r="P89" s="45" t="str">
        <f t="shared" si="19"/>
        <v>-</v>
      </c>
      <c r="Q89" s="46" t="str">
        <f t="shared" si="20"/>
        <v>-</v>
      </c>
      <c r="R89" s="45" t="str">
        <f t="shared" si="21"/>
        <v>-</v>
      </c>
      <c r="S89" s="46" t="str">
        <f t="shared" si="22"/>
        <v>-</v>
      </c>
      <c r="T89" s="45" t="str">
        <f t="shared" si="23"/>
        <v>-</v>
      </c>
      <c r="U89" s="45" t="str">
        <f t="shared" si="24"/>
        <v>-</v>
      </c>
      <c r="V89" s="46" t="str">
        <f t="shared" si="25"/>
        <v>-</v>
      </c>
      <c r="W89" s="17" t="str">
        <f t="shared" si="26"/>
        <v>-</v>
      </c>
      <c r="X89" s="18" t="str">
        <f>IF(W89="-","-",($S89*(1+PROFORMA!$A$38)))</f>
        <v>-</v>
      </c>
      <c r="Y89" s="18" t="str">
        <f>IF(W89="-","-",($X89*(PROFORMA!$A$26)*12)*PROFORMA!$A$36)</f>
        <v>-</v>
      </c>
      <c r="Z89" s="19" t="str">
        <f t="shared" si="27"/>
        <v>-</v>
      </c>
      <c r="AA89" s="19" t="str">
        <f>IF(W89="-","-",EDATE(Z89,(12*PROFORMA!$A$26)))</f>
        <v>-</v>
      </c>
      <c r="AB89" s="17" t="str">
        <f t="shared" si="28"/>
        <v>-</v>
      </c>
      <c r="AC89" s="18" t="str">
        <f>IF(AB89="-","-",($X89*(1+PROFORMA!$A$38)))</f>
        <v>-</v>
      </c>
      <c r="AD89" s="18" t="str">
        <f>IF(AB89="-","-",($AC89*(PROFORMA!$A$26)*12)*PROFORMA!$A$36)</f>
        <v>-</v>
      </c>
      <c r="AE89" s="19" t="str">
        <f t="shared" si="29"/>
        <v>-</v>
      </c>
      <c r="AF89" s="19" t="str">
        <f>IF(AB89="-","-",EDATE(AE89,(12*PROFORMA!$A$26)))</f>
        <v>-</v>
      </c>
      <c r="AG89" s="17" t="str">
        <f t="shared" si="30"/>
        <v>-</v>
      </c>
      <c r="AH89" s="18" t="str">
        <f>IF(AG89="-","-",($AC89*(1+PROFORMA!$A$38)))</f>
        <v>-</v>
      </c>
      <c r="AI89" s="18" t="str">
        <f>IF(AG89="-","-",($AH89*(PROFORMA!$A$26)*12)*PROFORMA!$A$36)</f>
        <v>-</v>
      </c>
      <c r="AJ89" s="19" t="str">
        <f t="shared" si="31"/>
        <v>-</v>
      </c>
      <c r="AK89" s="19" t="str">
        <f>IF(AG89="-","-",EDATE(AJ89,(12*PROFORMA!$A$26)))</f>
        <v>-</v>
      </c>
      <c r="AL89" s="51"/>
      <c r="AM89" s="51"/>
      <c r="AN89" s="51"/>
      <c r="AO89" s="51"/>
      <c r="AP89" s="51"/>
      <c r="AQ89" s="51"/>
    </row>
    <row r="90" spans="1:43" s="53" customFormat="1" ht="25" customHeight="1" x14ac:dyDescent="0.2">
      <c r="A90" s="1"/>
      <c r="B90" s="1"/>
      <c r="C90" s="19"/>
      <c r="D90" s="19"/>
      <c r="E90" s="49"/>
      <c r="F90" s="50"/>
      <c r="G90" s="18"/>
      <c r="H90" s="51"/>
      <c r="I90" s="54"/>
      <c r="J90" s="49" t="str">
        <f t="shared" si="16"/>
        <v>-</v>
      </c>
      <c r="K90" s="111" t="str">
        <f>IF(($A90=""),"-",(J90/PROFORMA!$A$8))</f>
        <v>-</v>
      </c>
      <c r="L90" s="74" t="str">
        <f t="shared" si="17"/>
        <v>-</v>
      </c>
      <c r="M90" s="51" t="str">
        <f t="shared" si="18"/>
        <v>-</v>
      </c>
      <c r="N90" s="45" t="str">
        <f t="array" ref="N90">IF(O90&lt;&gt;"-",EOMONTH(MIN(IF($B:$B=B90,$C:$C)),-1)+1,"-")</f>
        <v>-</v>
      </c>
      <c r="O90" s="51" t="str">
        <f>IF(B90=B91,"-",(SUMIF($B:$B,"="&amp;B90,$M:$M)*PROFORMA!$A$36))</f>
        <v>-</v>
      </c>
      <c r="P90" s="45" t="str">
        <f t="shared" si="19"/>
        <v>-</v>
      </c>
      <c r="Q90" s="46" t="str">
        <f t="shared" si="20"/>
        <v>-</v>
      </c>
      <c r="R90" s="45" t="str">
        <f t="shared" si="21"/>
        <v>-</v>
      </c>
      <c r="S90" s="46" t="str">
        <f t="shared" si="22"/>
        <v>-</v>
      </c>
      <c r="T90" s="45" t="str">
        <f t="shared" si="23"/>
        <v>-</v>
      </c>
      <c r="U90" s="45" t="str">
        <f t="shared" si="24"/>
        <v>-</v>
      </c>
      <c r="V90" s="46" t="str">
        <f t="shared" si="25"/>
        <v>-</v>
      </c>
      <c r="W90" s="17" t="str">
        <f t="shared" si="26"/>
        <v>-</v>
      </c>
      <c r="X90" s="18" t="str">
        <f>IF(W90="-","-",($S90*(1+PROFORMA!$A$38)))</f>
        <v>-</v>
      </c>
      <c r="Y90" s="18" t="str">
        <f>IF(W90="-","-",($X90*(PROFORMA!$A$26)*12)*PROFORMA!$A$36)</f>
        <v>-</v>
      </c>
      <c r="Z90" s="19" t="str">
        <f t="shared" si="27"/>
        <v>-</v>
      </c>
      <c r="AA90" s="19" t="str">
        <f>IF(W90="-","-",EDATE(Z90,(12*PROFORMA!$A$26)))</f>
        <v>-</v>
      </c>
      <c r="AB90" s="17" t="str">
        <f t="shared" si="28"/>
        <v>-</v>
      </c>
      <c r="AC90" s="18" t="str">
        <f>IF(AB90="-","-",($X90*(1+PROFORMA!$A$38)))</f>
        <v>-</v>
      </c>
      <c r="AD90" s="18" t="str">
        <f>IF(AB90="-","-",($AC90*(PROFORMA!$A$26)*12)*PROFORMA!$A$36)</f>
        <v>-</v>
      </c>
      <c r="AE90" s="19" t="str">
        <f t="shared" si="29"/>
        <v>-</v>
      </c>
      <c r="AF90" s="19" t="str">
        <f>IF(AB90="-","-",EDATE(AE90,(12*PROFORMA!$A$26)))</f>
        <v>-</v>
      </c>
      <c r="AG90" s="17" t="str">
        <f t="shared" si="30"/>
        <v>-</v>
      </c>
      <c r="AH90" s="18" t="str">
        <f>IF(AG90="-","-",($AC90*(1+PROFORMA!$A$38)))</f>
        <v>-</v>
      </c>
      <c r="AI90" s="18" t="str">
        <f>IF(AG90="-","-",($AH90*(PROFORMA!$A$26)*12)*PROFORMA!$A$36)</f>
        <v>-</v>
      </c>
      <c r="AJ90" s="19" t="str">
        <f t="shared" si="31"/>
        <v>-</v>
      </c>
      <c r="AK90" s="19" t="str">
        <f>IF(AG90="-","-",EDATE(AJ90,(12*PROFORMA!$A$26)))</f>
        <v>-</v>
      </c>
      <c r="AL90" s="51"/>
      <c r="AM90" s="51"/>
      <c r="AN90" s="51"/>
      <c r="AO90" s="51"/>
      <c r="AP90" s="51"/>
      <c r="AQ90" s="51"/>
    </row>
    <row r="91" spans="1:43" s="53" customFormat="1" ht="25" customHeight="1" x14ac:dyDescent="0.2">
      <c r="A91" s="1"/>
      <c r="B91" s="1"/>
      <c r="C91" s="19"/>
      <c r="D91" s="19"/>
      <c r="E91" s="49"/>
      <c r="F91" s="50"/>
      <c r="G91" s="18"/>
      <c r="H91" s="51"/>
      <c r="I91" s="54"/>
      <c r="J91" s="49" t="str">
        <f t="shared" si="16"/>
        <v>-</v>
      </c>
      <c r="K91" s="111" t="str">
        <f>IF(($A91=""),"-",(J91/PROFORMA!$A$8))</f>
        <v>-</v>
      </c>
      <c r="L91" s="74" t="str">
        <f t="shared" si="17"/>
        <v>-</v>
      </c>
      <c r="M91" s="51" t="str">
        <f t="shared" si="18"/>
        <v>-</v>
      </c>
      <c r="N91" s="45" t="str">
        <f t="array" ref="N91">IF(O91&lt;&gt;"-",EOMONTH(MIN(IF($B:$B=B91,$C:$C)),-1)+1,"-")</f>
        <v>-</v>
      </c>
      <c r="O91" s="51" t="str">
        <f>IF(B91=B92,"-",(SUMIF($B:$B,"="&amp;B91,$M:$M)*PROFORMA!$A$36))</f>
        <v>-</v>
      </c>
      <c r="P91" s="45" t="str">
        <f t="shared" si="19"/>
        <v>-</v>
      </c>
      <c r="Q91" s="46" t="str">
        <f t="shared" si="20"/>
        <v>-</v>
      </c>
      <c r="R91" s="45" t="str">
        <f t="shared" si="21"/>
        <v>-</v>
      </c>
      <c r="S91" s="46" t="str">
        <f t="shared" si="22"/>
        <v>-</v>
      </c>
      <c r="T91" s="45" t="str">
        <f t="shared" si="23"/>
        <v>-</v>
      </c>
      <c r="U91" s="45" t="str">
        <f t="shared" si="24"/>
        <v>-</v>
      </c>
      <c r="V91" s="46" t="str">
        <f t="shared" si="25"/>
        <v>-</v>
      </c>
      <c r="W91" s="17" t="str">
        <f t="shared" si="26"/>
        <v>-</v>
      </c>
      <c r="X91" s="18" t="str">
        <f>IF(W91="-","-",($S91*(1+PROFORMA!$A$38)))</f>
        <v>-</v>
      </c>
      <c r="Y91" s="18" t="str">
        <f>IF(W91="-","-",($X91*(PROFORMA!$A$26)*12)*PROFORMA!$A$36)</f>
        <v>-</v>
      </c>
      <c r="Z91" s="19" t="str">
        <f t="shared" si="27"/>
        <v>-</v>
      </c>
      <c r="AA91" s="19" t="str">
        <f>IF(W91="-","-",EDATE(Z91,(12*PROFORMA!$A$26)))</f>
        <v>-</v>
      </c>
      <c r="AB91" s="17" t="str">
        <f t="shared" si="28"/>
        <v>-</v>
      </c>
      <c r="AC91" s="18" t="str">
        <f>IF(AB91="-","-",($X91*(1+PROFORMA!$A$38)))</f>
        <v>-</v>
      </c>
      <c r="AD91" s="18" t="str">
        <f>IF(AB91="-","-",($AC91*(PROFORMA!$A$26)*12)*PROFORMA!$A$36)</f>
        <v>-</v>
      </c>
      <c r="AE91" s="19" t="str">
        <f t="shared" si="29"/>
        <v>-</v>
      </c>
      <c r="AF91" s="19" t="str">
        <f>IF(AB91="-","-",EDATE(AE91,(12*PROFORMA!$A$26)))</f>
        <v>-</v>
      </c>
      <c r="AG91" s="17" t="str">
        <f t="shared" si="30"/>
        <v>-</v>
      </c>
      <c r="AH91" s="18" t="str">
        <f>IF(AG91="-","-",($AC91*(1+PROFORMA!$A$38)))</f>
        <v>-</v>
      </c>
      <c r="AI91" s="18" t="str">
        <f>IF(AG91="-","-",($AH91*(PROFORMA!$A$26)*12)*PROFORMA!$A$36)</f>
        <v>-</v>
      </c>
      <c r="AJ91" s="19" t="str">
        <f t="shared" si="31"/>
        <v>-</v>
      </c>
      <c r="AK91" s="19" t="str">
        <f>IF(AG91="-","-",EDATE(AJ91,(12*PROFORMA!$A$26)))</f>
        <v>-</v>
      </c>
      <c r="AL91" s="51"/>
      <c r="AM91" s="51"/>
      <c r="AN91" s="51"/>
      <c r="AO91" s="51"/>
      <c r="AP91" s="51"/>
      <c r="AQ91" s="51"/>
    </row>
    <row r="92" spans="1:43" s="53" customFormat="1" ht="25" customHeight="1" x14ac:dyDescent="0.2">
      <c r="A92" s="1"/>
      <c r="B92" s="1"/>
      <c r="C92" s="19"/>
      <c r="D92" s="19"/>
      <c r="E92" s="49"/>
      <c r="F92" s="50"/>
      <c r="G92" s="18"/>
      <c r="H92" s="51"/>
      <c r="I92" s="54"/>
      <c r="J92" s="49" t="str">
        <f t="shared" si="16"/>
        <v>-</v>
      </c>
      <c r="K92" s="111" t="str">
        <f>IF(($A92=""),"-",(J92/PROFORMA!$A$8))</f>
        <v>-</v>
      </c>
      <c r="L92" s="74" t="str">
        <f t="shared" si="17"/>
        <v>-</v>
      </c>
      <c r="M92" s="51" t="str">
        <f t="shared" si="18"/>
        <v>-</v>
      </c>
      <c r="N92" s="45" t="str">
        <f t="array" ref="N92">IF(O92&lt;&gt;"-",EOMONTH(MIN(IF($B:$B=B92,$C:$C)),-1)+1,"-")</f>
        <v>-</v>
      </c>
      <c r="O92" s="51" t="str">
        <f>IF(B92=B93,"-",(SUMIF($B:$B,"="&amp;B92,$M:$M)*PROFORMA!$A$36))</f>
        <v>-</v>
      </c>
      <c r="P92" s="45" t="str">
        <f t="shared" si="19"/>
        <v>-</v>
      </c>
      <c r="Q92" s="46" t="str">
        <f t="shared" si="20"/>
        <v>-</v>
      </c>
      <c r="R92" s="45" t="str">
        <f t="shared" si="21"/>
        <v>-</v>
      </c>
      <c r="S92" s="46" t="str">
        <f t="shared" si="22"/>
        <v>-</v>
      </c>
      <c r="T92" s="45" t="str">
        <f t="shared" si="23"/>
        <v>-</v>
      </c>
      <c r="U92" s="45" t="str">
        <f t="shared" si="24"/>
        <v>-</v>
      </c>
      <c r="V92" s="46" t="str">
        <f t="shared" si="25"/>
        <v>-</v>
      </c>
      <c r="W92" s="17" t="str">
        <f t="shared" si="26"/>
        <v>-</v>
      </c>
      <c r="X92" s="18" t="str">
        <f>IF(W92="-","-",($S92*(1+PROFORMA!$A$38)))</f>
        <v>-</v>
      </c>
      <c r="Y92" s="18" t="str">
        <f>IF(W92="-","-",($X92*(PROFORMA!$A$26)*12)*PROFORMA!$A$36)</f>
        <v>-</v>
      </c>
      <c r="Z92" s="19" t="str">
        <f t="shared" si="27"/>
        <v>-</v>
      </c>
      <c r="AA92" s="19" t="str">
        <f>IF(W92="-","-",EDATE(Z92,(12*PROFORMA!$A$26)))</f>
        <v>-</v>
      </c>
      <c r="AB92" s="17" t="str">
        <f t="shared" si="28"/>
        <v>-</v>
      </c>
      <c r="AC92" s="18" t="str">
        <f>IF(AB92="-","-",($X92*(1+PROFORMA!$A$38)))</f>
        <v>-</v>
      </c>
      <c r="AD92" s="18" t="str">
        <f>IF(AB92="-","-",($AC92*(PROFORMA!$A$26)*12)*PROFORMA!$A$36)</f>
        <v>-</v>
      </c>
      <c r="AE92" s="19" t="str">
        <f t="shared" si="29"/>
        <v>-</v>
      </c>
      <c r="AF92" s="19" t="str">
        <f>IF(AB92="-","-",EDATE(AE92,(12*PROFORMA!$A$26)))</f>
        <v>-</v>
      </c>
      <c r="AG92" s="17" t="str">
        <f t="shared" si="30"/>
        <v>-</v>
      </c>
      <c r="AH92" s="18" t="str">
        <f>IF(AG92="-","-",($AC92*(1+PROFORMA!$A$38)))</f>
        <v>-</v>
      </c>
      <c r="AI92" s="18" t="str">
        <f>IF(AG92="-","-",($AH92*(PROFORMA!$A$26)*12)*PROFORMA!$A$36)</f>
        <v>-</v>
      </c>
      <c r="AJ92" s="19" t="str">
        <f t="shared" si="31"/>
        <v>-</v>
      </c>
      <c r="AK92" s="19" t="str">
        <f>IF(AG92="-","-",EDATE(AJ92,(12*PROFORMA!$A$26)))</f>
        <v>-</v>
      </c>
      <c r="AL92" s="51"/>
      <c r="AM92" s="51"/>
      <c r="AN92" s="51"/>
      <c r="AO92" s="51"/>
      <c r="AP92" s="51"/>
      <c r="AQ92" s="51"/>
    </row>
    <row r="93" spans="1:43" s="53" customFormat="1" ht="25" customHeight="1" x14ac:dyDescent="0.2">
      <c r="A93" s="1"/>
      <c r="B93" s="1"/>
      <c r="C93" s="19"/>
      <c r="D93" s="19"/>
      <c r="E93" s="49"/>
      <c r="F93" s="50"/>
      <c r="G93" s="18"/>
      <c r="H93" s="51"/>
      <c r="I93" s="54"/>
      <c r="J93" s="49" t="str">
        <f t="shared" si="16"/>
        <v>-</v>
      </c>
      <c r="K93" s="111" t="str">
        <f>IF(($A93=""),"-",(J93/PROFORMA!$A$8))</f>
        <v>-</v>
      </c>
      <c r="L93" s="74" t="str">
        <f t="shared" si="17"/>
        <v>-</v>
      </c>
      <c r="M93" s="51" t="str">
        <f t="shared" si="18"/>
        <v>-</v>
      </c>
      <c r="N93" s="45" t="str">
        <f t="array" ref="N93">IF(O93&lt;&gt;"-",EOMONTH(MIN(IF($B:$B=B93,$C:$C)),-1)+1,"-")</f>
        <v>-</v>
      </c>
      <c r="O93" s="51" t="str">
        <f>IF(B93=B94,"-",(SUMIF($B:$B,"="&amp;B93,$M:$M)*PROFORMA!$A$36))</f>
        <v>-</v>
      </c>
      <c r="P93" s="45" t="str">
        <f t="shared" si="19"/>
        <v>-</v>
      </c>
      <c r="Q93" s="46" t="str">
        <f t="shared" si="20"/>
        <v>-</v>
      </c>
      <c r="R93" s="45" t="str">
        <f t="shared" si="21"/>
        <v>-</v>
      </c>
      <c r="S93" s="46" t="str">
        <f t="shared" si="22"/>
        <v>-</v>
      </c>
      <c r="T93" s="45" t="str">
        <f t="shared" si="23"/>
        <v>-</v>
      </c>
      <c r="U93" s="45" t="str">
        <f t="shared" si="24"/>
        <v>-</v>
      </c>
      <c r="V93" s="46" t="str">
        <f t="shared" si="25"/>
        <v>-</v>
      </c>
      <c r="W93" s="17" t="str">
        <f t="shared" si="26"/>
        <v>-</v>
      </c>
      <c r="X93" s="18" t="str">
        <f>IF(W93="-","-",($S93*(1+PROFORMA!$A$38)))</f>
        <v>-</v>
      </c>
      <c r="Y93" s="18" t="str">
        <f>IF(W93="-","-",($X93*(PROFORMA!$A$26)*12)*PROFORMA!$A$36)</f>
        <v>-</v>
      </c>
      <c r="Z93" s="19" t="str">
        <f t="shared" si="27"/>
        <v>-</v>
      </c>
      <c r="AA93" s="19" t="str">
        <f>IF(W93="-","-",EDATE(Z93,(12*PROFORMA!$A$26)))</f>
        <v>-</v>
      </c>
      <c r="AB93" s="17" t="str">
        <f t="shared" si="28"/>
        <v>-</v>
      </c>
      <c r="AC93" s="18" t="str">
        <f>IF(AB93="-","-",($X93*(1+PROFORMA!$A$38)))</f>
        <v>-</v>
      </c>
      <c r="AD93" s="18" t="str">
        <f>IF(AB93="-","-",($AC93*(PROFORMA!$A$26)*12)*PROFORMA!$A$36)</f>
        <v>-</v>
      </c>
      <c r="AE93" s="19" t="str">
        <f t="shared" si="29"/>
        <v>-</v>
      </c>
      <c r="AF93" s="19" t="str">
        <f>IF(AB93="-","-",EDATE(AE93,(12*PROFORMA!$A$26)))</f>
        <v>-</v>
      </c>
      <c r="AG93" s="17" t="str">
        <f t="shared" si="30"/>
        <v>-</v>
      </c>
      <c r="AH93" s="18" t="str">
        <f>IF(AG93="-","-",($AC93*(1+PROFORMA!$A$38)))</f>
        <v>-</v>
      </c>
      <c r="AI93" s="18" t="str">
        <f>IF(AG93="-","-",($AH93*(PROFORMA!$A$26)*12)*PROFORMA!$A$36)</f>
        <v>-</v>
      </c>
      <c r="AJ93" s="19" t="str">
        <f t="shared" si="31"/>
        <v>-</v>
      </c>
      <c r="AK93" s="19" t="str">
        <f>IF(AG93="-","-",EDATE(AJ93,(12*PROFORMA!$A$26)))</f>
        <v>-</v>
      </c>
      <c r="AL93" s="51"/>
      <c r="AM93" s="51"/>
      <c r="AN93" s="51"/>
      <c r="AO93" s="51"/>
      <c r="AP93" s="51"/>
      <c r="AQ93" s="51"/>
    </row>
    <row r="94" spans="1:43" s="53" customFormat="1" ht="25" customHeight="1" x14ac:dyDescent="0.2">
      <c r="A94" s="1"/>
      <c r="B94" s="1"/>
      <c r="C94" s="19"/>
      <c r="D94" s="19"/>
      <c r="E94" s="49"/>
      <c r="F94" s="50"/>
      <c r="G94" s="18"/>
      <c r="H94" s="51"/>
      <c r="I94" s="54"/>
      <c r="J94" s="49" t="str">
        <f t="shared" si="16"/>
        <v>-</v>
      </c>
      <c r="K94" s="111" t="str">
        <f>IF(($A94=""),"-",(J94/PROFORMA!$A$8))</f>
        <v>-</v>
      </c>
      <c r="L94" s="74" t="str">
        <f t="shared" si="17"/>
        <v>-</v>
      </c>
      <c r="M94" s="51" t="str">
        <f t="shared" si="18"/>
        <v>-</v>
      </c>
      <c r="N94" s="45" t="str">
        <f t="array" ref="N94">IF(O94&lt;&gt;"-",EOMONTH(MIN(IF($B:$B=B94,$C:$C)),-1)+1,"-")</f>
        <v>-</v>
      </c>
      <c r="O94" s="51" t="str">
        <f>IF(B94=B95,"-",(SUMIF($B:$B,"="&amp;B94,$M:$M)*PROFORMA!$A$36))</f>
        <v>-</v>
      </c>
      <c r="P94" s="45" t="str">
        <f t="shared" si="19"/>
        <v>-</v>
      </c>
      <c r="Q94" s="46" t="str">
        <f t="shared" si="20"/>
        <v>-</v>
      </c>
      <c r="R94" s="45" t="str">
        <f t="shared" si="21"/>
        <v>-</v>
      </c>
      <c r="S94" s="46" t="str">
        <f t="shared" si="22"/>
        <v>-</v>
      </c>
      <c r="T94" s="45" t="str">
        <f t="shared" si="23"/>
        <v>-</v>
      </c>
      <c r="U94" s="45" t="str">
        <f t="shared" si="24"/>
        <v>-</v>
      </c>
      <c r="V94" s="46" t="str">
        <f t="shared" si="25"/>
        <v>-</v>
      </c>
      <c r="W94" s="17" t="str">
        <f t="shared" si="26"/>
        <v>-</v>
      </c>
      <c r="X94" s="18" t="str">
        <f>IF(W94="-","-",($S94*(1+PROFORMA!$A$38)))</f>
        <v>-</v>
      </c>
      <c r="Y94" s="18" t="str">
        <f>IF(W94="-","-",($X94*(PROFORMA!$A$26)*12)*PROFORMA!$A$36)</f>
        <v>-</v>
      </c>
      <c r="Z94" s="19" t="str">
        <f t="shared" si="27"/>
        <v>-</v>
      </c>
      <c r="AA94" s="19" t="str">
        <f>IF(W94="-","-",EDATE(Z94,(12*PROFORMA!$A$26)))</f>
        <v>-</v>
      </c>
      <c r="AB94" s="17" t="str">
        <f t="shared" si="28"/>
        <v>-</v>
      </c>
      <c r="AC94" s="18" t="str">
        <f>IF(AB94="-","-",($X94*(1+PROFORMA!$A$38)))</f>
        <v>-</v>
      </c>
      <c r="AD94" s="18" t="str">
        <f>IF(AB94="-","-",($AC94*(PROFORMA!$A$26)*12)*PROFORMA!$A$36)</f>
        <v>-</v>
      </c>
      <c r="AE94" s="19" t="str">
        <f t="shared" si="29"/>
        <v>-</v>
      </c>
      <c r="AF94" s="19" t="str">
        <f>IF(AB94="-","-",EDATE(AE94,(12*PROFORMA!$A$26)))</f>
        <v>-</v>
      </c>
      <c r="AG94" s="17" t="str">
        <f t="shared" si="30"/>
        <v>-</v>
      </c>
      <c r="AH94" s="18" t="str">
        <f>IF(AG94="-","-",($AC94*(1+PROFORMA!$A$38)))</f>
        <v>-</v>
      </c>
      <c r="AI94" s="18" t="str">
        <f>IF(AG94="-","-",($AH94*(PROFORMA!$A$26)*12)*PROFORMA!$A$36)</f>
        <v>-</v>
      </c>
      <c r="AJ94" s="19" t="str">
        <f t="shared" si="31"/>
        <v>-</v>
      </c>
      <c r="AK94" s="19" t="str">
        <f>IF(AG94="-","-",EDATE(AJ94,(12*PROFORMA!$A$26)))</f>
        <v>-</v>
      </c>
      <c r="AL94" s="51"/>
      <c r="AM94" s="51"/>
      <c r="AN94" s="51"/>
      <c r="AO94" s="51"/>
      <c r="AP94" s="51"/>
      <c r="AQ94" s="51"/>
    </row>
    <row r="95" spans="1:43" s="53" customFormat="1" ht="25" customHeight="1" x14ac:dyDescent="0.2">
      <c r="A95" s="1"/>
      <c r="B95" s="1"/>
      <c r="C95" s="19"/>
      <c r="D95" s="19"/>
      <c r="E95" s="49"/>
      <c r="F95" s="50"/>
      <c r="G95" s="18"/>
      <c r="H95" s="51"/>
      <c r="I95" s="54"/>
      <c r="J95" s="49" t="str">
        <f t="shared" si="16"/>
        <v>-</v>
      </c>
      <c r="K95" s="111" t="str">
        <f>IF(($A95=""),"-",(J95/PROFORMA!$A$8))</f>
        <v>-</v>
      </c>
      <c r="L95" s="74" t="str">
        <f t="shared" si="17"/>
        <v>-</v>
      </c>
      <c r="M95" s="51" t="str">
        <f t="shared" si="18"/>
        <v>-</v>
      </c>
      <c r="N95" s="45" t="str">
        <f t="array" ref="N95">IF(O95&lt;&gt;"-",EOMONTH(MIN(IF($B:$B=B95,$C:$C)),-1)+1,"-")</f>
        <v>-</v>
      </c>
      <c r="O95" s="51" t="str">
        <f>IF(B95=B96,"-",(SUMIF($B:$B,"="&amp;B95,$M:$M)*PROFORMA!$A$36))</f>
        <v>-</v>
      </c>
      <c r="P95" s="45" t="str">
        <f t="shared" si="19"/>
        <v>-</v>
      </c>
      <c r="Q95" s="46" t="str">
        <f t="shared" si="20"/>
        <v>-</v>
      </c>
      <c r="R95" s="45" t="str">
        <f t="shared" si="21"/>
        <v>-</v>
      </c>
      <c r="S95" s="46" t="str">
        <f t="shared" si="22"/>
        <v>-</v>
      </c>
      <c r="T95" s="45" t="str">
        <f t="shared" si="23"/>
        <v>-</v>
      </c>
      <c r="U95" s="45" t="str">
        <f t="shared" si="24"/>
        <v>-</v>
      </c>
      <c r="V95" s="46" t="str">
        <f t="shared" si="25"/>
        <v>-</v>
      </c>
      <c r="W95" s="17" t="str">
        <f t="shared" si="26"/>
        <v>-</v>
      </c>
      <c r="X95" s="18" t="str">
        <f>IF(W95="-","-",($S95*(1+PROFORMA!$A$38)))</f>
        <v>-</v>
      </c>
      <c r="Y95" s="18" t="str">
        <f>IF(W95="-","-",($X95*(PROFORMA!$A$26)*12)*PROFORMA!$A$36)</f>
        <v>-</v>
      </c>
      <c r="Z95" s="19" t="str">
        <f t="shared" si="27"/>
        <v>-</v>
      </c>
      <c r="AA95" s="19" t="str">
        <f>IF(W95="-","-",EDATE(Z95,(12*PROFORMA!$A$26)))</f>
        <v>-</v>
      </c>
      <c r="AB95" s="17" t="str">
        <f t="shared" si="28"/>
        <v>-</v>
      </c>
      <c r="AC95" s="18" t="str">
        <f>IF(AB95="-","-",($X95*(1+PROFORMA!$A$38)))</f>
        <v>-</v>
      </c>
      <c r="AD95" s="18" t="str">
        <f>IF(AB95="-","-",($AC95*(PROFORMA!$A$26)*12)*PROFORMA!$A$36)</f>
        <v>-</v>
      </c>
      <c r="AE95" s="19" t="str">
        <f t="shared" si="29"/>
        <v>-</v>
      </c>
      <c r="AF95" s="19" t="str">
        <f>IF(AB95="-","-",EDATE(AE95,(12*PROFORMA!$A$26)))</f>
        <v>-</v>
      </c>
      <c r="AG95" s="17" t="str">
        <f t="shared" si="30"/>
        <v>-</v>
      </c>
      <c r="AH95" s="18" t="str">
        <f>IF(AG95="-","-",($AC95*(1+PROFORMA!$A$38)))</f>
        <v>-</v>
      </c>
      <c r="AI95" s="18" t="str">
        <f>IF(AG95="-","-",($AH95*(PROFORMA!$A$26)*12)*PROFORMA!$A$36)</f>
        <v>-</v>
      </c>
      <c r="AJ95" s="19" t="str">
        <f t="shared" si="31"/>
        <v>-</v>
      </c>
      <c r="AK95" s="19" t="str">
        <f>IF(AG95="-","-",EDATE(AJ95,(12*PROFORMA!$A$26)))</f>
        <v>-</v>
      </c>
      <c r="AL95" s="51"/>
      <c r="AM95" s="51"/>
      <c r="AN95" s="51"/>
      <c r="AO95" s="51"/>
      <c r="AP95" s="51"/>
      <c r="AQ95" s="51"/>
    </row>
    <row r="96" spans="1:43" s="53" customFormat="1" ht="25" customHeight="1" x14ac:dyDescent="0.2">
      <c r="A96" s="1"/>
      <c r="B96" s="1"/>
      <c r="C96" s="19"/>
      <c r="D96" s="19"/>
      <c r="E96" s="49"/>
      <c r="F96" s="50"/>
      <c r="G96" s="18"/>
      <c r="H96" s="51"/>
      <c r="I96" s="54"/>
      <c r="J96" s="49" t="str">
        <f t="shared" si="16"/>
        <v>-</v>
      </c>
      <c r="K96" s="111" t="str">
        <f>IF(($A96=""),"-",(J96/PROFORMA!$A$8))</f>
        <v>-</v>
      </c>
      <c r="L96" s="74" t="str">
        <f t="shared" si="17"/>
        <v>-</v>
      </c>
      <c r="M96" s="51" t="str">
        <f t="shared" si="18"/>
        <v>-</v>
      </c>
      <c r="N96" s="45" t="str">
        <f t="array" ref="N96">IF(O96&lt;&gt;"-",EOMONTH(MIN(IF($B:$B=B96,$C:$C)),-1)+1,"-")</f>
        <v>-</v>
      </c>
      <c r="O96" s="51" t="str">
        <f>IF(B96=B97,"-",(SUMIF($B:$B,"="&amp;B96,$M:$M)*PROFORMA!$A$36))</f>
        <v>-</v>
      </c>
      <c r="P96" s="45" t="str">
        <f t="shared" si="19"/>
        <v>-</v>
      </c>
      <c r="Q96" s="46" t="str">
        <f t="shared" si="20"/>
        <v>-</v>
      </c>
      <c r="R96" s="45" t="str">
        <f t="shared" si="21"/>
        <v>-</v>
      </c>
      <c r="S96" s="46" t="str">
        <f t="shared" si="22"/>
        <v>-</v>
      </c>
      <c r="T96" s="45" t="str">
        <f t="shared" si="23"/>
        <v>-</v>
      </c>
      <c r="U96" s="45" t="str">
        <f t="shared" si="24"/>
        <v>-</v>
      </c>
      <c r="V96" s="46" t="str">
        <f t="shared" si="25"/>
        <v>-</v>
      </c>
      <c r="W96" s="17" t="str">
        <f t="shared" si="26"/>
        <v>-</v>
      </c>
      <c r="X96" s="18" t="str">
        <f>IF(W96="-","-",($S96*(1+PROFORMA!$A$38)))</f>
        <v>-</v>
      </c>
      <c r="Y96" s="18" t="str">
        <f>IF(W96="-","-",($X96*(PROFORMA!$A$26)*12)*PROFORMA!$A$36)</f>
        <v>-</v>
      </c>
      <c r="Z96" s="19" t="str">
        <f t="shared" si="27"/>
        <v>-</v>
      </c>
      <c r="AA96" s="19" t="str">
        <f>IF(W96="-","-",EDATE(Z96,(12*PROFORMA!$A$26)))</f>
        <v>-</v>
      </c>
      <c r="AB96" s="17" t="str">
        <f t="shared" si="28"/>
        <v>-</v>
      </c>
      <c r="AC96" s="18" t="str">
        <f>IF(AB96="-","-",($X96*(1+PROFORMA!$A$38)))</f>
        <v>-</v>
      </c>
      <c r="AD96" s="18" t="str">
        <f>IF(AB96="-","-",($AC96*(PROFORMA!$A$26)*12)*PROFORMA!$A$36)</f>
        <v>-</v>
      </c>
      <c r="AE96" s="19" t="str">
        <f t="shared" si="29"/>
        <v>-</v>
      </c>
      <c r="AF96" s="19" t="str">
        <f>IF(AB96="-","-",EDATE(AE96,(12*PROFORMA!$A$26)))</f>
        <v>-</v>
      </c>
      <c r="AG96" s="17" t="str">
        <f t="shared" si="30"/>
        <v>-</v>
      </c>
      <c r="AH96" s="18" t="str">
        <f>IF(AG96="-","-",($AC96*(1+PROFORMA!$A$38)))</f>
        <v>-</v>
      </c>
      <c r="AI96" s="18" t="str">
        <f>IF(AG96="-","-",($AH96*(PROFORMA!$A$26)*12)*PROFORMA!$A$36)</f>
        <v>-</v>
      </c>
      <c r="AJ96" s="19" t="str">
        <f t="shared" si="31"/>
        <v>-</v>
      </c>
      <c r="AK96" s="19" t="str">
        <f>IF(AG96="-","-",EDATE(AJ96,(12*PROFORMA!$A$26)))</f>
        <v>-</v>
      </c>
      <c r="AL96" s="51"/>
      <c r="AM96" s="51"/>
      <c r="AN96" s="51"/>
      <c r="AO96" s="51"/>
      <c r="AP96" s="51"/>
      <c r="AQ96" s="51"/>
    </row>
    <row r="97" spans="1:43" s="53" customFormat="1" ht="25" customHeight="1" x14ac:dyDescent="0.2">
      <c r="A97" s="1"/>
      <c r="B97" s="1"/>
      <c r="C97" s="19"/>
      <c r="D97" s="19"/>
      <c r="E97" s="49"/>
      <c r="F97" s="50"/>
      <c r="G97" s="18"/>
      <c r="H97" s="51"/>
      <c r="I97" s="54"/>
      <c r="J97" s="49" t="str">
        <f t="shared" si="16"/>
        <v>-</v>
      </c>
      <c r="K97" s="111" t="str">
        <f>IF(($A97=""),"-",(J97/PROFORMA!$A$8))</f>
        <v>-</v>
      </c>
      <c r="L97" s="74" t="str">
        <f t="shared" si="17"/>
        <v>-</v>
      </c>
      <c r="M97" s="51" t="str">
        <f t="shared" si="18"/>
        <v>-</v>
      </c>
      <c r="N97" s="45" t="str">
        <f t="array" ref="N97">IF(O97&lt;&gt;"-",EOMONTH(MIN(IF($B:$B=B97,$C:$C)),-1)+1,"-")</f>
        <v>-</v>
      </c>
      <c r="O97" s="51" t="str">
        <f>IF(B97=B98,"-",(SUMIF($B:$B,"="&amp;B97,$M:$M)*PROFORMA!$A$36))</f>
        <v>-</v>
      </c>
      <c r="P97" s="45" t="str">
        <f t="shared" si="19"/>
        <v>-</v>
      </c>
      <c r="Q97" s="46" t="str">
        <f t="shared" si="20"/>
        <v>-</v>
      </c>
      <c r="R97" s="45" t="str">
        <f t="shared" si="21"/>
        <v>-</v>
      </c>
      <c r="S97" s="46" t="str">
        <f t="shared" si="22"/>
        <v>-</v>
      </c>
      <c r="T97" s="45" t="str">
        <f t="shared" si="23"/>
        <v>-</v>
      </c>
      <c r="U97" s="45" t="str">
        <f t="shared" si="24"/>
        <v>-</v>
      </c>
      <c r="V97" s="46" t="str">
        <f t="shared" si="25"/>
        <v>-</v>
      </c>
      <c r="W97" s="17" t="str">
        <f t="shared" si="26"/>
        <v>-</v>
      </c>
      <c r="X97" s="18" t="str">
        <f>IF(W97="-","-",($S97*(1+PROFORMA!$A$38)))</f>
        <v>-</v>
      </c>
      <c r="Y97" s="18" t="str">
        <f>IF(W97="-","-",($X97*(PROFORMA!$A$26)*12)*PROFORMA!$A$36)</f>
        <v>-</v>
      </c>
      <c r="Z97" s="19" t="str">
        <f t="shared" si="27"/>
        <v>-</v>
      </c>
      <c r="AA97" s="19" t="str">
        <f>IF(W97="-","-",EDATE(Z97,(12*PROFORMA!$A$26)))</f>
        <v>-</v>
      </c>
      <c r="AB97" s="17" t="str">
        <f t="shared" si="28"/>
        <v>-</v>
      </c>
      <c r="AC97" s="18" t="str">
        <f>IF(AB97="-","-",($X97*(1+PROFORMA!$A$38)))</f>
        <v>-</v>
      </c>
      <c r="AD97" s="18" t="str">
        <f>IF(AB97="-","-",($AC97*(PROFORMA!$A$26)*12)*PROFORMA!$A$36)</f>
        <v>-</v>
      </c>
      <c r="AE97" s="19" t="str">
        <f t="shared" si="29"/>
        <v>-</v>
      </c>
      <c r="AF97" s="19" t="str">
        <f>IF(AB97="-","-",EDATE(AE97,(12*PROFORMA!$A$26)))</f>
        <v>-</v>
      </c>
      <c r="AG97" s="17" t="str">
        <f t="shared" si="30"/>
        <v>-</v>
      </c>
      <c r="AH97" s="18" t="str">
        <f>IF(AG97="-","-",($AC97*(1+PROFORMA!$A$38)))</f>
        <v>-</v>
      </c>
      <c r="AI97" s="18" t="str">
        <f>IF(AG97="-","-",($AH97*(PROFORMA!$A$26)*12)*PROFORMA!$A$36)</f>
        <v>-</v>
      </c>
      <c r="AJ97" s="19" t="str">
        <f t="shared" si="31"/>
        <v>-</v>
      </c>
      <c r="AK97" s="19" t="str">
        <f>IF(AG97="-","-",EDATE(AJ97,(12*PROFORMA!$A$26)))</f>
        <v>-</v>
      </c>
      <c r="AL97" s="51"/>
      <c r="AM97" s="51"/>
      <c r="AN97" s="51"/>
      <c r="AO97" s="51"/>
      <c r="AP97" s="51"/>
      <c r="AQ97" s="51"/>
    </row>
    <row r="98" spans="1:43" s="53" customFormat="1" ht="25" customHeight="1" x14ac:dyDescent="0.2">
      <c r="A98" s="1"/>
      <c r="B98" s="1"/>
      <c r="C98" s="19"/>
      <c r="D98" s="19"/>
      <c r="E98" s="49"/>
      <c r="F98" s="50"/>
      <c r="G98" s="18"/>
      <c r="H98" s="51"/>
      <c r="I98" s="54"/>
      <c r="J98" s="49" t="str">
        <f t="shared" si="16"/>
        <v>-</v>
      </c>
      <c r="K98" s="111" t="str">
        <f>IF(($A98=""),"-",(J98/PROFORMA!$A$8))</f>
        <v>-</v>
      </c>
      <c r="L98" s="74" t="str">
        <f t="shared" si="17"/>
        <v>-</v>
      </c>
      <c r="M98" s="51" t="str">
        <f t="shared" si="18"/>
        <v>-</v>
      </c>
      <c r="N98" s="45" t="str">
        <f t="array" ref="N98">IF(O98&lt;&gt;"-",EOMONTH(MIN(IF($B:$B=B98,$C:$C)),-1)+1,"-")</f>
        <v>-</v>
      </c>
      <c r="O98" s="51" t="str">
        <f>IF(B98=B99,"-",(SUMIF($B:$B,"="&amp;B98,$M:$M)*PROFORMA!$A$36))</f>
        <v>-</v>
      </c>
      <c r="P98" s="45" t="str">
        <f t="shared" si="19"/>
        <v>-</v>
      </c>
      <c r="Q98" s="46" t="str">
        <f t="shared" si="20"/>
        <v>-</v>
      </c>
      <c r="R98" s="45" t="str">
        <f t="shared" si="21"/>
        <v>-</v>
      </c>
      <c r="S98" s="46" t="str">
        <f t="shared" si="22"/>
        <v>-</v>
      </c>
      <c r="T98" s="45" t="str">
        <f t="shared" si="23"/>
        <v>-</v>
      </c>
      <c r="U98" s="45" t="str">
        <f t="shared" si="24"/>
        <v>-</v>
      </c>
      <c r="V98" s="46" t="str">
        <f t="shared" si="25"/>
        <v>-</v>
      </c>
      <c r="W98" s="17" t="str">
        <f t="shared" si="26"/>
        <v>-</v>
      </c>
      <c r="X98" s="18" t="str">
        <f>IF(W98="-","-",($S98*(1+PROFORMA!$A$38)))</f>
        <v>-</v>
      </c>
      <c r="Y98" s="18" t="str">
        <f>IF(W98="-","-",($X98*(PROFORMA!$A$26)*12)*PROFORMA!$A$36)</f>
        <v>-</v>
      </c>
      <c r="Z98" s="19" t="str">
        <f t="shared" si="27"/>
        <v>-</v>
      </c>
      <c r="AA98" s="19" t="str">
        <f>IF(W98="-","-",EDATE(Z98,(12*PROFORMA!$A$26)))</f>
        <v>-</v>
      </c>
      <c r="AB98" s="17" t="str">
        <f t="shared" si="28"/>
        <v>-</v>
      </c>
      <c r="AC98" s="18" t="str">
        <f>IF(AB98="-","-",($X98*(1+PROFORMA!$A$38)))</f>
        <v>-</v>
      </c>
      <c r="AD98" s="18" t="str">
        <f>IF(AB98="-","-",($AC98*(PROFORMA!$A$26)*12)*PROFORMA!$A$36)</f>
        <v>-</v>
      </c>
      <c r="AE98" s="19" t="str">
        <f t="shared" si="29"/>
        <v>-</v>
      </c>
      <c r="AF98" s="19" t="str">
        <f>IF(AB98="-","-",EDATE(AE98,(12*PROFORMA!$A$26)))</f>
        <v>-</v>
      </c>
      <c r="AG98" s="17" t="str">
        <f t="shared" si="30"/>
        <v>-</v>
      </c>
      <c r="AH98" s="18" t="str">
        <f>IF(AG98="-","-",($AC98*(1+PROFORMA!$A$38)))</f>
        <v>-</v>
      </c>
      <c r="AI98" s="18" t="str">
        <f>IF(AG98="-","-",($AH98*(PROFORMA!$A$26)*12)*PROFORMA!$A$36)</f>
        <v>-</v>
      </c>
      <c r="AJ98" s="19" t="str">
        <f t="shared" si="31"/>
        <v>-</v>
      </c>
      <c r="AK98" s="19" t="str">
        <f>IF(AG98="-","-",EDATE(AJ98,(12*PROFORMA!$A$26)))</f>
        <v>-</v>
      </c>
      <c r="AL98" s="51"/>
      <c r="AM98" s="51"/>
      <c r="AN98" s="51"/>
      <c r="AO98" s="51"/>
      <c r="AP98" s="51"/>
      <c r="AQ98" s="51"/>
    </row>
    <row r="99" spans="1:43" s="53" customFormat="1" ht="25" customHeight="1" x14ac:dyDescent="0.2">
      <c r="A99" s="1"/>
      <c r="B99" s="1"/>
      <c r="C99" s="19"/>
      <c r="D99" s="19"/>
      <c r="E99" s="49"/>
      <c r="F99" s="50"/>
      <c r="G99" s="18"/>
      <c r="H99" s="51"/>
      <c r="I99" s="54"/>
      <c r="J99" s="49" t="str">
        <f t="shared" si="16"/>
        <v>-</v>
      </c>
      <c r="K99" s="111" t="str">
        <f>IF(($A99=""),"-",(J99/PROFORMA!$A$8))</f>
        <v>-</v>
      </c>
      <c r="L99" s="74" t="str">
        <f t="shared" si="17"/>
        <v>-</v>
      </c>
      <c r="M99" s="51" t="str">
        <f t="shared" si="18"/>
        <v>-</v>
      </c>
      <c r="N99" s="45" t="str">
        <f t="array" ref="N99">IF(O99&lt;&gt;"-",EOMONTH(MIN(IF($B:$B=B99,$C:$C)),-1)+1,"-")</f>
        <v>-</v>
      </c>
      <c r="O99" s="51" t="str">
        <f>IF(B99=B100,"-",(SUMIF($B:$B,"="&amp;B99,$M:$M)*PROFORMA!$A$36))</f>
        <v>-</v>
      </c>
      <c r="P99" s="45" t="str">
        <f t="shared" si="19"/>
        <v>-</v>
      </c>
      <c r="Q99" s="46" t="str">
        <f t="shared" si="20"/>
        <v>-</v>
      </c>
      <c r="R99" s="45" t="str">
        <f t="shared" si="21"/>
        <v>-</v>
      </c>
      <c r="S99" s="46" t="str">
        <f t="shared" si="22"/>
        <v>-</v>
      </c>
      <c r="T99" s="45" t="str">
        <f t="shared" si="23"/>
        <v>-</v>
      </c>
      <c r="U99" s="45" t="str">
        <f t="shared" si="24"/>
        <v>-</v>
      </c>
      <c r="V99" s="46" t="str">
        <f t="shared" si="25"/>
        <v>-</v>
      </c>
      <c r="W99" s="17" t="str">
        <f t="shared" si="26"/>
        <v>-</v>
      </c>
      <c r="X99" s="18" t="str">
        <f>IF(W99="-","-",($S99*(1+PROFORMA!$A$38)))</f>
        <v>-</v>
      </c>
      <c r="Y99" s="18" t="str">
        <f>IF(W99="-","-",($X99*(PROFORMA!$A$26)*12)*PROFORMA!$A$36)</f>
        <v>-</v>
      </c>
      <c r="Z99" s="19" t="str">
        <f t="shared" si="27"/>
        <v>-</v>
      </c>
      <c r="AA99" s="19" t="str">
        <f>IF(W99="-","-",EDATE(Z99,(12*PROFORMA!$A$26)))</f>
        <v>-</v>
      </c>
      <c r="AB99" s="17" t="str">
        <f t="shared" si="28"/>
        <v>-</v>
      </c>
      <c r="AC99" s="18" t="str">
        <f>IF(AB99="-","-",($X99*(1+PROFORMA!$A$38)))</f>
        <v>-</v>
      </c>
      <c r="AD99" s="18" t="str">
        <f>IF(AB99="-","-",($AC99*(PROFORMA!$A$26)*12)*PROFORMA!$A$36)</f>
        <v>-</v>
      </c>
      <c r="AE99" s="19" t="str">
        <f t="shared" si="29"/>
        <v>-</v>
      </c>
      <c r="AF99" s="19" t="str">
        <f>IF(AB99="-","-",EDATE(AE99,(12*PROFORMA!$A$26)))</f>
        <v>-</v>
      </c>
      <c r="AG99" s="17" t="str">
        <f t="shared" si="30"/>
        <v>-</v>
      </c>
      <c r="AH99" s="18" t="str">
        <f>IF(AG99="-","-",($AC99*(1+PROFORMA!$A$38)))</f>
        <v>-</v>
      </c>
      <c r="AI99" s="18" t="str">
        <f>IF(AG99="-","-",($AH99*(PROFORMA!$A$26)*12)*PROFORMA!$A$36)</f>
        <v>-</v>
      </c>
      <c r="AJ99" s="19" t="str">
        <f t="shared" si="31"/>
        <v>-</v>
      </c>
      <c r="AK99" s="19" t="str">
        <f>IF(AG99="-","-",EDATE(AJ99,(12*PROFORMA!$A$26)))</f>
        <v>-</v>
      </c>
      <c r="AL99" s="51"/>
      <c r="AM99" s="51"/>
      <c r="AN99" s="51"/>
      <c r="AO99" s="51"/>
      <c r="AP99" s="51"/>
      <c r="AQ99" s="51"/>
    </row>
    <row r="100" spans="1:43" s="53" customFormat="1" ht="25" customHeight="1" x14ac:dyDescent="0.2">
      <c r="A100" s="1"/>
      <c r="B100" s="1"/>
      <c r="C100" s="19"/>
      <c r="D100" s="19"/>
      <c r="E100" s="49"/>
      <c r="F100" s="50"/>
      <c r="G100" s="18"/>
      <c r="H100" s="51"/>
      <c r="I100" s="54"/>
      <c r="J100" s="49" t="str">
        <f t="shared" si="16"/>
        <v>-</v>
      </c>
      <c r="K100" s="111" t="str">
        <f>IF(($A100=""),"-",(J100/PROFORMA!$A$8))</f>
        <v>-</v>
      </c>
      <c r="L100" s="74" t="str">
        <f t="shared" si="17"/>
        <v>-</v>
      </c>
      <c r="M100" s="51" t="str">
        <f t="shared" si="18"/>
        <v>-</v>
      </c>
      <c r="N100" s="45" t="str">
        <f t="array" ref="N100">IF(O100&lt;&gt;"-",EOMONTH(MIN(IF($B:$B=B100,$C:$C)),-1)+1,"-")</f>
        <v>-</v>
      </c>
      <c r="O100" s="51" t="str">
        <f>IF(B100=B101,"-",(SUMIF($B:$B,"="&amp;B100,$M:$M)*PROFORMA!$A$36))</f>
        <v>-</v>
      </c>
      <c r="P100" s="45" t="str">
        <f t="shared" si="19"/>
        <v>-</v>
      </c>
      <c r="Q100" s="46" t="str">
        <f t="shared" si="20"/>
        <v>-</v>
      </c>
      <c r="R100" s="45" t="str">
        <f t="shared" si="21"/>
        <v>-</v>
      </c>
      <c r="S100" s="46" t="str">
        <f t="shared" si="22"/>
        <v>-</v>
      </c>
      <c r="T100" s="45" t="str">
        <f t="shared" si="23"/>
        <v>-</v>
      </c>
      <c r="U100" s="45" t="str">
        <f t="shared" si="24"/>
        <v>-</v>
      </c>
      <c r="V100" s="46" t="str">
        <f t="shared" si="25"/>
        <v>-</v>
      </c>
      <c r="W100" s="17" t="str">
        <f t="shared" si="26"/>
        <v>-</v>
      </c>
      <c r="X100" s="18" t="str">
        <f>IF(W100="-","-",($S100*(1+PROFORMA!$A$38)))</f>
        <v>-</v>
      </c>
      <c r="Y100" s="18" t="str">
        <f>IF(W100="-","-",($X100*(PROFORMA!$A$26)*12)*PROFORMA!$A$36)</f>
        <v>-</v>
      </c>
      <c r="Z100" s="19" t="str">
        <f t="shared" si="27"/>
        <v>-</v>
      </c>
      <c r="AA100" s="19" t="str">
        <f>IF(W100="-","-",EDATE(Z100,(12*PROFORMA!$A$26)))</f>
        <v>-</v>
      </c>
      <c r="AB100" s="17" t="str">
        <f t="shared" si="28"/>
        <v>-</v>
      </c>
      <c r="AC100" s="18" t="str">
        <f>IF(AB100="-","-",($X100*(1+PROFORMA!$A$38)))</f>
        <v>-</v>
      </c>
      <c r="AD100" s="18" t="str">
        <f>IF(AB100="-","-",($AC100*(PROFORMA!$A$26)*12)*PROFORMA!$A$36)</f>
        <v>-</v>
      </c>
      <c r="AE100" s="19" t="str">
        <f t="shared" si="29"/>
        <v>-</v>
      </c>
      <c r="AF100" s="19" t="str">
        <f>IF(AB100="-","-",EDATE(AE100,(12*PROFORMA!$A$26)))</f>
        <v>-</v>
      </c>
      <c r="AG100" s="17" t="str">
        <f t="shared" si="30"/>
        <v>-</v>
      </c>
      <c r="AH100" s="18" t="str">
        <f>IF(AG100="-","-",($AC100*(1+PROFORMA!$A$38)))</f>
        <v>-</v>
      </c>
      <c r="AI100" s="18" t="str">
        <f>IF(AG100="-","-",($AH100*(PROFORMA!$A$26)*12)*PROFORMA!$A$36)</f>
        <v>-</v>
      </c>
      <c r="AJ100" s="19" t="str">
        <f t="shared" si="31"/>
        <v>-</v>
      </c>
      <c r="AK100" s="19" t="str">
        <f>IF(AG100="-","-",EDATE(AJ100,(12*PROFORMA!$A$26)))</f>
        <v>-</v>
      </c>
      <c r="AL100" s="51"/>
      <c r="AM100" s="51"/>
      <c r="AN100" s="51"/>
      <c r="AO100" s="51"/>
      <c r="AP100" s="51"/>
      <c r="AQ100" s="51"/>
    </row>
    <row r="101" spans="1:43" ht="25" customHeight="1" x14ac:dyDescent="0.2">
      <c r="A101" s="1"/>
      <c r="B101" s="1"/>
      <c r="C101" s="19"/>
      <c r="D101" s="19"/>
      <c r="E101" s="49"/>
      <c r="F101" s="50"/>
      <c r="G101" s="18"/>
      <c r="H101" s="51"/>
      <c r="J101" s="49" t="str">
        <f t="shared" si="16"/>
        <v>-</v>
      </c>
      <c r="K101" s="111" t="str">
        <f>IF(($A101=""),"-",(J101/PROFORMA!$A$8))</f>
        <v>-</v>
      </c>
      <c r="L101" s="74" t="str">
        <f t="shared" si="17"/>
        <v>-</v>
      </c>
      <c r="M101" s="51" t="str">
        <f t="shared" si="18"/>
        <v>-</v>
      </c>
      <c r="N101" s="45" t="str">
        <f t="array" ref="N101">IF(O101&lt;&gt;"-",EOMONTH(MIN(IF($B:$B=B101,$C:$C)),-1)+1,"-")</f>
        <v>-</v>
      </c>
      <c r="O101" s="51" t="str">
        <f>IF(B101=B102,"-",(SUMIF($B:$B,"="&amp;B101,$M:$M)*PROFORMA!$A$36))</f>
        <v>-</v>
      </c>
      <c r="P101" s="45" t="str">
        <f t="shared" si="19"/>
        <v>-</v>
      </c>
      <c r="Q101" s="46" t="str">
        <f t="shared" si="20"/>
        <v>-</v>
      </c>
      <c r="R101" s="45" t="str">
        <f t="shared" si="21"/>
        <v>-</v>
      </c>
      <c r="S101" s="46" t="str">
        <f t="shared" si="22"/>
        <v>-</v>
      </c>
      <c r="T101" s="45" t="str">
        <f t="shared" si="23"/>
        <v>-</v>
      </c>
      <c r="U101" s="45" t="str">
        <f t="shared" si="24"/>
        <v>-</v>
      </c>
      <c r="V101" s="46" t="str">
        <f t="shared" si="25"/>
        <v>-</v>
      </c>
      <c r="W101" s="17" t="str">
        <f t="shared" si="26"/>
        <v>-</v>
      </c>
      <c r="X101" s="18" t="str">
        <f>IF(W101="-","-",($S101*(1+PROFORMA!$A$38)))</f>
        <v>-</v>
      </c>
      <c r="Y101" s="18" t="str">
        <f>IF(W101="-","-",($X101*(PROFORMA!$A$26)*12)*PROFORMA!$A$36)</f>
        <v>-</v>
      </c>
      <c r="Z101" s="19" t="str">
        <f t="shared" si="27"/>
        <v>-</v>
      </c>
      <c r="AA101" s="19" t="str">
        <f>IF(W101="-","-",EDATE(Z101,(12*PROFORMA!$A$26)))</f>
        <v>-</v>
      </c>
      <c r="AB101" s="17" t="str">
        <f t="shared" si="28"/>
        <v>-</v>
      </c>
      <c r="AC101" s="18" t="str">
        <f>IF(AB101="-","-",($X101*(1+PROFORMA!$A$38)))</f>
        <v>-</v>
      </c>
      <c r="AD101" s="18" t="str">
        <f>IF(AB101="-","-",($AC101*(PROFORMA!$A$26)*12)*PROFORMA!$A$36)</f>
        <v>-</v>
      </c>
      <c r="AE101" s="19" t="str">
        <f t="shared" si="29"/>
        <v>-</v>
      </c>
      <c r="AF101" s="19" t="str">
        <f>IF(AB101="-","-",EDATE(AE101,(12*PROFORMA!$A$26)))</f>
        <v>-</v>
      </c>
      <c r="AG101" s="17" t="str">
        <f t="shared" si="30"/>
        <v>-</v>
      </c>
      <c r="AH101" s="18" t="str">
        <f>IF(AG101="-","-",($AC101*(1+PROFORMA!$A$38)))</f>
        <v>-</v>
      </c>
      <c r="AI101" s="18" t="str">
        <f>IF(AG101="-","-",($AH101*(PROFORMA!$A$26)*12)*PROFORMA!$A$36)</f>
        <v>-</v>
      </c>
      <c r="AJ101" s="19" t="str">
        <f t="shared" si="31"/>
        <v>-</v>
      </c>
      <c r="AK101" s="19" t="str">
        <f>IF(AG101="-","-",EDATE(AJ101,(12*PROFORMA!$A$26)))</f>
        <v>-</v>
      </c>
    </row>
    <row r="102" spans="1:43" ht="25" customHeight="1" x14ac:dyDescent="0.2">
      <c r="A102" s="1"/>
      <c r="B102" s="1"/>
      <c r="C102" s="19"/>
      <c r="D102" s="19"/>
      <c r="E102" s="49"/>
      <c r="F102" s="50"/>
      <c r="G102" s="18"/>
      <c r="H102" s="51"/>
      <c r="J102" s="49" t="str">
        <f t="shared" si="16"/>
        <v>-</v>
      </c>
      <c r="K102" s="111" t="str">
        <f>IF(($A102=""),"-",(J102/PROFORMA!$A$8))</f>
        <v>-</v>
      </c>
      <c r="L102" s="74" t="str">
        <f t="shared" si="17"/>
        <v>-</v>
      </c>
      <c r="M102" s="51" t="str">
        <f t="shared" si="18"/>
        <v>-</v>
      </c>
      <c r="N102" s="45" t="str">
        <f t="array" ref="N102">IF(O102&lt;&gt;"-",EOMONTH(MIN(IF($B:$B=B102,$C:$C)),-1)+1,"-")</f>
        <v>-</v>
      </c>
      <c r="O102" s="51" t="str">
        <f>IF(B102=B103,"-",(SUMIF($B:$B,"="&amp;B102,$M:$M)*PROFORMA!$A$36))</f>
        <v>-</v>
      </c>
      <c r="P102" s="45" t="str">
        <f t="shared" si="19"/>
        <v>-</v>
      </c>
      <c r="Q102" s="46" t="str">
        <f t="shared" si="20"/>
        <v>-</v>
      </c>
      <c r="R102" s="45" t="str">
        <f t="shared" si="21"/>
        <v>-</v>
      </c>
      <c r="S102" s="46" t="str">
        <f t="shared" si="22"/>
        <v>-</v>
      </c>
      <c r="T102" s="45" t="str">
        <f t="shared" si="23"/>
        <v>-</v>
      </c>
      <c r="U102" s="45" t="str">
        <f t="shared" si="24"/>
        <v>-</v>
      </c>
      <c r="V102" s="46" t="str">
        <f t="shared" si="25"/>
        <v>-</v>
      </c>
      <c r="W102" s="17" t="str">
        <f t="shared" si="26"/>
        <v>-</v>
      </c>
      <c r="X102" s="18" t="str">
        <f>IF(W102="-","-",($S102*(1+PROFORMA!$A$38)))</f>
        <v>-</v>
      </c>
      <c r="Y102" s="18" t="str">
        <f>IF(W102="-","-",($X102*(PROFORMA!$A$26)*12)*PROFORMA!$A$36)</f>
        <v>-</v>
      </c>
      <c r="Z102" s="19" t="str">
        <f t="shared" si="27"/>
        <v>-</v>
      </c>
      <c r="AA102" s="19" t="str">
        <f>IF(W102="-","-",EDATE(Z102,(12*PROFORMA!$A$26)))</f>
        <v>-</v>
      </c>
      <c r="AB102" s="17" t="str">
        <f t="shared" si="28"/>
        <v>-</v>
      </c>
      <c r="AC102" s="18" t="str">
        <f>IF(AB102="-","-",($X102*(1+PROFORMA!$A$38)))</f>
        <v>-</v>
      </c>
      <c r="AD102" s="18" t="str">
        <f>IF(AB102="-","-",($AC102*(PROFORMA!$A$26)*12)*PROFORMA!$A$36)</f>
        <v>-</v>
      </c>
      <c r="AE102" s="19" t="str">
        <f t="shared" si="29"/>
        <v>-</v>
      </c>
      <c r="AF102" s="19" t="str">
        <f>IF(AB102="-","-",EDATE(AE102,(12*PROFORMA!$A$26)))</f>
        <v>-</v>
      </c>
      <c r="AG102" s="17" t="str">
        <f t="shared" si="30"/>
        <v>-</v>
      </c>
      <c r="AH102" s="18" t="str">
        <f>IF(AG102="-","-",($AC102*(1+PROFORMA!$A$38)))</f>
        <v>-</v>
      </c>
      <c r="AI102" s="18" t="str">
        <f>IF(AG102="-","-",($AH102*(PROFORMA!$A$26)*12)*PROFORMA!$A$36)</f>
        <v>-</v>
      </c>
      <c r="AJ102" s="19" t="str">
        <f t="shared" si="31"/>
        <v>-</v>
      </c>
      <c r="AK102" s="19" t="str">
        <f>IF(AG102="-","-",EDATE(AJ102,(12*PROFORMA!$A$26)))</f>
        <v>-</v>
      </c>
    </row>
    <row r="103" spans="1:43" ht="25" customHeight="1" x14ac:dyDescent="0.2">
      <c r="A103" s="1"/>
      <c r="B103" s="1"/>
      <c r="C103" s="19"/>
      <c r="D103" s="19"/>
      <c r="E103" s="49"/>
      <c r="F103" s="50"/>
      <c r="G103" s="18"/>
      <c r="H103" s="51"/>
      <c r="J103" s="49" t="str">
        <f t="shared" si="16"/>
        <v>-</v>
      </c>
      <c r="K103" s="111" t="str">
        <f>IF(($A103=""),"-",(J103/PROFORMA!$A$8))</f>
        <v>-</v>
      </c>
      <c r="L103" s="74" t="str">
        <f t="shared" si="17"/>
        <v>-</v>
      </c>
      <c r="M103" s="51" t="str">
        <f t="shared" si="18"/>
        <v>-</v>
      </c>
      <c r="N103" s="45" t="str">
        <f t="array" ref="N103">IF(O103&lt;&gt;"-",EOMONTH(MIN(IF($B:$B=B103,$C:$C)),-1)+1,"-")</f>
        <v>-</v>
      </c>
      <c r="O103" s="51" t="str">
        <f>IF(B103=B104,"-",(SUMIF($B:$B,"="&amp;B103,$M:$M)*PROFORMA!$A$36))</f>
        <v>-</v>
      </c>
      <c r="P103" s="45" t="str">
        <f t="shared" si="19"/>
        <v>-</v>
      </c>
      <c r="Q103" s="46" t="str">
        <f t="shared" si="20"/>
        <v>-</v>
      </c>
      <c r="R103" s="45" t="str">
        <f t="shared" si="21"/>
        <v>-</v>
      </c>
      <c r="S103" s="46" t="str">
        <f t="shared" si="22"/>
        <v>-</v>
      </c>
      <c r="T103" s="45" t="str">
        <f t="shared" si="23"/>
        <v>-</v>
      </c>
      <c r="U103" s="45" t="str">
        <f t="shared" si="24"/>
        <v>-</v>
      </c>
      <c r="V103" s="46" t="str">
        <f t="shared" si="25"/>
        <v>-</v>
      </c>
      <c r="W103" s="17" t="str">
        <f t="shared" si="26"/>
        <v>-</v>
      </c>
      <c r="X103" s="18" t="str">
        <f>IF(W103="-","-",($S103*(1+PROFORMA!$A$38)))</f>
        <v>-</v>
      </c>
      <c r="Y103" s="18" t="str">
        <f>IF(W103="-","-",($X103*(PROFORMA!$A$26)*12)*PROFORMA!$A$36)</f>
        <v>-</v>
      </c>
      <c r="Z103" s="19" t="str">
        <f t="shared" si="27"/>
        <v>-</v>
      </c>
      <c r="AA103" s="19" t="str">
        <f>IF(W103="-","-",EDATE(Z103,(12*PROFORMA!$A$26)))</f>
        <v>-</v>
      </c>
      <c r="AB103" s="17" t="str">
        <f t="shared" si="28"/>
        <v>-</v>
      </c>
      <c r="AC103" s="18" t="str">
        <f>IF(AB103="-","-",($X103*(1+PROFORMA!$A$38)))</f>
        <v>-</v>
      </c>
      <c r="AD103" s="18" t="str">
        <f>IF(AB103="-","-",($AC103*(PROFORMA!$A$26)*12)*PROFORMA!$A$36)</f>
        <v>-</v>
      </c>
      <c r="AE103" s="19" t="str">
        <f t="shared" si="29"/>
        <v>-</v>
      </c>
      <c r="AF103" s="19" t="str">
        <f>IF(AB103="-","-",EDATE(AE103,(12*PROFORMA!$A$26)))</f>
        <v>-</v>
      </c>
      <c r="AG103" s="17" t="str">
        <f t="shared" si="30"/>
        <v>-</v>
      </c>
      <c r="AH103" s="18" t="str">
        <f>IF(AG103="-","-",($AC103*(1+PROFORMA!$A$38)))</f>
        <v>-</v>
      </c>
      <c r="AI103" s="18" t="str">
        <f>IF(AG103="-","-",($AH103*(PROFORMA!$A$26)*12)*PROFORMA!$A$36)</f>
        <v>-</v>
      </c>
      <c r="AJ103" s="19" t="str">
        <f t="shared" si="31"/>
        <v>-</v>
      </c>
      <c r="AK103" s="19" t="str">
        <f>IF(AG103="-","-",EDATE(AJ103,(12*PROFORMA!$A$26)))</f>
        <v>-</v>
      </c>
    </row>
    <row r="104" spans="1:43" ht="25" customHeight="1" x14ac:dyDescent="0.2">
      <c r="A104" s="1"/>
      <c r="B104" s="1"/>
      <c r="C104" s="19"/>
      <c r="D104" s="19"/>
      <c r="E104" s="49"/>
      <c r="F104" s="50"/>
      <c r="G104" s="18"/>
      <c r="H104" s="51"/>
      <c r="J104" s="49" t="str">
        <f t="shared" si="16"/>
        <v>-</v>
      </c>
      <c r="K104" s="111" t="str">
        <f>IF(($A104=""),"-",(J104/PROFORMA!$A$8))</f>
        <v>-</v>
      </c>
      <c r="L104" s="74" t="str">
        <f t="shared" si="17"/>
        <v>-</v>
      </c>
      <c r="M104" s="51" t="str">
        <f t="shared" si="18"/>
        <v>-</v>
      </c>
      <c r="N104" s="45" t="str">
        <f t="array" ref="N104">IF(O104&lt;&gt;"-",EOMONTH(MIN(IF($B:$B=B104,$C:$C)),-1)+1,"-")</f>
        <v>-</v>
      </c>
      <c r="O104" s="51" t="str">
        <f>IF(B104=B105,"-",(SUMIF($B:$B,"="&amp;B104,$M:$M)*PROFORMA!$A$36))</f>
        <v>-</v>
      </c>
      <c r="P104" s="45" t="str">
        <f t="shared" si="19"/>
        <v>-</v>
      </c>
      <c r="Q104" s="46" t="str">
        <f t="shared" si="20"/>
        <v>-</v>
      </c>
      <c r="R104" s="45" t="str">
        <f t="shared" si="21"/>
        <v>-</v>
      </c>
      <c r="S104" s="46" t="str">
        <f t="shared" si="22"/>
        <v>-</v>
      </c>
      <c r="T104" s="45" t="str">
        <f t="shared" si="23"/>
        <v>-</v>
      </c>
      <c r="U104" s="45" t="str">
        <f t="shared" si="24"/>
        <v>-</v>
      </c>
      <c r="V104" s="46" t="str">
        <f t="shared" si="25"/>
        <v>-</v>
      </c>
      <c r="W104" s="17" t="str">
        <f t="shared" si="26"/>
        <v>-</v>
      </c>
      <c r="X104" s="18" t="str">
        <f>IF(W104="-","-",($S104*(1+PROFORMA!$A$38)))</f>
        <v>-</v>
      </c>
      <c r="Y104" s="18" t="str">
        <f>IF(W104="-","-",($X104*(PROFORMA!$A$26)*12)*PROFORMA!$A$36)</f>
        <v>-</v>
      </c>
      <c r="Z104" s="19" t="str">
        <f t="shared" si="27"/>
        <v>-</v>
      </c>
      <c r="AA104" s="19" t="str">
        <f>IF(W104="-","-",EDATE(Z104,(12*PROFORMA!$A$26)))</f>
        <v>-</v>
      </c>
      <c r="AB104" s="17" t="str">
        <f t="shared" si="28"/>
        <v>-</v>
      </c>
      <c r="AC104" s="18" t="str">
        <f>IF(AB104="-","-",($X104*(1+PROFORMA!$A$38)))</f>
        <v>-</v>
      </c>
      <c r="AD104" s="18" t="str">
        <f>IF(AB104="-","-",($AC104*(PROFORMA!$A$26)*12)*PROFORMA!$A$36)</f>
        <v>-</v>
      </c>
      <c r="AE104" s="19" t="str">
        <f t="shared" si="29"/>
        <v>-</v>
      </c>
      <c r="AF104" s="19" t="str">
        <f>IF(AB104="-","-",EDATE(AE104,(12*PROFORMA!$A$26)))</f>
        <v>-</v>
      </c>
      <c r="AG104" s="17" t="str">
        <f t="shared" si="30"/>
        <v>-</v>
      </c>
      <c r="AH104" s="18" t="str">
        <f>IF(AG104="-","-",($AC104*(1+PROFORMA!$A$38)))</f>
        <v>-</v>
      </c>
      <c r="AI104" s="18" t="str">
        <f>IF(AG104="-","-",($AH104*(PROFORMA!$A$26)*12)*PROFORMA!$A$36)</f>
        <v>-</v>
      </c>
      <c r="AJ104" s="19" t="str">
        <f t="shared" si="31"/>
        <v>-</v>
      </c>
      <c r="AK104" s="19" t="str">
        <f>IF(AG104="-","-",EDATE(AJ104,(12*PROFORMA!$A$26)))</f>
        <v>-</v>
      </c>
    </row>
    <row r="105" spans="1:43" ht="25" customHeight="1" x14ac:dyDescent="0.2">
      <c r="A105" s="1"/>
      <c r="B105" s="1"/>
      <c r="C105" s="19"/>
      <c r="D105" s="19"/>
      <c r="E105" s="49"/>
      <c r="F105" s="50"/>
      <c r="G105" s="18"/>
      <c r="H105" s="51"/>
      <c r="J105" s="49" t="str">
        <f t="shared" si="16"/>
        <v>-</v>
      </c>
      <c r="K105" s="111" t="str">
        <f>IF(($A105=""),"-",(J105/PROFORMA!$A$8))</f>
        <v>-</v>
      </c>
      <c r="L105" s="74" t="str">
        <f t="shared" si="17"/>
        <v>-</v>
      </c>
      <c r="M105" s="51" t="str">
        <f t="shared" si="18"/>
        <v>-</v>
      </c>
      <c r="N105" s="45" t="str">
        <f t="array" ref="N105">IF(O105&lt;&gt;"-",EOMONTH(MIN(IF($B:$B=B105,$C:$C)),-1)+1,"-")</f>
        <v>-</v>
      </c>
      <c r="O105" s="51" t="str">
        <f>IF(B105=B106,"-",(SUMIF($B:$B,"="&amp;B105,$M:$M)*PROFORMA!$A$36))</f>
        <v>-</v>
      </c>
      <c r="P105" s="45" t="str">
        <f t="shared" si="19"/>
        <v>-</v>
      </c>
      <c r="Q105" s="46" t="str">
        <f t="shared" si="20"/>
        <v>-</v>
      </c>
      <c r="R105" s="45" t="str">
        <f t="shared" si="21"/>
        <v>-</v>
      </c>
      <c r="S105" s="46" t="str">
        <f t="shared" si="22"/>
        <v>-</v>
      </c>
      <c r="T105" s="45" t="str">
        <f t="shared" si="23"/>
        <v>-</v>
      </c>
      <c r="U105" s="45" t="str">
        <f t="shared" si="24"/>
        <v>-</v>
      </c>
      <c r="V105" s="46" t="str">
        <f t="shared" si="25"/>
        <v>-</v>
      </c>
      <c r="W105" s="17" t="str">
        <f t="shared" si="26"/>
        <v>-</v>
      </c>
      <c r="X105" s="18" t="str">
        <f>IF(W105="-","-",($S105*(1+PROFORMA!$A$38)))</f>
        <v>-</v>
      </c>
      <c r="Y105" s="18" t="str">
        <f>IF(W105="-","-",($X105*(PROFORMA!$A$26)*12)*PROFORMA!$A$36)</f>
        <v>-</v>
      </c>
      <c r="Z105" s="19" t="str">
        <f t="shared" si="27"/>
        <v>-</v>
      </c>
      <c r="AA105" s="19" t="str">
        <f>IF(W105="-","-",EDATE(Z105,(12*PROFORMA!$A$26)))</f>
        <v>-</v>
      </c>
      <c r="AB105" s="17" t="str">
        <f t="shared" si="28"/>
        <v>-</v>
      </c>
      <c r="AC105" s="18" t="str">
        <f>IF(AB105="-","-",($X105*(1+PROFORMA!$A$38)))</f>
        <v>-</v>
      </c>
      <c r="AD105" s="18" t="str">
        <f>IF(AB105="-","-",($AC105*(PROFORMA!$A$26)*12)*PROFORMA!$A$36)</f>
        <v>-</v>
      </c>
      <c r="AE105" s="19" t="str">
        <f t="shared" si="29"/>
        <v>-</v>
      </c>
      <c r="AF105" s="19" t="str">
        <f>IF(AB105="-","-",EDATE(AE105,(12*PROFORMA!$A$26)))</f>
        <v>-</v>
      </c>
      <c r="AG105" s="17" t="str">
        <f t="shared" si="30"/>
        <v>-</v>
      </c>
      <c r="AH105" s="18" t="str">
        <f>IF(AG105="-","-",($AC105*(1+PROFORMA!$A$38)))</f>
        <v>-</v>
      </c>
      <c r="AI105" s="18" t="str">
        <f>IF(AG105="-","-",($AH105*(PROFORMA!$A$26)*12)*PROFORMA!$A$36)</f>
        <v>-</v>
      </c>
      <c r="AJ105" s="19" t="str">
        <f t="shared" si="31"/>
        <v>-</v>
      </c>
      <c r="AK105" s="19" t="str">
        <f>IF(AG105="-","-",EDATE(AJ105,(12*PROFORMA!$A$26)))</f>
        <v>-</v>
      </c>
    </row>
    <row r="106" spans="1:43" ht="25" customHeight="1" x14ac:dyDescent="0.2">
      <c r="A106" s="1"/>
      <c r="B106" s="1"/>
      <c r="C106" s="19"/>
      <c r="D106" s="19"/>
      <c r="E106" s="49"/>
      <c r="F106" s="50"/>
      <c r="G106" s="18"/>
      <c r="H106" s="51"/>
      <c r="J106" s="49" t="str">
        <f t="shared" si="16"/>
        <v>-</v>
      </c>
      <c r="K106" s="111" t="str">
        <f>IF(($A106=""),"-",(J106/PROFORMA!$A$8))</f>
        <v>-</v>
      </c>
      <c r="L106" s="74" t="str">
        <f t="shared" si="17"/>
        <v>-</v>
      </c>
      <c r="M106" s="51" t="str">
        <f t="shared" si="18"/>
        <v>-</v>
      </c>
      <c r="N106" s="45" t="str">
        <f t="array" ref="N106">IF(O106&lt;&gt;"-",EOMONTH(MIN(IF($B:$B=B106,$C:$C)),-1)+1,"-")</f>
        <v>-</v>
      </c>
      <c r="O106" s="51" t="str">
        <f>IF(B106=B107,"-",(SUMIF($B:$B,"="&amp;B106,$M:$M)*PROFORMA!$A$36))</f>
        <v>-</v>
      </c>
      <c r="P106" s="45" t="str">
        <f t="shared" si="19"/>
        <v>-</v>
      </c>
      <c r="Q106" s="46" t="str">
        <f t="shared" si="20"/>
        <v>-</v>
      </c>
      <c r="R106" s="45" t="str">
        <f t="shared" si="21"/>
        <v>-</v>
      </c>
      <c r="S106" s="46" t="str">
        <f t="shared" si="22"/>
        <v>-</v>
      </c>
      <c r="T106" s="45" t="str">
        <f t="shared" si="23"/>
        <v>-</v>
      </c>
      <c r="U106" s="45" t="str">
        <f t="shared" si="24"/>
        <v>-</v>
      </c>
      <c r="V106" s="46" t="str">
        <f t="shared" si="25"/>
        <v>-</v>
      </c>
      <c r="W106" s="17" t="str">
        <f t="shared" si="26"/>
        <v>-</v>
      </c>
      <c r="X106" s="18" t="str">
        <f>IF(W106="-","-",($S106*(1+PROFORMA!$A$38)))</f>
        <v>-</v>
      </c>
      <c r="Y106" s="18" t="str">
        <f>IF(W106="-","-",($X106*(PROFORMA!$A$26)*12)*PROFORMA!$A$36)</f>
        <v>-</v>
      </c>
      <c r="Z106" s="19" t="str">
        <f t="shared" si="27"/>
        <v>-</v>
      </c>
      <c r="AA106" s="19" t="str">
        <f>IF(W106="-","-",EDATE(Z106,(12*PROFORMA!$A$26)))</f>
        <v>-</v>
      </c>
      <c r="AB106" s="17" t="str">
        <f t="shared" si="28"/>
        <v>-</v>
      </c>
      <c r="AC106" s="18" t="str">
        <f>IF(AB106="-","-",($X106*(1+PROFORMA!$A$38)))</f>
        <v>-</v>
      </c>
      <c r="AD106" s="18" t="str">
        <f>IF(AB106="-","-",($AC106*(PROFORMA!$A$26)*12)*PROFORMA!$A$36)</f>
        <v>-</v>
      </c>
      <c r="AE106" s="19" t="str">
        <f t="shared" si="29"/>
        <v>-</v>
      </c>
      <c r="AF106" s="19" t="str">
        <f>IF(AB106="-","-",EDATE(AE106,(12*PROFORMA!$A$26)))</f>
        <v>-</v>
      </c>
      <c r="AG106" s="17" t="str">
        <f t="shared" si="30"/>
        <v>-</v>
      </c>
      <c r="AH106" s="18" t="str">
        <f>IF(AG106="-","-",($AC106*(1+PROFORMA!$A$38)))</f>
        <v>-</v>
      </c>
      <c r="AI106" s="18" t="str">
        <f>IF(AG106="-","-",($AH106*(PROFORMA!$A$26)*12)*PROFORMA!$A$36)</f>
        <v>-</v>
      </c>
      <c r="AJ106" s="19" t="str">
        <f t="shared" si="31"/>
        <v>-</v>
      </c>
      <c r="AK106" s="19" t="str">
        <f>IF(AG106="-","-",EDATE(AJ106,(12*PROFORMA!$A$26)))</f>
        <v>-</v>
      </c>
    </row>
    <row r="107" spans="1:43" ht="25" customHeight="1" x14ac:dyDescent="0.2">
      <c r="A107" s="1"/>
      <c r="B107" s="1"/>
      <c r="C107" s="19"/>
      <c r="D107" s="19"/>
      <c r="E107" s="49"/>
      <c r="F107" s="50"/>
      <c r="G107" s="18"/>
      <c r="H107" s="51"/>
      <c r="J107" s="49" t="str">
        <f t="shared" si="16"/>
        <v>-</v>
      </c>
      <c r="K107" s="111" t="str">
        <f>IF(($A107=""),"-",(J107/PROFORMA!$A$8))</f>
        <v>-</v>
      </c>
      <c r="L107" s="74" t="str">
        <f t="shared" si="17"/>
        <v>-</v>
      </c>
      <c r="M107" s="51" t="str">
        <f t="shared" si="18"/>
        <v>-</v>
      </c>
      <c r="N107" s="45" t="str">
        <f t="array" ref="N107">IF(O107&lt;&gt;"-",EOMONTH(MIN(IF($B:$B=B107,$C:$C)),-1)+1,"-")</f>
        <v>-</v>
      </c>
      <c r="O107" s="51" t="str">
        <f>IF(B107=B108,"-",(SUMIF($B:$B,"="&amp;B107,$M:$M)*PROFORMA!$A$36))</f>
        <v>-</v>
      </c>
      <c r="P107" s="45" t="str">
        <f t="shared" si="19"/>
        <v>-</v>
      </c>
      <c r="Q107" s="46" t="str">
        <f t="shared" si="20"/>
        <v>-</v>
      </c>
      <c r="R107" s="45" t="str">
        <f t="shared" si="21"/>
        <v>-</v>
      </c>
      <c r="S107" s="46" t="str">
        <f t="shared" si="22"/>
        <v>-</v>
      </c>
      <c r="T107" s="45" t="str">
        <f t="shared" si="23"/>
        <v>-</v>
      </c>
      <c r="U107" s="45" t="str">
        <f t="shared" si="24"/>
        <v>-</v>
      </c>
      <c r="V107" s="46" t="str">
        <f t="shared" si="25"/>
        <v>-</v>
      </c>
      <c r="W107" s="17" t="str">
        <f t="shared" si="26"/>
        <v>-</v>
      </c>
      <c r="X107" s="18" t="str">
        <f>IF(W107="-","-",($S107*(1+PROFORMA!$A$38)))</f>
        <v>-</v>
      </c>
      <c r="Y107" s="18" t="str">
        <f>IF(W107="-","-",($X107*(PROFORMA!$A$26)*12)*PROFORMA!$A$36)</f>
        <v>-</v>
      </c>
      <c r="Z107" s="19" t="str">
        <f t="shared" si="27"/>
        <v>-</v>
      </c>
      <c r="AA107" s="19" t="str">
        <f>IF(W107="-","-",EDATE(Z107,(12*PROFORMA!$A$26)))</f>
        <v>-</v>
      </c>
      <c r="AB107" s="17" t="str">
        <f t="shared" si="28"/>
        <v>-</v>
      </c>
      <c r="AC107" s="18" t="str">
        <f>IF(AB107="-","-",($X107*(1+PROFORMA!$A$38)))</f>
        <v>-</v>
      </c>
      <c r="AD107" s="18" t="str">
        <f>IF(AB107="-","-",($AC107*(PROFORMA!$A$26)*12)*PROFORMA!$A$36)</f>
        <v>-</v>
      </c>
      <c r="AE107" s="19" t="str">
        <f t="shared" si="29"/>
        <v>-</v>
      </c>
      <c r="AF107" s="19" t="str">
        <f>IF(AB107="-","-",EDATE(AE107,(12*PROFORMA!$A$26)))</f>
        <v>-</v>
      </c>
      <c r="AG107" s="17" t="str">
        <f t="shared" si="30"/>
        <v>-</v>
      </c>
      <c r="AH107" s="18" t="str">
        <f>IF(AG107="-","-",($AC107*(1+PROFORMA!$A$38)))</f>
        <v>-</v>
      </c>
      <c r="AI107" s="18" t="str">
        <f>IF(AG107="-","-",($AH107*(PROFORMA!$A$26)*12)*PROFORMA!$A$36)</f>
        <v>-</v>
      </c>
      <c r="AJ107" s="19" t="str">
        <f t="shared" si="31"/>
        <v>-</v>
      </c>
      <c r="AK107" s="19" t="str">
        <f>IF(AG107="-","-",EDATE(AJ107,(12*PROFORMA!$A$26)))</f>
        <v>-</v>
      </c>
    </row>
    <row r="108" spans="1:43" ht="25" customHeight="1" x14ac:dyDescent="0.2">
      <c r="A108" s="1"/>
      <c r="B108" s="1"/>
      <c r="C108" s="19"/>
      <c r="D108" s="19"/>
      <c r="E108" s="49"/>
      <c r="F108" s="50"/>
      <c r="G108" s="18"/>
      <c r="H108" s="51"/>
      <c r="J108" s="49" t="str">
        <f t="shared" si="16"/>
        <v>-</v>
      </c>
      <c r="K108" s="111" t="str">
        <f>IF(($A108=""),"-",(J108/PROFORMA!$A$8))</f>
        <v>-</v>
      </c>
      <c r="L108" s="74" t="str">
        <f t="shared" si="17"/>
        <v>-</v>
      </c>
      <c r="M108" s="51" t="str">
        <f t="shared" si="18"/>
        <v>-</v>
      </c>
      <c r="N108" s="45" t="str">
        <f t="array" ref="N108">IF(O108&lt;&gt;"-",EOMONTH(MIN(IF($B:$B=B108,$C:$C)),-1)+1,"-")</f>
        <v>-</v>
      </c>
      <c r="O108" s="51" t="str">
        <f>IF(B108=B109,"-",(SUMIF($B:$B,"="&amp;B108,$M:$M)*PROFORMA!$A$36))</f>
        <v>-</v>
      </c>
      <c r="P108" s="45" t="str">
        <f t="shared" si="19"/>
        <v>-</v>
      </c>
      <c r="Q108" s="46" t="str">
        <f t="shared" si="20"/>
        <v>-</v>
      </c>
      <c r="R108" s="45" t="str">
        <f t="shared" si="21"/>
        <v>-</v>
      </c>
      <c r="S108" s="46" t="str">
        <f t="shared" si="22"/>
        <v>-</v>
      </c>
      <c r="T108" s="45" t="str">
        <f t="shared" si="23"/>
        <v>-</v>
      </c>
      <c r="U108" s="45" t="str">
        <f t="shared" si="24"/>
        <v>-</v>
      </c>
      <c r="V108" s="46" t="str">
        <f t="shared" si="25"/>
        <v>-</v>
      </c>
      <c r="W108" s="17" t="str">
        <f t="shared" si="26"/>
        <v>-</v>
      </c>
      <c r="X108" s="18" t="str">
        <f>IF(W108="-","-",($S108*(1+PROFORMA!$A$38)))</f>
        <v>-</v>
      </c>
      <c r="Y108" s="18" t="str">
        <f>IF(W108="-","-",($X108*(PROFORMA!$A$26)*12)*PROFORMA!$A$36)</f>
        <v>-</v>
      </c>
      <c r="Z108" s="19" t="str">
        <f t="shared" si="27"/>
        <v>-</v>
      </c>
      <c r="AA108" s="19" t="str">
        <f>IF(W108="-","-",EDATE(Z108,(12*PROFORMA!$A$26)))</f>
        <v>-</v>
      </c>
      <c r="AB108" s="17" t="str">
        <f t="shared" si="28"/>
        <v>-</v>
      </c>
      <c r="AC108" s="18" t="str">
        <f>IF(AB108="-","-",($X108*(1+PROFORMA!$A$38)))</f>
        <v>-</v>
      </c>
      <c r="AD108" s="18" t="str">
        <f>IF(AB108="-","-",($AC108*(PROFORMA!$A$26)*12)*PROFORMA!$A$36)</f>
        <v>-</v>
      </c>
      <c r="AE108" s="19" t="str">
        <f t="shared" si="29"/>
        <v>-</v>
      </c>
      <c r="AF108" s="19" t="str">
        <f>IF(AB108="-","-",EDATE(AE108,(12*PROFORMA!$A$26)))</f>
        <v>-</v>
      </c>
      <c r="AG108" s="17" t="str">
        <f t="shared" si="30"/>
        <v>-</v>
      </c>
      <c r="AH108" s="18" t="str">
        <f>IF(AG108="-","-",($AC108*(1+PROFORMA!$A$38)))</f>
        <v>-</v>
      </c>
      <c r="AI108" s="18" t="str">
        <f>IF(AG108="-","-",($AH108*(PROFORMA!$A$26)*12)*PROFORMA!$A$36)</f>
        <v>-</v>
      </c>
      <c r="AJ108" s="19" t="str">
        <f t="shared" si="31"/>
        <v>-</v>
      </c>
      <c r="AK108" s="19" t="str">
        <f>IF(AG108="-","-",EDATE(AJ108,(12*PROFORMA!$A$26)))</f>
        <v>-</v>
      </c>
    </row>
    <row r="109" spans="1:43" ht="25" customHeight="1" x14ac:dyDescent="0.2">
      <c r="A109" s="1"/>
      <c r="B109" s="1"/>
      <c r="C109" s="19"/>
      <c r="D109" s="19"/>
      <c r="E109" s="49"/>
      <c r="F109" s="50"/>
      <c r="G109" s="18"/>
      <c r="H109" s="51"/>
      <c r="J109" s="49" t="str">
        <f t="shared" si="16"/>
        <v>-</v>
      </c>
      <c r="K109" s="111" t="str">
        <f>IF(($A109=""),"-",(J109/PROFORMA!$A$8))</f>
        <v>-</v>
      </c>
      <c r="L109" s="74" t="str">
        <f t="shared" si="17"/>
        <v>-</v>
      </c>
      <c r="M109" s="51" t="str">
        <f t="shared" si="18"/>
        <v>-</v>
      </c>
      <c r="N109" s="45" t="str">
        <f t="array" ref="N109">IF(O109&lt;&gt;"-",EOMONTH(MIN(IF($B:$B=B109,$C:$C)),-1)+1,"-")</f>
        <v>-</v>
      </c>
      <c r="O109" s="51" t="str">
        <f>IF(B109=B110,"-",(SUMIF($B:$B,"="&amp;B109,$M:$M)*PROFORMA!$A$36))</f>
        <v>-</v>
      </c>
      <c r="P109" s="45" t="str">
        <f t="shared" si="19"/>
        <v>-</v>
      </c>
      <c r="Q109" s="46" t="str">
        <f t="shared" si="20"/>
        <v>-</v>
      </c>
      <c r="R109" s="45" t="str">
        <f t="shared" si="21"/>
        <v>-</v>
      </c>
      <c r="S109" s="46" t="str">
        <f t="shared" si="22"/>
        <v>-</v>
      </c>
      <c r="T109" s="45" t="str">
        <f t="shared" si="23"/>
        <v>-</v>
      </c>
      <c r="U109" s="45" t="str">
        <f t="shared" si="24"/>
        <v>-</v>
      </c>
      <c r="V109" s="46" t="str">
        <f t="shared" si="25"/>
        <v>-</v>
      </c>
      <c r="W109" s="17" t="str">
        <f t="shared" si="26"/>
        <v>-</v>
      </c>
      <c r="X109" s="18" t="str">
        <f>IF(W109="-","-",($S109*(1+PROFORMA!$A$38)))</f>
        <v>-</v>
      </c>
      <c r="Y109" s="18" t="str">
        <f>IF(W109="-","-",($X109*(PROFORMA!$A$26)*12)*PROFORMA!$A$36)</f>
        <v>-</v>
      </c>
      <c r="Z109" s="19" t="str">
        <f t="shared" si="27"/>
        <v>-</v>
      </c>
      <c r="AA109" s="19" t="str">
        <f>IF(W109="-","-",EDATE(Z109,(12*PROFORMA!$A$26)))</f>
        <v>-</v>
      </c>
      <c r="AB109" s="17" t="str">
        <f t="shared" si="28"/>
        <v>-</v>
      </c>
      <c r="AC109" s="18" t="str">
        <f>IF(AB109="-","-",($X109*(1+PROFORMA!$A$38)))</f>
        <v>-</v>
      </c>
      <c r="AD109" s="18" t="str">
        <f>IF(AB109="-","-",($AC109*(PROFORMA!$A$26)*12)*PROFORMA!$A$36)</f>
        <v>-</v>
      </c>
      <c r="AE109" s="19" t="str">
        <f t="shared" si="29"/>
        <v>-</v>
      </c>
      <c r="AF109" s="19" t="str">
        <f>IF(AB109="-","-",EDATE(AE109,(12*PROFORMA!$A$26)))</f>
        <v>-</v>
      </c>
      <c r="AG109" s="17" t="str">
        <f t="shared" si="30"/>
        <v>-</v>
      </c>
      <c r="AH109" s="18" t="str">
        <f>IF(AG109="-","-",($AC109*(1+PROFORMA!$A$38)))</f>
        <v>-</v>
      </c>
      <c r="AI109" s="18" t="str">
        <f>IF(AG109="-","-",($AH109*(PROFORMA!$A$26)*12)*PROFORMA!$A$36)</f>
        <v>-</v>
      </c>
      <c r="AJ109" s="19" t="str">
        <f t="shared" si="31"/>
        <v>-</v>
      </c>
      <c r="AK109" s="19" t="str">
        <f>IF(AG109="-","-",EDATE(AJ109,(12*PROFORMA!$A$26)))</f>
        <v>-</v>
      </c>
    </row>
    <row r="110" spans="1:43" ht="25" customHeight="1" x14ac:dyDescent="0.2">
      <c r="A110" s="1"/>
      <c r="B110" s="1"/>
      <c r="C110" s="19"/>
      <c r="D110" s="19"/>
      <c r="E110" s="49"/>
      <c r="F110" s="50"/>
      <c r="G110" s="18"/>
      <c r="H110" s="51"/>
      <c r="J110" s="49" t="str">
        <f t="shared" si="16"/>
        <v>-</v>
      </c>
      <c r="K110" s="111" t="str">
        <f>IF(($A110=""),"-",(J110/PROFORMA!$A$8))</f>
        <v>-</v>
      </c>
      <c r="L110" s="74" t="str">
        <f t="shared" si="17"/>
        <v>-</v>
      </c>
      <c r="M110" s="51" t="str">
        <f t="shared" si="18"/>
        <v>-</v>
      </c>
      <c r="N110" s="45" t="str">
        <f t="array" ref="N110">IF(O110&lt;&gt;"-",EOMONTH(MIN(IF($B:$B=B110,$C:$C)),-1)+1,"-")</f>
        <v>-</v>
      </c>
      <c r="O110" s="51" t="str">
        <f>IF(B110=B111,"-",(SUMIF($B:$B,"="&amp;B110,$M:$M)*PROFORMA!$A$36))</f>
        <v>-</v>
      </c>
      <c r="P110" s="45" t="str">
        <f t="shared" si="19"/>
        <v>-</v>
      </c>
      <c r="Q110" s="46" t="str">
        <f t="shared" si="20"/>
        <v>-</v>
      </c>
      <c r="R110" s="45" t="str">
        <f t="shared" si="21"/>
        <v>-</v>
      </c>
      <c r="S110" s="46" t="str">
        <f t="shared" si="22"/>
        <v>-</v>
      </c>
      <c r="T110" s="45" t="str">
        <f t="shared" si="23"/>
        <v>-</v>
      </c>
      <c r="U110" s="45" t="str">
        <f t="shared" si="24"/>
        <v>-</v>
      </c>
      <c r="V110" s="46" t="str">
        <f t="shared" si="25"/>
        <v>-</v>
      </c>
      <c r="W110" s="17" t="str">
        <f t="shared" si="26"/>
        <v>-</v>
      </c>
      <c r="X110" s="18" t="str">
        <f>IF(W110="-","-",($S110*(1+PROFORMA!$A$38)))</f>
        <v>-</v>
      </c>
      <c r="Y110" s="18" t="str">
        <f>IF(W110="-","-",($X110*(PROFORMA!$A$26)*12)*PROFORMA!$A$36)</f>
        <v>-</v>
      </c>
      <c r="Z110" s="19" t="str">
        <f t="shared" si="27"/>
        <v>-</v>
      </c>
      <c r="AA110" s="19" t="str">
        <f>IF(W110="-","-",EDATE(Z110,(12*PROFORMA!$A$26)))</f>
        <v>-</v>
      </c>
      <c r="AB110" s="17" t="str">
        <f t="shared" si="28"/>
        <v>-</v>
      </c>
      <c r="AC110" s="18" t="str">
        <f>IF(AB110="-","-",($X110*(1+PROFORMA!$A$38)))</f>
        <v>-</v>
      </c>
      <c r="AD110" s="18" t="str">
        <f>IF(AB110="-","-",($AC110*(PROFORMA!$A$26)*12)*PROFORMA!$A$36)</f>
        <v>-</v>
      </c>
      <c r="AE110" s="19" t="str">
        <f t="shared" si="29"/>
        <v>-</v>
      </c>
      <c r="AF110" s="19" t="str">
        <f>IF(AB110="-","-",EDATE(AE110,(12*PROFORMA!$A$26)))</f>
        <v>-</v>
      </c>
      <c r="AG110" s="17" t="str">
        <f t="shared" si="30"/>
        <v>-</v>
      </c>
      <c r="AH110" s="18" t="str">
        <f>IF(AG110="-","-",($AC110*(1+PROFORMA!$A$38)))</f>
        <v>-</v>
      </c>
      <c r="AI110" s="18" t="str">
        <f>IF(AG110="-","-",($AH110*(PROFORMA!$A$26)*12)*PROFORMA!$A$36)</f>
        <v>-</v>
      </c>
      <c r="AJ110" s="19" t="str">
        <f t="shared" si="31"/>
        <v>-</v>
      </c>
      <c r="AK110" s="19" t="str">
        <f>IF(AG110="-","-",EDATE(AJ110,(12*PROFORMA!$A$26)))</f>
        <v>-</v>
      </c>
    </row>
    <row r="111" spans="1:43" ht="25" customHeight="1" x14ac:dyDescent="0.2">
      <c r="A111" s="1"/>
      <c r="B111" s="1"/>
      <c r="C111" s="19"/>
      <c r="D111" s="19"/>
      <c r="E111" s="49"/>
      <c r="F111" s="50"/>
      <c r="G111" s="18"/>
      <c r="H111" s="51"/>
      <c r="J111" s="49" t="str">
        <f t="shared" si="16"/>
        <v>-</v>
      </c>
      <c r="K111" s="111" t="str">
        <f>IF(($A111=""),"-",(J111/PROFORMA!$A$8))</f>
        <v>-</v>
      </c>
      <c r="L111" s="74" t="str">
        <f t="shared" si="17"/>
        <v>-</v>
      </c>
      <c r="M111" s="51" t="str">
        <f t="shared" si="18"/>
        <v>-</v>
      </c>
      <c r="N111" s="45" t="str">
        <f t="array" ref="N111">IF(O111&lt;&gt;"-",EOMONTH(MIN(IF($B:$B=B111,$C:$C)),-1)+1,"-")</f>
        <v>-</v>
      </c>
      <c r="O111" s="51" t="str">
        <f>IF(B111=B112,"-",(SUMIF($B:$B,"="&amp;B111,$M:$M)*PROFORMA!$A$36))</f>
        <v>-</v>
      </c>
      <c r="P111" s="45" t="str">
        <f t="shared" si="19"/>
        <v>-</v>
      </c>
      <c r="Q111" s="46" t="str">
        <f t="shared" si="20"/>
        <v>-</v>
      </c>
      <c r="R111" s="45" t="str">
        <f t="shared" si="21"/>
        <v>-</v>
      </c>
      <c r="S111" s="46" t="str">
        <f t="shared" si="22"/>
        <v>-</v>
      </c>
      <c r="T111" s="45" t="str">
        <f t="shared" si="23"/>
        <v>-</v>
      </c>
      <c r="U111" s="45" t="str">
        <f t="shared" si="24"/>
        <v>-</v>
      </c>
      <c r="V111" s="46" t="str">
        <f t="shared" si="25"/>
        <v>-</v>
      </c>
      <c r="W111" s="17" t="str">
        <f t="shared" si="26"/>
        <v>-</v>
      </c>
      <c r="X111" s="18" t="str">
        <f>IF(W111="-","-",($S111*(1+PROFORMA!$A$38)))</f>
        <v>-</v>
      </c>
      <c r="Y111" s="18" t="str">
        <f>IF(W111="-","-",($X111*(PROFORMA!$A$26)*12)*PROFORMA!$A$36)</f>
        <v>-</v>
      </c>
      <c r="Z111" s="19" t="str">
        <f t="shared" si="27"/>
        <v>-</v>
      </c>
      <c r="AA111" s="19" t="str">
        <f>IF(W111="-","-",EDATE(Z111,(12*PROFORMA!$A$26)))</f>
        <v>-</v>
      </c>
      <c r="AB111" s="17" t="str">
        <f t="shared" si="28"/>
        <v>-</v>
      </c>
      <c r="AC111" s="18" t="str">
        <f>IF(AB111="-","-",($X111*(1+PROFORMA!$A$38)))</f>
        <v>-</v>
      </c>
      <c r="AD111" s="18" t="str">
        <f>IF(AB111="-","-",($AC111*(PROFORMA!$A$26)*12)*PROFORMA!$A$36)</f>
        <v>-</v>
      </c>
      <c r="AE111" s="19" t="str">
        <f t="shared" si="29"/>
        <v>-</v>
      </c>
      <c r="AF111" s="19" t="str">
        <f>IF(AB111="-","-",EDATE(AE111,(12*PROFORMA!$A$26)))</f>
        <v>-</v>
      </c>
      <c r="AG111" s="17" t="str">
        <f t="shared" si="30"/>
        <v>-</v>
      </c>
      <c r="AH111" s="18" t="str">
        <f>IF(AG111="-","-",($AC111*(1+PROFORMA!$A$38)))</f>
        <v>-</v>
      </c>
      <c r="AI111" s="18" t="str">
        <f>IF(AG111="-","-",($AH111*(PROFORMA!$A$26)*12)*PROFORMA!$A$36)</f>
        <v>-</v>
      </c>
      <c r="AJ111" s="19" t="str">
        <f t="shared" si="31"/>
        <v>-</v>
      </c>
      <c r="AK111" s="19" t="str">
        <f>IF(AG111="-","-",EDATE(AJ111,(12*PROFORMA!$A$26)))</f>
        <v>-</v>
      </c>
    </row>
    <row r="112" spans="1:43" ht="25" customHeight="1" x14ac:dyDescent="0.2">
      <c r="A112" s="1"/>
      <c r="B112" s="1"/>
      <c r="C112" s="19"/>
      <c r="D112" s="19"/>
      <c r="E112" s="49"/>
      <c r="F112" s="50"/>
      <c r="G112" s="18"/>
      <c r="H112" s="51"/>
      <c r="J112" s="49" t="str">
        <f t="shared" si="16"/>
        <v>-</v>
      </c>
      <c r="K112" s="111" t="str">
        <f>IF(($A112=""),"-",(J112/PROFORMA!$A$8))</f>
        <v>-</v>
      </c>
      <c r="L112" s="74" t="str">
        <f t="shared" si="17"/>
        <v>-</v>
      </c>
      <c r="M112" s="51" t="str">
        <f t="shared" si="18"/>
        <v>-</v>
      </c>
      <c r="N112" s="45" t="str">
        <f t="array" ref="N112">IF(O112&lt;&gt;"-",EOMONTH(MIN(IF($B:$B=B112,$C:$C)),-1)+1,"-")</f>
        <v>-</v>
      </c>
      <c r="O112" s="51" t="str">
        <f>IF(B112=B113,"-",(SUMIF($B:$B,"="&amp;B112,$M:$M)*PROFORMA!$A$36))</f>
        <v>-</v>
      </c>
      <c r="P112" s="45" t="str">
        <f t="shared" si="19"/>
        <v>-</v>
      </c>
      <c r="Q112" s="46" t="str">
        <f t="shared" si="20"/>
        <v>-</v>
      </c>
      <c r="R112" s="45" t="str">
        <f t="shared" si="21"/>
        <v>-</v>
      </c>
      <c r="S112" s="46" t="str">
        <f t="shared" si="22"/>
        <v>-</v>
      </c>
      <c r="T112" s="45" t="str">
        <f t="shared" si="23"/>
        <v>-</v>
      </c>
      <c r="U112" s="45" t="str">
        <f t="shared" si="24"/>
        <v>-</v>
      </c>
      <c r="V112" s="46" t="str">
        <f t="shared" si="25"/>
        <v>-</v>
      </c>
      <c r="W112" s="17" t="str">
        <f t="shared" si="26"/>
        <v>-</v>
      </c>
      <c r="X112" s="18" t="str">
        <f>IF(W112="-","-",($S112*(1+PROFORMA!$A$38)))</f>
        <v>-</v>
      </c>
      <c r="Y112" s="18" t="str">
        <f>IF(W112="-","-",($X112*(PROFORMA!$A$26)*12)*PROFORMA!$A$36)</f>
        <v>-</v>
      </c>
      <c r="Z112" s="19" t="str">
        <f t="shared" si="27"/>
        <v>-</v>
      </c>
      <c r="AA112" s="19" t="str">
        <f>IF(W112="-","-",EDATE(Z112,(12*PROFORMA!$A$26)))</f>
        <v>-</v>
      </c>
      <c r="AB112" s="17" t="str">
        <f t="shared" si="28"/>
        <v>-</v>
      </c>
      <c r="AC112" s="18" t="str">
        <f>IF(AB112="-","-",($X112*(1+PROFORMA!$A$38)))</f>
        <v>-</v>
      </c>
      <c r="AD112" s="18" t="str">
        <f>IF(AB112="-","-",($AC112*(PROFORMA!$A$26)*12)*PROFORMA!$A$36)</f>
        <v>-</v>
      </c>
      <c r="AE112" s="19" t="str">
        <f t="shared" si="29"/>
        <v>-</v>
      </c>
      <c r="AF112" s="19" t="str">
        <f>IF(AB112="-","-",EDATE(AE112,(12*PROFORMA!$A$26)))</f>
        <v>-</v>
      </c>
      <c r="AG112" s="17" t="str">
        <f t="shared" si="30"/>
        <v>-</v>
      </c>
      <c r="AH112" s="18" t="str">
        <f>IF(AG112="-","-",($AC112*(1+PROFORMA!$A$38)))</f>
        <v>-</v>
      </c>
      <c r="AI112" s="18" t="str">
        <f>IF(AG112="-","-",($AH112*(PROFORMA!$A$26)*12)*PROFORMA!$A$36)</f>
        <v>-</v>
      </c>
      <c r="AJ112" s="19" t="str">
        <f t="shared" si="31"/>
        <v>-</v>
      </c>
      <c r="AK112" s="19" t="str">
        <f>IF(AG112="-","-",EDATE(AJ112,(12*PROFORMA!$A$26)))</f>
        <v>-</v>
      </c>
    </row>
    <row r="113" spans="1:37" ht="25" customHeight="1" x14ac:dyDescent="0.2">
      <c r="A113" s="1"/>
      <c r="B113" s="1"/>
      <c r="C113" s="19"/>
      <c r="D113" s="19"/>
      <c r="E113" s="49"/>
      <c r="F113" s="50"/>
      <c r="G113" s="18"/>
      <c r="H113" s="51"/>
      <c r="J113" s="49" t="str">
        <f t="shared" si="16"/>
        <v>-</v>
      </c>
      <c r="K113" s="111" t="str">
        <f>IF(($A113=""),"-",(J113/PROFORMA!$A$8))</f>
        <v>-</v>
      </c>
      <c r="L113" s="74" t="str">
        <f t="shared" si="17"/>
        <v>-</v>
      </c>
      <c r="M113" s="51" t="str">
        <f t="shared" si="18"/>
        <v>-</v>
      </c>
      <c r="N113" s="45" t="str">
        <f t="array" ref="N113">IF(O113&lt;&gt;"-",EOMONTH(MIN(IF($B:$B=B113,$C:$C)),-1)+1,"-")</f>
        <v>-</v>
      </c>
      <c r="O113" s="51" t="str">
        <f>IF(B113=B114,"-",(SUMIF($B:$B,"="&amp;B113,$M:$M)*PROFORMA!$A$36))</f>
        <v>-</v>
      </c>
      <c r="P113" s="45" t="str">
        <f t="shared" si="19"/>
        <v>-</v>
      </c>
      <c r="Q113" s="46" t="str">
        <f t="shared" si="20"/>
        <v>-</v>
      </c>
      <c r="R113" s="45" t="str">
        <f t="shared" si="21"/>
        <v>-</v>
      </c>
      <c r="S113" s="46" t="str">
        <f t="shared" si="22"/>
        <v>-</v>
      </c>
      <c r="T113" s="45" t="str">
        <f t="shared" si="23"/>
        <v>-</v>
      </c>
      <c r="U113" s="45" t="str">
        <f t="shared" si="24"/>
        <v>-</v>
      </c>
      <c r="V113" s="46" t="str">
        <f t="shared" si="25"/>
        <v>-</v>
      </c>
      <c r="W113" s="17" t="str">
        <f t="shared" si="26"/>
        <v>-</v>
      </c>
      <c r="X113" s="18" t="str">
        <f>IF(W113="-","-",($S113*(1+PROFORMA!$A$38)))</f>
        <v>-</v>
      </c>
      <c r="Y113" s="18" t="str">
        <f>IF(W113="-","-",($X113*(PROFORMA!$A$26)*12)*PROFORMA!$A$36)</f>
        <v>-</v>
      </c>
      <c r="Z113" s="19" t="str">
        <f t="shared" si="27"/>
        <v>-</v>
      </c>
      <c r="AA113" s="19" t="str">
        <f>IF(W113="-","-",EDATE(Z113,(12*PROFORMA!$A$26)))</f>
        <v>-</v>
      </c>
      <c r="AB113" s="17" t="str">
        <f t="shared" si="28"/>
        <v>-</v>
      </c>
      <c r="AC113" s="18" t="str">
        <f>IF(AB113="-","-",($X113*(1+PROFORMA!$A$38)))</f>
        <v>-</v>
      </c>
      <c r="AD113" s="18" t="str">
        <f>IF(AB113="-","-",($AC113*(PROFORMA!$A$26)*12)*PROFORMA!$A$36)</f>
        <v>-</v>
      </c>
      <c r="AE113" s="19" t="str">
        <f t="shared" si="29"/>
        <v>-</v>
      </c>
      <c r="AF113" s="19" t="str">
        <f>IF(AB113="-","-",EDATE(AE113,(12*PROFORMA!$A$26)))</f>
        <v>-</v>
      </c>
      <c r="AG113" s="17" t="str">
        <f t="shared" si="30"/>
        <v>-</v>
      </c>
      <c r="AH113" s="18" t="str">
        <f>IF(AG113="-","-",($AC113*(1+PROFORMA!$A$38)))</f>
        <v>-</v>
      </c>
      <c r="AI113" s="18" t="str">
        <f>IF(AG113="-","-",($AH113*(PROFORMA!$A$26)*12)*PROFORMA!$A$36)</f>
        <v>-</v>
      </c>
      <c r="AJ113" s="19" t="str">
        <f t="shared" si="31"/>
        <v>-</v>
      </c>
      <c r="AK113" s="19" t="str">
        <f>IF(AG113="-","-",EDATE(AJ113,(12*PROFORMA!$A$26)))</f>
        <v>-</v>
      </c>
    </row>
    <row r="114" spans="1:37" ht="25" customHeight="1" x14ac:dyDescent="0.2">
      <c r="A114" s="1"/>
      <c r="B114" s="1"/>
      <c r="C114" s="19"/>
      <c r="D114" s="19"/>
      <c r="E114" s="49"/>
      <c r="F114" s="50"/>
      <c r="G114" s="18"/>
      <c r="H114" s="51"/>
      <c r="J114" s="49" t="str">
        <f t="shared" si="16"/>
        <v>-</v>
      </c>
      <c r="K114" s="111" t="str">
        <f>IF(($A114=""),"-",(J114/PROFORMA!$A$8))</f>
        <v>-</v>
      </c>
      <c r="L114" s="74" t="str">
        <f t="shared" si="17"/>
        <v>-</v>
      </c>
      <c r="M114" s="51" t="str">
        <f t="shared" si="18"/>
        <v>-</v>
      </c>
      <c r="N114" s="45" t="str">
        <f t="array" ref="N114">IF(O114&lt;&gt;"-",EOMONTH(MIN(IF($B:$B=B114,$C:$C)),-1)+1,"-")</f>
        <v>-</v>
      </c>
      <c r="O114" s="51" t="str">
        <f>IF(B114=B115,"-",(SUMIF($B:$B,"="&amp;B114,$M:$M)*PROFORMA!$A$36))</f>
        <v>-</v>
      </c>
      <c r="P114" s="45" t="str">
        <f t="shared" si="19"/>
        <v>-</v>
      </c>
      <c r="Q114" s="46" t="str">
        <f t="shared" si="20"/>
        <v>-</v>
      </c>
      <c r="R114" s="45" t="str">
        <f t="shared" si="21"/>
        <v>-</v>
      </c>
      <c r="S114" s="46" t="str">
        <f t="shared" si="22"/>
        <v>-</v>
      </c>
      <c r="T114" s="45" t="str">
        <f t="shared" si="23"/>
        <v>-</v>
      </c>
      <c r="U114" s="45" t="str">
        <f t="shared" si="24"/>
        <v>-</v>
      </c>
      <c r="V114" s="46" t="str">
        <f t="shared" si="25"/>
        <v>-</v>
      </c>
      <c r="W114" s="17" t="str">
        <f t="shared" si="26"/>
        <v>-</v>
      </c>
      <c r="X114" s="18" t="str">
        <f>IF(W114="-","-",($S114*(1+PROFORMA!$A$38)))</f>
        <v>-</v>
      </c>
      <c r="Y114" s="18" t="str">
        <f>IF(W114="-","-",($X114*(PROFORMA!$A$26)*12)*PROFORMA!$A$36)</f>
        <v>-</v>
      </c>
      <c r="Z114" s="19" t="str">
        <f t="shared" si="27"/>
        <v>-</v>
      </c>
      <c r="AA114" s="19" t="str">
        <f>IF(W114="-","-",EDATE(Z114,(12*PROFORMA!$A$26)))</f>
        <v>-</v>
      </c>
      <c r="AB114" s="17" t="str">
        <f t="shared" si="28"/>
        <v>-</v>
      </c>
      <c r="AC114" s="18" t="str">
        <f>IF(AB114="-","-",($X114*(1+PROFORMA!$A$38)))</f>
        <v>-</v>
      </c>
      <c r="AD114" s="18" t="str">
        <f>IF(AB114="-","-",($AC114*(PROFORMA!$A$26)*12)*PROFORMA!$A$36)</f>
        <v>-</v>
      </c>
      <c r="AE114" s="19" t="str">
        <f t="shared" si="29"/>
        <v>-</v>
      </c>
      <c r="AF114" s="19" t="str">
        <f>IF(AB114="-","-",EDATE(AE114,(12*PROFORMA!$A$26)))</f>
        <v>-</v>
      </c>
      <c r="AG114" s="17" t="str">
        <f t="shared" si="30"/>
        <v>-</v>
      </c>
      <c r="AH114" s="18" t="str">
        <f>IF(AG114="-","-",($AC114*(1+PROFORMA!$A$38)))</f>
        <v>-</v>
      </c>
      <c r="AI114" s="18" t="str">
        <f>IF(AG114="-","-",($AH114*(PROFORMA!$A$26)*12)*PROFORMA!$A$36)</f>
        <v>-</v>
      </c>
      <c r="AJ114" s="19" t="str">
        <f t="shared" si="31"/>
        <v>-</v>
      </c>
      <c r="AK114" s="19" t="str">
        <f>IF(AG114="-","-",EDATE(AJ114,(12*PROFORMA!$A$26)))</f>
        <v>-</v>
      </c>
    </row>
    <row r="115" spans="1:37" ht="25" customHeight="1" x14ac:dyDescent="0.2">
      <c r="A115" s="1"/>
      <c r="B115" s="1"/>
      <c r="C115" s="19"/>
      <c r="D115" s="19"/>
      <c r="E115" s="49"/>
      <c r="F115" s="50"/>
      <c r="G115" s="18"/>
      <c r="H115" s="51"/>
      <c r="J115" s="49" t="str">
        <f t="shared" si="16"/>
        <v>-</v>
      </c>
      <c r="K115" s="111" t="str">
        <f>IF(($A115=""),"-",(J115/PROFORMA!$A$8))</f>
        <v>-</v>
      </c>
      <c r="L115" s="74" t="str">
        <f t="shared" si="17"/>
        <v>-</v>
      </c>
      <c r="M115" s="51" t="str">
        <f t="shared" si="18"/>
        <v>-</v>
      </c>
      <c r="N115" s="45" t="str">
        <f t="array" ref="N115">IF(O115&lt;&gt;"-",EOMONTH(MIN(IF($B:$B=B115,$C:$C)),-1)+1,"-")</f>
        <v>-</v>
      </c>
      <c r="O115" s="51" t="str">
        <f>IF(B115=B116,"-",(SUMIF($B:$B,"="&amp;B115,$M:$M)*PROFORMA!$A$36))</f>
        <v>-</v>
      </c>
      <c r="P115" s="45" t="str">
        <f t="shared" si="19"/>
        <v>-</v>
      </c>
      <c r="Q115" s="46" t="str">
        <f t="shared" si="20"/>
        <v>-</v>
      </c>
      <c r="R115" s="45" t="str">
        <f t="shared" si="21"/>
        <v>-</v>
      </c>
      <c r="S115" s="46" t="str">
        <f t="shared" si="22"/>
        <v>-</v>
      </c>
      <c r="T115" s="45" t="str">
        <f t="shared" si="23"/>
        <v>-</v>
      </c>
      <c r="U115" s="45" t="str">
        <f t="shared" si="24"/>
        <v>-</v>
      </c>
      <c r="V115" s="46" t="str">
        <f t="shared" si="25"/>
        <v>-</v>
      </c>
      <c r="W115" s="17" t="str">
        <f t="shared" si="26"/>
        <v>-</v>
      </c>
      <c r="X115" s="18" t="str">
        <f>IF(W115="-","-",($S115*(1+PROFORMA!$A$38)))</f>
        <v>-</v>
      </c>
      <c r="Y115" s="18" t="str">
        <f>IF(W115="-","-",($X115*(PROFORMA!$A$26)*12)*PROFORMA!$A$36)</f>
        <v>-</v>
      </c>
      <c r="Z115" s="19" t="str">
        <f t="shared" si="27"/>
        <v>-</v>
      </c>
      <c r="AA115" s="19" t="str">
        <f>IF(W115="-","-",EDATE(Z115,(12*PROFORMA!$A$26)))</f>
        <v>-</v>
      </c>
      <c r="AB115" s="17" t="str">
        <f t="shared" si="28"/>
        <v>-</v>
      </c>
      <c r="AC115" s="18" t="str">
        <f>IF(AB115="-","-",($X115*(1+PROFORMA!$A$38)))</f>
        <v>-</v>
      </c>
      <c r="AD115" s="18" t="str">
        <f>IF(AB115="-","-",($AC115*(PROFORMA!$A$26)*12)*PROFORMA!$A$36)</f>
        <v>-</v>
      </c>
      <c r="AE115" s="19" t="str">
        <f t="shared" si="29"/>
        <v>-</v>
      </c>
      <c r="AF115" s="19" t="str">
        <f>IF(AB115="-","-",EDATE(AE115,(12*PROFORMA!$A$26)))</f>
        <v>-</v>
      </c>
      <c r="AG115" s="17" t="str">
        <f t="shared" si="30"/>
        <v>-</v>
      </c>
      <c r="AH115" s="18" t="str">
        <f>IF(AG115="-","-",($AC115*(1+PROFORMA!$A$38)))</f>
        <v>-</v>
      </c>
      <c r="AI115" s="18" t="str">
        <f>IF(AG115="-","-",($AH115*(PROFORMA!$A$26)*12)*PROFORMA!$A$36)</f>
        <v>-</v>
      </c>
      <c r="AJ115" s="19" t="str">
        <f t="shared" si="31"/>
        <v>-</v>
      </c>
      <c r="AK115" s="19" t="str">
        <f>IF(AG115="-","-",EDATE(AJ115,(12*PROFORMA!$A$26)))</f>
        <v>-</v>
      </c>
    </row>
    <row r="116" spans="1:37" ht="25" customHeight="1" x14ac:dyDescent="0.2">
      <c r="A116" s="1"/>
      <c r="B116" s="1"/>
      <c r="C116" s="19"/>
      <c r="D116" s="19"/>
      <c r="E116" s="49"/>
      <c r="F116" s="50"/>
      <c r="G116" s="18"/>
      <c r="H116" s="51"/>
      <c r="J116" s="49" t="str">
        <f t="shared" si="16"/>
        <v>-</v>
      </c>
      <c r="K116" s="111" t="str">
        <f>IF(($A116=""),"-",(J116/PROFORMA!$A$8))</f>
        <v>-</v>
      </c>
      <c r="L116" s="74" t="str">
        <f t="shared" si="17"/>
        <v>-</v>
      </c>
      <c r="M116" s="51" t="str">
        <f t="shared" si="18"/>
        <v>-</v>
      </c>
      <c r="N116" s="45" t="str">
        <f t="array" ref="N116">IF(O116&lt;&gt;"-",EOMONTH(MIN(IF($B:$B=B116,$C:$C)),-1)+1,"-")</f>
        <v>-</v>
      </c>
      <c r="O116" s="51" t="str">
        <f>IF(B116=B117,"-",(SUMIF($B:$B,"="&amp;B116,$M:$M)*PROFORMA!$A$36))</f>
        <v>-</v>
      </c>
      <c r="P116" s="45" t="str">
        <f t="shared" si="19"/>
        <v>-</v>
      </c>
      <c r="Q116" s="46" t="str">
        <f t="shared" si="20"/>
        <v>-</v>
      </c>
      <c r="R116" s="45" t="str">
        <f t="shared" si="21"/>
        <v>-</v>
      </c>
      <c r="S116" s="46" t="str">
        <f t="shared" si="22"/>
        <v>-</v>
      </c>
      <c r="T116" s="45" t="str">
        <f t="shared" si="23"/>
        <v>-</v>
      </c>
      <c r="U116" s="45" t="str">
        <f t="shared" si="24"/>
        <v>-</v>
      </c>
      <c r="V116" s="46" t="str">
        <f t="shared" si="25"/>
        <v>-</v>
      </c>
      <c r="W116" s="17" t="str">
        <f t="shared" si="26"/>
        <v>-</v>
      </c>
      <c r="X116" s="18" t="str">
        <f>IF(W116="-","-",($S116*(1+PROFORMA!$A$38)))</f>
        <v>-</v>
      </c>
      <c r="Y116" s="18" t="str">
        <f>IF(W116="-","-",($X116*(PROFORMA!$A$26)*12)*PROFORMA!$A$36)</f>
        <v>-</v>
      </c>
      <c r="Z116" s="19" t="str">
        <f t="shared" si="27"/>
        <v>-</v>
      </c>
      <c r="AA116" s="19" t="str">
        <f>IF(W116="-","-",EDATE(Z116,(12*PROFORMA!$A$26)))</f>
        <v>-</v>
      </c>
      <c r="AB116" s="17" t="str">
        <f t="shared" si="28"/>
        <v>-</v>
      </c>
      <c r="AC116" s="18" t="str">
        <f>IF(AB116="-","-",($X116*(1+PROFORMA!$A$38)))</f>
        <v>-</v>
      </c>
      <c r="AD116" s="18" t="str">
        <f>IF(AB116="-","-",($AC116*(PROFORMA!$A$26)*12)*PROFORMA!$A$36)</f>
        <v>-</v>
      </c>
      <c r="AE116" s="19" t="str">
        <f t="shared" si="29"/>
        <v>-</v>
      </c>
      <c r="AF116" s="19" t="str">
        <f>IF(AB116="-","-",EDATE(AE116,(12*PROFORMA!$A$26)))</f>
        <v>-</v>
      </c>
      <c r="AG116" s="17" t="str">
        <f t="shared" si="30"/>
        <v>-</v>
      </c>
      <c r="AH116" s="18" t="str">
        <f>IF(AG116="-","-",($AC116*(1+PROFORMA!$A$38)))</f>
        <v>-</v>
      </c>
      <c r="AI116" s="18" t="str">
        <f>IF(AG116="-","-",($AH116*(PROFORMA!$A$26)*12)*PROFORMA!$A$36)</f>
        <v>-</v>
      </c>
      <c r="AJ116" s="19" t="str">
        <f t="shared" si="31"/>
        <v>-</v>
      </c>
      <c r="AK116" s="19" t="str">
        <f>IF(AG116="-","-",EDATE(AJ116,(12*PROFORMA!$A$26)))</f>
        <v>-</v>
      </c>
    </row>
    <row r="117" spans="1:37" ht="25" customHeight="1" x14ac:dyDescent="0.2">
      <c r="A117" s="1"/>
      <c r="B117" s="1"/>
      <c r="C117" s="19"/>
      <c r="D117" s="19"/>
      <c r="E117" s="49"/>
      <c r="F117" s="50"/>
      <c r="G117" s="18"/>
      <c r="H117" s="51"/>
      <c r="J117" s="49" t="str">
        <f t="shared" si="16"/>
        <v>-</v>
      </c>
      <c r="K117" s="111" t="str">
        <f>IF(($A117=""),"-",(J117/PROFORMA!$A$8))</f>
        <v>-</v>
      </c>
      <c r="L117" s="74" t="str">
        <f t="shared" si="17"/>
        <v>-</v>
      </c>
      <c r="M117" s="51" t="str">
        <f t="shared" si="18"/>
        <v>-</v>
      </c>
      <c r="N117" s="45" t="str">
        <f t="array" ref="N117">IF(O117&lt;&gt;"-",EOMONTH(MIN(IF($B:$B=B117,$C:$C)),-1)+1,"-")</f>
        <v>-</v>
      </c>
      <c r="O117" s="51" t="str">
        <f>IF(B117=B118,"-",(SUMIF($B:$B,"="&amp;B117,$M:$M)*PROFORMA!$A$36))</f>
        <v>-</v>
      </c>
      <c r="P117" s="45" t="str">
        <f t="shared" si="19"/>
        <v>-</v>
      </c>
      <c r="Q117" s="46" t="str">
        <f t="shared" si="20"/>
        <v>-</v>
      </c>
      <c r="R117" s="45" t="str">
        <f t="shared" si="21"/>
        <v>-</v>
      </c>
      <c r="S117" s="46" t="str">
        <f t="shared" si="22"/>
        <v>-</v>
      </c>
      <c r="T117" s="45" t="str">
        <f t="shared" si="23"/>
        <v>-</v>
      </c>
      <c r="U117" s="45" t="str">
        <f t="shared" si="24"/>
        <v>-</v>
      </c>
      <c r="V117" s="46" t="str">
        <f t="shared" si="25"/>
        <v>-</v>
      </c>
      <c r="W117" s="17" t="str">
        <f t="shared" si="26"/>
        <v>-</v>
      </c>
      <c r="X117" s="18" t="str">
        <f>IF(W117="-","-",($S117*(1+PROFORMA!$A$38)))</f>
        <v>-</v>
      </c>
      <c r="Y117" s="18" t="str">
        <f>IF(W117="-","-",($X117*(PROFORMA!$A$26)*12)*PROFORMA!$A$36)</f>
        <v>-</v>
      </c>
      <c r="Z117" s="19" t="str">
        <f t="shared" si="27"/>
        <v>-</v>
      </c>
      <c r="AA117" s="19" t="str">
        <f>IF(W117="-","-",EDATE(Z117,(12*PROFORMA!$A$26)))</f>
        <v>-</v>
      </c>
      <c r="AB117" s="17" t="str">
        <f t="shared" si="28"/>
        <v>-</v>
      </c>
      <c r="AC117" s="18" t="str">
        <f>IF(AB117="-","-",($X117*(1+PROFORMA!$A$38)))</f>
        <v>-</v>
      </c>
      <c r="AD117" s="18" t="str">
        <f>IF(AB117="-","-",($AC117*(PROFORMA!$A$26)*12)*PROFORMA!$A$36)</f>
        <v>-</v>
      </c>
      <c r="AE117" s="19" t="str">
        <f t="shared" si="29"/>
        <v>-</v>
      </c>
      <c r="AF117" s="19" t="str">
        <f>IF(AB117="-","-",EDATE(AE117,(12*PROFORMA!$A$26)))</f>
        <v>-</v>
      </c>
      <c r="AG117" s="17" t="str">
        <f t="shared" si="30"/>
        <v>-</v>
      </c>
      <c r="AH117" s="18" t="str">
        <f>IF(AG117="-","-",($AC117*(1+PROFORMA!$A$38)))</f>
        <v>-</v>
      </c>
      <c r="AI117" s="18" t="str">
        <f>IF(AG117="-","-",($AH117*(PROFORMA!$A$26)*12)*PROFORMA!$A$36)</f>
        <v>-</v>
      </c>
      <c r="AJ117" s="19" t="str">
        <f t="shared" si="31"/>
        <v>-</v>
      </c>
      <c r="AK117" s="19" t="str">
        <f>IF(AG117="-","-",EDATE(AJ117,(12*PROFORMA!$A$26)))</f>
        <v>-</v>
      </c>
    </row>
    <row r="118" spans="1:37" ht="25" customHeight="1" x14ac:dyDescent="0.2">
      <c r="A118" s="1"/>
      <c r="B118" s="1"/>
      <c r="C118" s="19"/>
      <c r="D118" s="19"/>
      <c r="E118" s="49"/>
      <c r="F118" s="50"/>
      <c r="G118" s="18"/>
      <c r="H118" s="51"/>
      <c r="J118" s="49" t="str">
        <f t="shared" si="16"/>
        <v>-</v>
      </c>
      <c r="K118" s="111" t="str">
        <f>IF(($A118=""),"-",(J118/PROFORMA!$A$8))</f>
        <v>-</v>
      </c>
      <c r="L118" s="74" t="str">
        <f t="shared" si="17"/>
        <v>-</v>
      </c>
      <c r="M118" s="51" t="str">
        <f t="shared" si="18"/>
        <v>-</v>
      </c>
      <c r="N118" s="45" t="str">
        <f t="array" ref="N118">IF(O118&lt;&gt;"-",EOMONTH(MIN(IF($B:$B=B118,$C:$C)),-1)+1,"-")</f>
        <v>-</v>
      </c>
      <c r="O118" s="51" t="str">
        <f>IF(B118=B119,"-",(SUMIF($B:$B,"="&amp;B118,$M:$M)*PROFORMA!$A$36))</f>
        <v>-</v>
      </c>
      <c r="P118" s="45" t="str">
        <f t="shared" si="19"/>
        <v>-</v>
      </c>
      <c r="Q118" s="46" t="str">
        <f t="shared" si="20"/>
        <v>-</v>
      </c>
      <c r="R118" s="45" t="str">
        <f t="shared" si="21"/>
        <v>-</v>
      </c>
      <c r="S118" s="46" t="str">
        <f t="shared" si="22"/>
        <v>-</v>
      </c>
      <c r="T118" s="45" t="str">
        <f t="shared" si="23"/>
        <v>-</v>
      </c>
      <c r="U118" s="45" t="str">
        <f t="shared" si="24"/>
        <v>-</v>
      </c>
      <c r="V118" s="46" t="str">
        <f t="shared" si="25"/>
        <v>-</v>
      </c>
      <c r="W118" s="17" t="str">
        <f t="shared" si="26"/>
        <v>-</v>
      </c>
      <c r="X118" s="18" t="str">
        <f>IF(W118="-","-",($S118*(1+PROFORMA!$A$38)))</f>
        <v>-</v>
      </c>
      <c r="Y118" s="18" t="str">
        <f>IF(W118="-","-",($X118*(PROFORMA!$A$26)*12)*PROFORMA!$A$36)</f>
        <v>-</v>
      </c>
      <c r="Z118" s="19" t="str">
        <f t="shared" si="27"/>
        <v>-</v>
      </c>
      <c r="AA118" s="19" t="str">
        <f>IF(W118="-","-",EDATE(Z118,(12*PROFORMA!$A$26)))</f>
        <v>-</v>
      </c>
      <c r="AB118" s="17" t="str">
        <f t="shared" si="28"/>
        <v>-</v>
      </c>
      <c r="AC118" s="18" t="str">
        <f>IF(AB118="-","-",($X118*(1+PROFORMA!$A$38)))</f>
        <v>-</v>
      </c>
      <c r="AD118" s="18" t="str">
        <f>IF(AB118="-","-",($AC118*(PROFORMA!$A$26)*12)*PROFORMA!$A$36)</f>
        <v>-</v>
      </c>
      <c r="AE118" s="19" t="str">
        <f t="shared" si="29"/>
        <v>-</v>
      </c>
      <c r="AF118" s="19" t="str">
        <f>IF(AB118="-","-",EDATE(AE118,(12*PROFORMA!$A$26)))</f>
        <v>-</v>
      </c>
      <c r="AG118" s="17" t="str">
        <f t="shared" si="30"/>
        <v>-</v>
      </c>
      <c r="AH118" s="18" t="str">
        <f>IF(AG118="-","-",($AC118*(1+PROFORMA!$A$38)))</f>
        <v>-</v>
      </c>
      <c r="AI118" s="18" t="str">
        <f>IF(AG118="-","-",($AH118*(PROFORMA!$A$26)*12)*PROFORMA!$A$36)</f>
        <v>-</v>
      </c>
      <c r="AJ118" s="19" t="str">
        <f t="shared" si="31"/>
        <v>-</v>
      </c>
      <c r="AK118" s="19" t="str">
        <f>IF(AG118="-","-",EDATE(AJ118,(12*PROFORMA!$A$26)))</f>
        <v>-</v>
      </c>
    </row>
    <row r="119" spans="1:37" ht="25" customHeight="1" x14ac:dyDescent="0.2">
      <c r="A119" s="1"/>
      <c r="B119" s="1"/>
      <c r="C119" s="19"/>
      <c r="D119" s="19"/>
      <c r="E119" s="49"/>
      <c r="F119" s="50"/>
      <c r="G119" s="18"/>
      <c r="H119" s="51"/>
      <c r="J119" s="49" t="str">
        <f t="shared" si="16"/>
        <v>-</v>
      </c>
      <c r="K119" s="111" t="str">
        <f>IF(($A119=""),"-",(J119/PROFORMA!$A$8))</f>
        <v>-</v>
      </c>
      <c r="L119" s="74" t="str">
        <f t="shared" si="17"/>
        <v>-</v>
      </c>
      <c r="M119" s="51" t="str">
        <f t="shared" si="18"/>
        <v>-</v>
      </c>
      <c r="N119" s="45" t="str">
        <f t="array" ref="N119">IF(O119&lt;&gt;"-",EOMONTH(MIN(IF($B:$B=B119,$C:$C)),-1)+1,"-")</f>
        <v>-</v>
      </c>
      <c r="O119" s="51" t="str">
        <f>IF(B119=B120,"-",(SUMIF($B:$B,"="&amp;B119,$M:$M)*PROFORMA!$A$36))</f>
        <v>-</v>
      </c>
      <c r="P119" s="45" t="str">
        <f t="shared" si="19"/>
        <v>-</v>
      </c>
      <c r="Q119" s="46" t="str">
        <f t="shared" si="20"/>
        <v>-</v>
      </c>
      <c r="R119" s="45" t="str">
        <f t="shared" si="21"/>
        <v>-</v>
      </c>
      <c r="S119" s="46" t="str">
        <f t="shared" si="22"/>
        <v>-</v>
      </c>
      <c r="T119" s="45" t="str">
        <f t="shared" si="23"/>
        <v>-</v>
      </c>
      <c r="U119" s="45" t="str">
        <f t="shared" si="24"/>
        <v>-</v>
      </c>
      <c r="V119" s="46" t="str">
        <f t="shared" si="25"/>
        <v>-</v>
      </c>
      <c r="W119" s="17" t="str">
        <f t="shared" si="26"/>
        <v>-</v>
      </c>
      <c r="X119" s="18" t="str">
        <f>IF(W119="-","-",($S119*(1+PROFORMA!$A$38)))</f>
        <v>-</v>
      </c>
      <c r="Y119" s="18" t="str">
        <f>IF(W119="-","-",($X119*(PROFORMA!$A$26)*12)*PROFORMA!$A$36)</f>
        <v>-</v>
      </c>
      <c r="Z119" s="19" t="str">
        <f t="shared" si="27"/>
        <v>-</v>
      </c>
      <c r="AA119" s="19" t="str">
        <f>IF(W119="-","-",EDATE(Z119,(12*PROFORMA!$A$26)))</f>
        <v>-</v>
      </c>
      <c r="AB119" s="17" t="str">
        <f t="shared" si="28"/>
        <v>-</v>
      </c>
      <c r="AC119" s="18" t="str">
        <f>IF(AB119="-","-",($X119*(1+PROFORMA!$A$38)))</f>
        <v>-</v>
      </c>
      <c r="AD119" s="18" t="str">
        <f>IF(AB119="-","-",($AC119*(PROFORMA!$A$26)*12)*PROFORMA!$A$36)</f>
        <v>-</v>
      </c>
      <c r="AE119" s="19" t="str">
        <f t="shared" si="29"/>
        <v>-</v>
      </c>
      <c r="AF119" s="19" t="str">
        <f>IF(AB119="-","-",EDATE(AE119,(12*PROFORMA!$A$26)))</f>
        <v>-</v>
      </c>
      <c r="AG119" s="17" t="str">
        <f t="shared" si="30"/>
        <v>-</v>
      </c>
      <c r="AH119" s="18" t="str">
        <f>IF(AG119="-","-",($AC119*(1+PROFORMA!$A$38)))</f>
        <v>-</v>
      </c>
      <c r="AI119" s="18" t="str">
        <f>IF(AG119="-","-",($AH119*(PROFORMA!$A$26)*12)*PROFORMA!$A$36)</f>
        <v>-</v>
      </c>
      <c r="AJ119" s="19" t="str">
        <f t="shared" si="31"/>
        <v>-</v>
      </c>
      <c r="AK119" s="19" t="str">
        <f>IF(AG119="-","-",EDATE(AJ119,(12*PROFORMA!$A$26)))</f>
        <v>-</v>
      </c>
    </row>
    <row r="120" spans="1:37" ht="25" customHeight="1" x14ac:dyDescent="0.2">
      <c r="A120" s="1"/>
      <c r="B120" s="1"/>
      <c r="C120" s="19"/>
      <c r="D120" s="19"/>
      <c r="E120" s="49"/>
      <c r="F120" s="50"/>
      <c r="G120" s="18"/>
      <c r="H120" s="51"/>
      <c r="J120" s="49" t="str">
        <f t="shared" si="16"/>
        <v>-</v>
      </c>
      <c r="K120" s="111" t="str">
        <f>IF(($A120=""),"-",(J120/PROFORMA!$A$8))</f>
        <v>-</v>
      </c>
      <c r="L120" s="74" t="str">
        <f t="shared" si="17"/>
        <v>-</v>
      </c>
      <c r="M120" s="51" t="str">
        <f t="shared" si="18"/>
        <v>-</v>
      </c>
      <c r="N120" s="45" t="str">
        <f t="array" ref="N120">IF(O120&lt;&gt;"-",EOMONTH(MIN(IF($B:$B=B120,$C:$C)),-1)+1,"-")</f>
        <v>-</v>
      </c>
      <c r="O120" s="51" t="str">
        <f>IF(B120=B121,"-",(SUMIF($B:$B,"="&amp;B120,$M:$M)*PROFORMA!$A$36))</f>
        <v>-</v>
      </c>
      <c r="P120" s="45" t="str">
        <f t="shared" si="19"/>
        <v>-</v>
      </c>
      <c r="Q120" s="46" t="str">
        <f t="shared" si="20"/>
        <v>-</v>
      </c>
      <c r="R120" s="45" t="str">
        <f t="shared" si="21"/>
        <v>-</v>
      </c>
      <c r="S120" s="46" t="str">
        <f t="shared" si="22"/>
        <v>-</v>
      </c>
      <c r="T120" s="45" t="str">
        <f t="shared" si="23"/>
        <v>-</v>
      </c>
      <c r="U120" s="45" t="str">
        <f t="shared" si="24"/>
        <v>-</v>
      </c>
      <c r="V120" s="46" t="str">
        <f t="shared" si="25"/>
        <v>-</v>
      </c>
      <c r="W120" s="17" t="str">
        <f t="shared" si="26"/>
        <v>-</v>
      </c>
      <c r="X120" s="18" t="str">
        <f>IF(W120="-","-",($S120*(1+PROFORMA!$A$38)))</f>
        <v>-</v>
      </c>
      <c r="Y120" s="18" t="str">
        <f>IF(W120="-","-",($X120*(PROFORMA!$A$26)*12)*PROFORMA!$A$36)</f>
        <v>-</v>
      </c>
      <c r="Z120" s="19" t="str">
        <f t="shared" si="27"/>
        <v>-</v>
      </c>
      <c r="AA120" s="19" t="str">
        <f>IF(W120="-","-",EDATE(Z120,(12*PROFORMA!$A$26)))</f>
        <v>-</v>
      </c>
      <c r="AB120" s="17" t="str">
        <f t="shared" si="28"/>
        <v>-</v>
      </c>
      <c r="AC120" s="18" t="str">
        <f>IF(AB120="-","-",($X120*(1+PROFORMA!$A$38)))</f>
        <v>-</v>
      </c>
      <c r="AD120" s="18" t="str">
        <f>IF(AB120="-","-",($AC120*(PROFORMA!$A$26)*12)*PROFORMA!$A$36)</f>
        <v>-</v>
      </c>
      <c r="AE120" s="19" t="str">
        <f t="shared" si="29"/>
        <v>-</v>
      </c>
      <c r="AF120" s="19" t="str">
        <f>IF(AB120="-","-",EDATE(AE120,(12*PROFORMA!$A$26)))</f>
        <v>-</v>
      </c>
      <c r="AG120" s="17" t="str">
        <f t="shared" si="30"/>
        <v>-</v>
      </c>
      <c r="AH120" s="18" t="str">
        <f>IF(AG120="-","-",($AC120*(1+PROFORMA!$A$38)))</f>
        <v>-</v>
      </c>
      <c r="AI120" s="18" t="str">
        <f>IF(AG120="-","-",($AH120*(PROFORMA!$A$26)*12)*PROFORMA!$A$36)</f>
        <v>-</v>
      </c>
      <c r="AJ120" s="19" t="str">
        <f t="shared" si="31"/>
        <v>-</v>
      </c>
      <c r="AK120" s="19" t="str">
        <f>IF(AG120="-","-",EDATE(AJ120,(12*PROFORMA!$A$26)))</f>
        <v>-</v>
      </c>
    </row>
    <row r="121" spans="1:37" ht="25" customHeight="1" x14ac:dyDescent="0.2">
      <c r="A121" s="1"/>
      <c r="B121" s="1"/>
      <c r="C121" s="19"/>
      <c r="D121" s="19"/>
      <c r="E121" s="49"/>
      <c r="F121" s="50"/>
      <c r="G121" s="18"/>
      <c r="H121" s="51"/>
      <c r="J121" s="49" t="str">
        <f t="shared" si="16"/>
        <v>-</v>
      </c>
      <c r="K121" s="111" t="str">
        <f>IF(($A121=""),"-",(J121/PROFORMA!$A$8))</f>
        <v>-</v>
      </c>
      <c r="L121" s="74" t="str">
        <f t="shared" si="17"/>
        <v>-</v>
      </c>
      <c r="M121" s="51" t="str">
        <f t="shared" si="18"/>
        <v>-</v>
      </c>
      <c r="N121" s="45" t="str">
        <f t="array" ref="N121">IF(O121&lt;&gt;"-",EOMONTH(MIN(IF($B:$B=B121,$C:$C)),-1)+1,"-")</f>
        <v>-</v>
      </c>
      <c r="O121" s="51" t="str">
        <f>IF(B121=B122,"-",(SUMIF($B:$B,"="&amp;B121,$M:$M)*PROFORMA!$A$36))</f>
        <v>-</v>
      </c>
      <c r="P121" s="45" t="str">
        <f t="shared" si="19"/>
        <v>-</v>
      </c>
      <c r="Q121" s="46" t="str">
        <f t="shared" si="20"/>
        <v>-</v>
      </c>
      <c r="R121" s="45" t="str">
        <f t="shared" si="21"/>
        <v>-</v>
      </c>
      <c r="S121" s="46" t="str">
        <f t="shared" si="22"/>
        <v>-</v>
      </c>
      <c r="T121" s="45" t="str">
        <f t="shared" si="23"/>
        <v>-</v>
      </c>
      <c r="U121" s="45" t="str">
        <f t="shared" si="24"/>
        <v>-</v>
      </c>
      <c r="V121" s="46" t="str">
        <f t="shared" si="25"/>
        <v>-</v>
      </c>
      <c r="W121" s="17" t="str">
        <f t="shared" si="26"/>
        <v>-</v>
      </c>
      <c r="X121" s="18" t="str">
        <f>IF(W121="-","-",($S121*(1+PROFORMA!$A$38)))</f>
        <v>-</v>
      </c>
      <c r="Y121" s="18" t="str">
        <f>IF(W121="-","-",($X121*(PROFORMA!$A$26)*12)*PROFORMA!$A$36)</f>
        <v>-</v>
      </c>
      <c r="Z121" s="19" t="str">
        <f t="shared" si="27"/>
        <v>-</v>
      </c>
      <c r="AA121" s="19" t="str">
        <f>IF(W121="-","-",EDATE(Z121,(12*PROFORMA!$A$26)))</f>
        <v>-</v>
      </c>
      <c r="AB121" s="17" t="str">
        <f t="shared" si="28"/>
        <v>-</v>
      </c>
      <c r="AC121" s="18" t="str">
        <f>IF(AB121="-","-",($X121*(1+PROFORMA!$A$38)))</f>
        <v>-</v>
      </c>
      <c r="AD121" s="18" t="str">
        <f>IF(AB121="-","-",($AC121*(PROFORMA!$A$26)*12)*PROFORMA!$A$36)</f>
        <v>-</v>
      </c>
      <c r="AE121" s="19" t="str">
        <f t="shared" si="29"/>
        <v>-</v>
      </c>
      <c r="AF121" s="19" t="str">
        <f>IF(AB121="-","-",EDATE(AE121,(12*PROFORMA!$A$26)))</f>
        <v>-</v>
      </c>
      <c r="AG121" s="17" t="str">
        <f t="shared" si="30"/>
        <v>-</v>
      </c>
      <c r="AH121" s="18" t="str">
        <f>IF(AG121="-","-",($AC121*(1+PROFORMA!$A$38)))</f>
        <v>-</v>
      </c>
      <c r="AI121" s="18" t="str">
        <f>IF(AG121="-","-",($AH121*(PROFORMA!$A$26)*12)*PROFORMA!$A$36)</f>
        <v>-</v>
      </c>
      <c r="AJ121" s="19" t="str">
        <f t="shared" si="31"/>
        <v>-</v>
      </c>
      <c r="AK121" s="19" t="str">
        <f>IF(AG121="-","-",EDATE(AJ121,(12*PROFORMA!$A$26)))</f>
        <v>-</v>
      </c>
    </row>
    <row r="122" spans="1:37" ht="25" customHeight="1" x14ac:dyDescent="0.2">
      <c r="A122" s="1"/>
      <c r="B122" s="1"/>
      <c r="C122" s="19"/>
      <c r="D122" s="19"/>
      <c r="E122" s="49"/>
      <c r="F122" s="50"/>
      <c r="G122" s="18"/>
      <c r="H122" s="51"/>
      <c r="J122" s="49" t="str">
        <f t="shared" si="16"/>
        <v>-</v>
      </c>
      <c r="K122" s="111" t="str">
        <f>IF(($A122=""),"-",(J122/PROFORMA!$A$8))</f>
        <v>-</v>
      </c>
      <c r="L122" s="74" t="str">
        <f t="shared" si="17"/>
        <v>-</v>
      </c>
      <c r="M122" s="51" t="str">
        <f t="shared" si="18"/>
        <v>-</v>
      </c>
      <c r="N122" s="45" t="str">
        <f t="array" ref="N122">IF(O122&lt;&gt;"-",EOMONTH(MIN(IF($B:$B=B122,$C:$C)),-1)+1,"-")</f>
        <v>-</v>
      </c>
      <c r="O122" s="51" t="str">
        <f>IF(B122=B123,"-",(SUMIF($B:$B,"="&amp;B122,$M:$M)*PROFORMA!$A$36))</f>
        <v>-</v>
      </c>
      <c r="P122" s="45" t="str">
        <f t="shared" si="19"/>
        <v>-</v>
      </c>
      <c r="Q122" s="46" t="str">
        <f t="shared" si="20"/>
        <v>-</v>
      </c>
      <c r="R122" s="45" t="str">
        <f t="shared" si="21"/>
        <v>-</v>
      </c>
      <c r="S122" s="46" t="str">
        <f t="shared" si="22"/>
        <v>-</v>
      </c>
      <c r="T122" s="45" t="str">
        <f t="shared" si="23"/>
        <v>-</v>
      </c>
      <c r="U122" s="45" t="str">
        <f t="shared" si="24"/>
        <v>-</v>
      </c>
      <c r="V122" s="46" t="str">
        <f t="shared" si="25"/>
        <v>-</v>
      </c>
      <c r="W122" s="17" t="str">
        <f t="shared" si="26"/>
        <v>-</v>
      </c>
      <c r="X122" s="18" t="str">
        <f>IF(W122="-","-",($S122*(1+PROFORMA!$A$38)))</f>
        <v>-</v>
      </c>
      <c r="Y122" s="18" t="str">
        <f>IF(W122="-","-",($X122*(PROFORMA!$A$26)*12)*PROFORMA!$A$36)</f>
        <v>-</v>
      </c>
      <c r="Z122" s="19" t="str">
        <f t="shared" si="27"/>
        <v>-</v>
      </c>
      <c r="AA122" s="19" t="str">
        <f>IF(W122="-","-",EDATE(Z122,(12*PROFORMA!$A$26)))</f>
        <v>-</v>
      </c>
      <c r="AB122" s="17" t="str">
        <f t="shared" si="28"/>
        <v>-</v>
      </c>
      <c r="AC122" s="18" t="str">
        <f>IF(AB122="-","-",($X122*(1+PROFORMA!$A$38)))</f>
        <v>-</v>
      </c>
      <c r="AD122" s="18" t="str">
        <f>IF(AB122="-","-",($AC122*(PROFORMA!$A$26)*12)*PROFORMA!$A$36)</f>
        <v>-</v>
      </c>
      <c r="AE122" s="19" t="str">
        <f t="shared" si="29"/>
        <v>-</v>
      </c>
      <c r="AF122" s="19" t="str">
        <f>IF(AB122="-","-",EDATE(AE122,(12*PROFORMA!$A$26)))</f>
        <v>-</v>
      </c>
      <c r="AG122" s="17" t="str">
        <f t="shared" si="30"/>
        <v>-</v>
      </c>
      <c r="AH122" s="18" t="str">
        <f>IF(AG122="-","-",($AC122*(1+PROFORMA!$A$38)))</f>
        <v>-</v>
      </c>
      <c r="AI122" s="18" t="str">
        <f>IF(AG122="-","-",($AH122*(PROFORMA!$A$26)*12)*PROFORMA!$A$36)</f>
        <v>-</v>
      </c>
      <c r="AJ122" s="19" t="str">
        <f t="shared" si="31"/>
        <v>-</v>
      </c>
      <c r="AK122" s="19" t="str">
        <f>IF(AG122="-","-",EDATE(AJ122,(12*PROFORMA!$A$26)))</f>
        <v>-</v>
      </c>
    </row>
    <row r="123" spans="1:37" ht="25" customHeight="1" x14ac:dyDescent="0.2">
      <c r="A123" s="1"/>
      <c r="B123" s="1"/>
      <c r="C123" s="19"/>
      <c r="D123" s="19"/>
      <c r="E123" s="49"/>
      <c r="F123" s="50"/>
      <c r="G123" s="18"/>
      <c r="H123" s="51"/>
      <c r="J123" s="49" t="str">
        <f t="shared" si="16"/>
        <v>-</v>
      </c>
      <c r="K123" s="111" t="str">
        <f>IF(($A123=""),"-",(J123/PROFORMA!$A$8))</f>
        <v>-</v>
      </c>
      <c r="L123" s="74" t="str">
        <f t="shared" si="17"/>
        <v>-</v>
      </c>
      <c r="M123" s="51" t="str">
        <f t="shared" si="18"/>
        <v>-</v>
      </c>
      <c r="N123" s="45" t="str">
        <f t="array" ref="N123">IF(O123&lt;&gt;"-",EOMONTH(MIN(IF($B:$B=B123,$C:$C)),-1)+1,"-")</f>
        <v>-</v>
      </c>
      <c r="O123" s="51" t="str">
        <f>IF(B123=B124,"-",(SUMIF($B:$B,"="&amp;B123,$M:$M)*PROFORMA!$A$36))</f>
        <v>-</v>
      </c>
      <c r="P123" s="45" t="str">
        <f t="shared" si="19"/>
        <v>-</v>
      </c>
      <c r="Q123" s="46" t="str">
        <f t="shared" si="20"/>
        <v>-</v>
      </c>
      <c r="R123" s="45" t="str">
        <f t="shared" si="21"/>
        <v>-</v>
      </c>
      <c r="S123" s="46" t="str">
        <f t="shared" si="22"/>
        <v>-</v>
      </c>
      <c r="T123" s="45" t="str">
        <f t="shared" si="23"/>
        <v>-</v>
      </c>
      <c r="U123" s="45" t="str">
        <f t="shared" si="24"/>
        <v>-</v>
      </c>
      <c r="V123" s="46" t="str">
        <f t="shared" si="25"/>
        <v>-</v>
      </c>
      <c r="W123" s="17" t="str">
        <f t="shared" si="26"/>
        <v>-</v>
      </c>
      <c r="X123" s="18" t="str">
        <f>IF(W123="-","-",($S123*(1+PROFORMA!$A$38)))</f>
        <v>-</v>
      </c>
      <c r="Y123" s="18" t="str">
        <f>IF(W123="-","-",($X123*(PROFORMA!$A$26)*12)*PROFORMA!$A$36)</f>
        <v>-</v>
      </c>
      <c r="Z123" s="19" t="str">
        <f t="shared" si="27"/>
        <v>-</v>
      </c>
      <c r="AA123" s="19" t="str">
        <f>IF(W123="-","-",EDATE(Z123,(12*PROFORMA!$A$26)))</f>
        <v>-</v>
      </c>
      <c r="AB123" s="17" t="str">
        <f t="shared" si="28"/>
        <v>-</v>
      </c>
      <c r="AC123" s="18" t="str">
        <f>IF(AB123="-","-",($X123*(1+PROFORMA!$A$38)))</f>
        <v>-</v>
      </c>
      <c r="AD123" s="18" t="str">
        <f>IF(AB123="-","-",($AC123*(PROFORMA!$A$26)*12)*PROFORMA!$A$36)</f>
        <v>-</v>
      </c>
      <c r="AE123" s="19" t="str">
        <f t="shared" si="29"/>
        <v>-</v>
      </c>
      <c r="AF123" s="19" t="str">
        <f>IF(AB123="-","-",EDATE(AE123,(12*PROFORMA!$A$26)))</f>
        <v>-</v>
      </c>
      <c r="AG123" s="17" t="str">
        <f t="shared" si="30"/>
        <v>-</v>
      </c>
      <c r="AH123" s="18" t="str">
        <f>IF(AG123="-","-",($AC123*(1+PROFORMA!$A$38)))</f>
        <v>-</v>
      </c>
      <c r="AI123" s="18" t="str">
        <f>IF(AG123="-","-",($AH123*(PROFORMA!$A$26)*12)*PROFORMA!$A$36)</f>
        <v>-</v>
      </c>
      <c r="AJ123" s="19" t="str">
        <f t="shared" si="31"/>
        <v>-</v>
      </c>
      <c r="AK123" s="19" t="str">
        <f>IF(AG123="-","-",EDATE(AJ123,(12*PROFORMA!$A$26)))</f>
        <v>-</v>
      </c>
    </row>
    <row r="124" spans="1:37" ht="25" customHeight="1" x14ac:dyDescent="0.2">
      <c r="A124" s="1"/>
      <c r="B124" s="1"/>
      <c r="C124" s="19"/>
      <c r="D124" s="19"/>
      <c r="E124" s="49"/>
      <c r="F124" s="50"/>
      <c r="G124" s="18"/>
      <c r="H124" s="51"/>
      <c r="J124" s="49" t="str">
        <f t="shared" si="16"/>
        <v>-</v>
      </c>
      <c r="K124" s="111" t="str">
        <f>IF(($A124=""),"-",(J124/PROFORMA!$A$8))</f>
        <v>-</v>
      </c>
      <c r="L124" s="74" t="str">
        <f t="shared" si="17"/>
        <v>-</v>
      </c>
      <c r="M124" s="51" t="str">
        <f t="shared" si="18"/>
        <v>-</v>
      </c>
      <c r="N124" s="45" t="str">
        <f t="array" ref="N124">IF(O124&lt;&gt;"-",EOMONTH(MIN(IF($B:$B=B124,$C:$C)),-1)+1,"-")</f>
        <v>-</v>
      </c>
      <c r="O124" s="51" t="str">
        <f>IF(B124=B125,"-",(SUMIF($B:$B,"="&amp;B124,$M:$M)*PROFORMA!$A$36))</f>
        <v>-</v>
      </c>
      <c r="P124" s="45" t="str">
        <f t="shared" si="19"/>
        <v>-</v>
      </c>
      <c r="Q124" s="46" t="str">
        <f t="shared" si="20"/>
        <v>-</v>
      </c>
      <c r="R124" s="45" t="str">
        <f t="shared" si="21"/>
        <v>-</v>
      </c>
      <c r="S124" s="46" t="str">
        <f t="shared" si="22"/>
        <v>-</v>
      </c>
      <c r="T124" s="45" t="str">
        <f t="shared" si="23"/>
        <v>-</v>
      </c>
      <c r="U124" s="45" t="str">
        <f t="shared" si="24"/>
        <v>-</v>
      </c>
      <c r="V124" s="46" t="str">
        <f t="shared" si="25"/>
        <v>-</v>
      </c>
      <c r="W124" s="17" t="str">
        <f t="shared" si="26"/>
        <v>-</v>
      </c>
      <c r="X124" s="18" t="str">
        <f>IF(W124="-","-",($S124*(1+PROFORMA!$A$38)))</f>
        <v>-</v>
      </c>
      <c r="Y124" s="18" t="str">
        <f>IF(W124="-","-",($X124*(PROFORMA!$A$26)*12)*PROFORMA!$A$36)</f>
        <v>-</v>
      </c>
      <c r="Z124" s="19" t="str">
        <f t="shared" si="27"/>
        <v>-</v>
      </c>
      <c r="AA124" s="19" t="str">
        <f>IF(W124="-","-",EDATE(Z124,(12*PROFORMA!$A$26)))</f>
        <v>-</v>
      </c>
      <c r="AB124" s="17" t="str">
        <f t="shared" si="28"/>
        <v>-</v>
      </c>
      <c r="AC124" s="18" t="str">
        <f>IF(AB124="-","-",($X124*(1+PROFORMA!$A$38)))</f>
        <v>-</v>
      </c>
      <c r="AD124" s="18" t="str">
        <f>IF(AB124="-","-",($AC124*(PROFORMA!$A$26)*12)*PROFORMA!$A$36)</f>
        <v>-</v>
      </c>
      <c r="AE124" s="19" t="str">
        <f t="shared" si="29"/>
        <v>-</v>
      </c>
      <c r="AF124" s="19" t="str">
        <f>IF(AB124="-","-",EDATE(AE124,(12*PROFORMA!$A$26)))</f>
        <v>-</v>
      </c>
      <c r="AG124" s="17" t="str">
        <f t="shared" si="30"/>
        <v>-</v>
      </c>
      <c r="AH124" s="18" t="str">
        <f>IF(AG124="-","-",($AC124*(1+PROFORMA!$A$38)))</f>
        <v>-</v>
      </c>
      <c r="AI124" s="18" t="str">
        <f>IF(AG124="-","-",($AH124*(PROFORMA!$A$26)*12)*PROFORMA!$A$36)</f>
        <v>-</v>
      </c>
      <c r="AJ124" s="19" t="str">
        <f t="shared" si="31"/>
        <v>-</v>
      </c>
      <c r="AK124" s="19" t="str">
        <f>IF(AG124="-","-",EDATE(AJ124,(12*PROFORMA!$A$26)))</f>
        <v>-</v>
      </c>
    </row>
    <row r="125" spans="1:37" ht="25" customHeight="1" x14ac:dyDescent="0.2">
      <c r="A125" s="1"/>
      <c r="B125" s="1"/>
      <c r="C125" s="19"/>
      <c r="D125" s="19"/>
      <c r="E125" s="49"/>
      <c r="F125" s="50"/>
      <c r="G125" s="18"/>
      <c r="H125" s="51"/>
      <c r="J125" s="49" t="str">
        <f t="shared" si="16"/>
        <v>-</v>
      </c>
      <c r="K125" s="111" t="str">
        <f>IF(($A125=""),"-",(J125/PROFORMA!$A$8))</f>
        <v>-</v>
      </c>
      <c r="L125" s="74" t="str">
        <f t="shared" si="17"/>
        <v>-</v>
      </c>
      <c r="M125" s="51" t="str">
        <f t="shared" si="18"/>
        <v>-</v>
      </c>
      <c r="N125" s="45" t="str">
        <f t="array" ref="N125">IF(O125&lt;&gt;"-",EOMONTH(MIN(IF($B:$B=B125,$C:$C)),-1)+1,"-")</f>
        <v>-</v>
      </c>
      <c r="O125" s="51" t="str">
        <f>IF(B125=B126,"-",(SUMIF($B:$B,"="&amp;B125,$M:$M)*PROFORMA!$A$36))</f>
        <v>-</v>
      </c>
      <c r="P125" s="45" t="str">
        <f t="shared" si="19"/>
        <v>-</v>
      </c>
      <c r="Q125" s="46" t="str">
        <f t="shared" si="20"/>
        <v>-</v>
      </c>
      <c r="R125" s="45" t="str">
        <f t="shared" si="21"/>
        <v>-</v>
      </c>
      <c r="S125" s="46" t="str">
        <f t="shared" si="22"/>
        <v>-</v>
      </c>
      <c r="T125" s="45" t="str">
        <f t="shared" si="23"/>
        <v>-</v>
      </c>
      <c r="U125" s="45" t="str">
        <f t="shared" si="24"/>
        <v>-</v>
      </c>
      <c r="V125" s="46" t="str">
        <f t="shared" si="25"/>
        <v>-</v>
      </c>
      <c r="W125" s="17" t="str">
        <f t="shared" si="26"/>
        <v>-</v>
      </c>
      <c r="X125" s="18" t="str">
        <f>IF(W125="-","-",($S125*(1+PROFORMA!$A$38)))</f>
        <v>-</v>
      </c>
      <c r="Y125" s="18" t="str">
        <f>IF(W125="-","-",($X125*(PROFORMA!$A$26)*12)*PROFORMA!$A$36)</f>
        <v>-</v>
      </c>
      <c r="Z125" s="19" t="str">
        <f t="shared" si="27"/>
        <v>-</v>
      </c>
      <c r="AA125" s="19" t="str">
        <f>IF(W125="-","-",EDATE(Z125,(12*PROFORMA!$A$26)))</f>
        <v>-</v>
      </c>
      <c r="AB125" s="17" t="str">
        <f t="shared" si="28"/>
        <v>-</v>
      </c>
      <c r="AC125" s="18" t="str">
        <f>IF(AB125="-","-",($X125*(1+PROFORMA!$A$38)))</f>
        <v>-</v>
      </c>
      <c r="AD125" s="18" t="str">
        <f>IF(AB125="-","-",($AC125*(PROFORMA!$A$26)*12)*PROFORMA!$A$36)</f>
        <v>-</v>
      </c>
      <c r="AE125" s="19" t="str">
        <f t="shared" si="29"/>
        <v>-</v>
      </c>
      <c r="AF125" s="19" t="str">
        <f>IF(AB125="-","-",EDATE(AE125,(12*PROFORMA!$A$26)))</f>
        <v>-</v>
      </c>
      <c r="AG125" s="17" t="str">
        <f t="shared" si="30"/>
        <v>-</v>
      </c>
      <c r="AH125" s="18" t="str">
        <f>IF(AG125="-","-",($AC125*(1+PROFORMA!$A$38)))</f>
        <v>-</v>
      </c>
      <c r="AI125" s="18" t="str">
        <f>IF(AG125="-","-",($AH125*(PROFORMA!$A$26)*12)*PROFORMA!$A$36)</f>
        <v>-</v>
      </c>
      <c r="AJ125" s="19" t="str">
        <f t="shared" si="31"/>
        <v>-</v>
      </c>
      <c r="AK125" s="19" t="str">
        <f>IF(AG125="-","-",EDATE(AJ125,(12*PROFORMA!$A$26)))</f>
        <v>-</v>
      </c>
    </row>
    <row r="126" spans="1:37" ht="25" customHeight="1" x14ac:dyDescent="0.2">
      <c r="A126" s="1"/>
      <c r="B126" s="1"/>
      <c r="C126" s="19"/>
      <c r="D126" s="19"/>
      <c r="E126" s="49"/>
      <c r="F126" s="50"/>
      <c r="G126" s="18"/>
      <c r="H126" s="51"/>
      <c r="J126" s="49" t="str">
        <f t="shared" si="16"/>
        <v>-</v>
      </c>
      <c r="K126" s="111" t="str">
        <f>IF(($A126=""),"-",(J126/PROFORMA!$A$8))</f>
        <v>-</v>
      </c>
      <c r="L126" s="74" t="str">
        <f t="shared" si="17"/>
        <v>-</v>
      </c>
      <c r="M126" s="51" t="str">
        <f t="shared" si="18"/>
        <v>-</v>
      </c>
      <c r="N126" s="45" t="str">
        <f t="array" ref="N126">IF(O126&lt;&gt;"-",EOMONTH(MIN(IF($B:$B=B126,$C:$C)),-1)+1,"-")</f>
        <v>-</v>
      </c>
      <c r="O126" s="51" t="str">
        <f>IF(B126=B127,"-",(SUMIF($B:$B,"="&amp;B126,$M:$M)*PROFORMA!$A$36))</f>
        <v>-</v>
      </c>
      <c r="P126" s="45" t="str">
        <f t="shared" si="19"/>
        <v>-</v>
      </c>
      <c r="Q126" s="46" t="str">
        <f t="shared" si="20"/>
        <v>-</v>
      </c>
      <c r="R126" s="45" t="str">
        <f t="shared" si="21"/>
        <v>-</v>
      </c>
      <c r="S126" s="46" t="str">
        <f t="shared" si="22"/>
        <v>-</v>
      </c>
      <c r="T126" s="45" t="str">
        <f t="shared" si="23"/>
        <v>-</v>
      </c>
      <c r="U126" s="45" t="str">
        <f t="shared" si="24"/>
        <v>-</v>
      </c>
      <c r="V126" s="46" t="str">
        <f t="shared" si="25"/>
        <v>-</v>
      </c>
      <c r="W126" s="17" t="str">
        <f t="shared" si="26"/>
        <v>-</v>
      </c>
      <c r="X126" s="18" t="str">
        <f>IF(W126="-","-",($S126*(1+PROFORMA!$A$38)))</f>
        <v>-</v>
      </c>
      <c r="Y126" s="18" t="str">
        <f>IF(W126="-","-",($X126*(PROFORMA!$A$26)*12)*PROFORMA!$A$36)</f>
        <v>-</v>
      </c>
      <c r="Z126" s="19" t="str">
        <f t="shared" si="27"/>
        <v>-</v>
      </c>
      <c r="AA126" s="19" t="str">
        <f>IF(W126="-","-",EDATE(Z126,(12*PROFORMA!$A$26)))</f>
        <v>-</v>
      </c>
      <c r="AB126" s="17" t="str">
        <f t="shared" si="28"/>
        <v>-</v>
      </c>
      <c r="AC126" s="18" t="str">
        <f>IF(AB126="-","-",($X126*(1+PROFORMA!$A$38)))</f>
        <v>-</v>
      </c>
      <c r="AD126" s="18" t="str">
        <f>IF(AB126="-","-",($AC126*(PROFORMA!$A$26)*12)*PROFORMA!$A$36)</f>
        <v>-</v>
      </c>
      <c r="AE126" s="19" t="str">
        <f t="shared" si="29"/>
        <v>-</v>
      </c>
      <c r="AF126" s="19" t="str">
        <f>IF(AB126="-","-",EDATE(AE126,(12*PROFORMA!$A$26)))</f>
        <v>-</v>
      </c>
      <c r="AG126" s="17" t="str">
        <f t="shared" si="30"/>
        <v>-</v>
      </c>
      <c r="AH126" s="18" t="str">
        <f>IF(AG126="-","-",($AC126*(1+PROFORMA!$A$38)))</f>
        <v>-</v>
      </c>
      <c r="AI126" s="18" t="str">
        <f>IF(AG126="-","-",($AH126*(PROFORMA!$A$26)*12)*PROFORMA!$A$36)</f>
        <v>-</v>
      </c>
      <c r="AJ126" s="19" t="str">
        <f t="shared" si="31"/>
        <v>-</v>
      </c>
      <c r="AK126" s="19" t="str">
        <f>IF(AG126="-","-",EDATE(AJ126,(12*PROFORMA!$A$26)))</f>
        <v>-</v>
      </c>
    </row>
    <row r="127" spans="1:37" ht="25" customHeight="1" x14ac:dyDescent="0.2">
      <c r="A127" s="1"/>
      <c r="B127" s="1"/>
      <c r="C127" s="19"/>
      <c r="D127" s="19"/>
      <c r="E127" s="49"/>
      <c r="F127" s="50"/>
      <c r="G127" s="18"/>
      <c r="H127" s="51"/>
      <c r="J127" s="49" t="str">
        <f t="shared" si="16"/>
        <v>-</v>
      </c>
      <c r="K127" s="111" t="str">
        <f>IF(($A127=""),"-",(J127/PROFORMA!$A$8))</f>
        <v>-</v>
      </c>
      <c r="L127" s="74" t="str">
        <f t="shared" si="17"/>
        <v>-</v>
      </c>
      <c r="M127" s="51" t="str">
        <f t="shared" si="18"/>
        <v>-</v>
      </c>
      <c r="N127" s="45" t="str">
        <f t="array" ref="N127">IF(O127&lt;&gt;"-",EOMONTH(MIN(IF($B:$B=B127,$C:$C)),-1)+1,"-")</f>
        <v>-</v>
      </c>
      <c r="O127" s="51" t="str">
        <f>IF(B127=B128,"-",(SUMIF($B:$B,"="&amp;B127,$M:$M)*PROFORMA!$A$36))</f>
        <v>-</v>
      </c>
      <c r="P127" s="45" t="str">
        <f t="shared" si="19"/>
        <v>-</v>
      </c>
      <c r="Q127" s="46" t="str">
        <f t="shared" si="20"/>
        <v>-</v>
      </c>
      <c r="R127" s="45" t="str">
        <f t="shared" si="21"/>
        <v>-</v>
      </c>
      <c r="S127" s="46" t="str">
        <f t="shared" si="22"/>
        <v>-</v>
      </c>
      <c r="T127" s="45" t="str">
        <f t="shared" si="23"/>
        <v>-</v>
      </c>
      <c r="U127" s="45" t="str">
        <f t="shared" si="24"/>
        <v>-</v>
      </c>
      <c r="V127" s="46" t="str">
        <f t="shared" si="25"/>
        <v>-</v>
      </c>
      <c r="W127" s="17" t="str">
        <f t="shared" si="26"/>
        <v>-</v>
      </c>
      <c r="X127" s="18" t="str">
        <f>IF(W127="-","-",($S127*(1+PROFORMA!$A$38)))</f>
        <v>-</v>
      </c>
      <c r="Y127" s="18" t="str">
        <f>IF(W127="-","-",($X127*(PROFORMA!$A$26)*12)*PROFORMA!$A$36)</f>
        <v>-</v>
      </c>
      <c r="Z127" s="19" t="str">
        <f t="shared" si="27"/>
        <v>-</v>
      </c>
      <c r="AA127" s="19" t="str">
        <f>IF(W127="-","-",EDATE(Z127,(12*PROFORMA!$A$26)))</f>
        <v>-</v>
      </c>
      <c r="AB127" s="17" t="str">
        <f t="shared" si="28"/>
        <v>-</v>
      </c>
      <c r="AC127" s="18" t="str">
        <f>IF(AB127="-","-",($X127*(1+PROFORMA!$A$38)))</f>
        <v>-</v>
      </c>
      <c r="AD127" s="18" t="str">
        <f>IF(AB127="-","-",($AC127*(PROFORMA!$A$26)*12)*PROFORMA!$A$36)</f>
        <v>-</v>
      </c>
      <c r="AE127" s="19" t="str">
        <f t="shared" si="29"/>
        <v>-</v>
      </c>
      <c r="AF127" s="19" t="str">
        <f>IF(AB127="-","-",EDATE(AE127,(12*PROFORMA!$A$26)))</f>
        <v>-</v>
      </c>
      <c r="AG127" s="17" t="str">
        <f t="shared" si="30"/>
        <v>-</v>
      </c>
      <c r="AH127" s="18" t="str">
        <f>IF(AG127="-","-",($AC127*(1+PROFORMA!$A$38)))</f>
        <v>-</v>
      </c>
      <c r="AI127" s="18" t="str">
        <f>IF(AG127="-","-",($AH127*(PROFORMA!$A$26)*12)*PROFORMA!$A$36)</f>
        <v>-</v>
      </c>
      <c r="AJ127" s="19" t="str">
        <f t="shared" si="31"/>
        <v>-</v>
      </c>
      <c r="AK127" s="19" t="str">
        <f>IF(AG127="-","-",EDATE(AJ127,(12*PROFORMA!$A$26)))</f>
        <v>-</v>
      </c>
    </row>
    <row r="128" spans="1:37" ht="25" customHeight="1" x14ac:dyDescent="0.2">
      <c r="A128" s="1"/>
      <c r="B128" s="1"/>
      <c r="C128" s="19"/>
      <c r="D128" s="19"/>
      <c r="E128" s="49"/>
      <c r="F128" s="50"/>
      <c r="G128" s="18"/>
      <c r="H128" s="51"/>
      <c r="J128" s="49" t="str">
        <f t="shared" si="16"/>
        <v>-</v>
      </c>
      <c r="K128" s="111" t="str">
        <f>IF(($A128=""),"-",(J128/PROFORMA!$A$8))</f>
        <v>-</v>
      </c>
      <c r="L128" s="74" t="str">
        <f t="shared" si="17"/>
        <v>-</v>
      </c>
      <c r="M128" s="51" t="str">
        <f t="shared" si="18"/>
        <v>-</v>
      </c>
      <c r="N128" s="45" t="str">
        <f t="array" ref="N128">IF(O128&lt;&gt;"-",EOMONTH(MIN(IF($B:$B=B128,$C:$C)),-1)+1,"-")</f>
        <v>-</v>
      </c>
      <c r="O128" s="51" t="str">
        <f>IF(B128=B129,"-",(SUMIF($B:$B,"="&amp;B128,$M:$M)*PROFORMA!$A$36))</f>
        <v>-</v>
      </c>
      <c r="P128" s="45" t="str">
        <f t="shared" si="19"/>
        <v>-</v>
      </c>
      <c r="Q128" s="46" t="str">
        <f t="shared" si="20"/>
        <v>-</v>
      </c>
      <c r="R128" s="45" t="str">
        <f t="shared" si="21"/>
        <v>-</v>
      </c>
      <c r="S128" s="46" t="str">
        <f t="shared" si="22"/>
        <v>-</v>
      </c>
      <c r="T128" s="45" t="str">
        <f t="shared" si="23"/>
        <v>-</v>
      </c>
      <c r="U128" s="45" t="str">
        <f t="shared" si="24"/>
        <v>-</v>
      </c>
      <c r="V128" s="46" t="str">
        <f t="shared" si="25"/>
        <v>-</v>
      </c>
      <c r="W128" s="17" t="str">
        <f t="shared" si="26"/>
        <v>-</v>
      </c>
      <c r="X128" s="18" t="str">
        <f>IF(W128="-","-",($S128*(1+PROFORMA!$A$38)))</f>
        <v>-</v>
      </c>
      <c r="Y128" s="18" t="str">
        <f>IF(W128="-","-",($X128*(PROFORMA!$A$26)*12)*PROFORMA!$A$36)</f>
        <v>-</v>
      </c>
      <c r="Z128" s="19" t="str">
        <f t="shared" si="27"/>
        <v>-</v>
      </c>
      <c r="AA128" s="19" t="str">
        <f>IF(W128="-","-",EDATE(Z128,(12*PROFORMA!$A$26)))</f>
        <v>-</v>
      </c>
      <c r="AB128" s="17" t="str">
        <f t="shared" si="28"/>
        <v>-</v>
      </c>
      <c r="AC128" s="18" t="str">
        <f>IF(AB128="-","-",($X128*(1+PROFORMA!$A$38)))</f>
        <v>-</v>
      </c>
      <c r="AD128" s="18" t="str">
        <f>IF(AB128="-","-",($AC128*(PROFORMA!$A$26)*12)*PROFORMA!$A$36)</f>
        <v>-</v>
      </c>
      <c r="AE128" s="19" t="str">
        <f t="shared" si="29"/>
        <v>-</v>
      </c>
      <c r="AF128" s="19" t="str">
        <f>IF(AB128="-","-",EDATE(AE128,(12*PROFORMA!$A$26)))</f>
        <v>-</v>
      </c>
      <c r="AG128" s="17" t="str">
        <f t="shared" si="30"/>
        <v>-</v>
      </c>
      <c r="AH128" s="18" t="str">
        <f>IF(AG128="-","-",($AC128*(1+PROFORMA!$A$38)))</f>
        <v>-</v>
      </c>
      <c r="AI128" s="18" t="str">
        <f>IF(AG128="-","-",($AH128*(PROFORMA!$A$26)*12)*PROFORMA!$A$36)</f>
        <v>-</v>
      </c>
      <c r="AJ128" s="19" t="str">
        <f t="shared" si="31"/>
        <v>-</v>
      </c>
      <c r="AK128" s="19" t="str">
        <f>IF(AG128="-","-",EDATE(AJ128,(12*PROFORMA!$A$26)))</f>
        <v>-</v>
      </c>
    </row>
    <row r="129" spans="1:37" ht="25" customHeight="1" x14ac:dyDescent="0.2">
      <c r="A129" s="1"/>
      <c r="B129" s="1"/>
      <c r="C129" s="19"/>
      <c r="D129" s="19"/>
      <c r="E129" s="49"/>
      <c r="F129" s="50"/>
      <c r="G129" s="18"/>
      <c r="H129" s="51"/>
      <c r="J129" s="49" t="str">
        <f t="shared" si="16"/>
        <v>-</v>
      </c>
      <c r="K129" s="111" t="str">
        <f>IF(($A129=""),"-",(J129/PROFORMA!$A$8))</f>
        <v>-</v>
      </c>
      <c r="L129" s="74" t="str">
        <f t="shared" si="17"/>
        <v>-</v>
      </c>
      <c r="M129" s="51" t="str">
        <f t="shared" si="18"/>
        <v>-</v>
      </c>
      <c r="N129" s="45" t="str">
        <f t="array" ref="N129">IF(O129&lt;&gt;"-",EOMONTH(MIN(IF($B:$B=B129,$C:$C)),-1)+1,"-")</f>
        <v>-</v>
      </c>
      <c r="O129" s="51" t="str">
        <f>IF(B129=B130,"-",(SUMIF($B:$B,"="&amp;B129,$M:$M)*PROFORMA!$A$36))</f>
        <v>-</v>
      </c>
      <c r="P129" s="45" t="str">
        <f t="shared" si="19"/>
        <v>-</v>
      </c>
      <c r="Q129" s="46" t="str">
        <f t="shared" si="20"/>
        <v>-</v>
      </c>
      <c r="R129" s="45" t="str">
        <f t="shared" si="21"/>
        <v>-</v>
      </c>
      <c r="S129" s="46" t="str">
        <f t="shared" si="22"/>
        <v>-</v>
      </c>
      <c r="T129" s="45" t="str">
        <f t="shared" si="23"/>
        <v>-</v>
      </c>
      <c r="U129" s="45" t="str">
        <f t="shared" si="24"/>
        <v>-</v>
      </c>
      <c r="V129" s="46" t="str">
        <f t="shared" si="25"/>
        <v>-</v>
      </c>
      <c r="W129" s="17" t="str">
        <f t="shared" si="26"/>
        <v>-</v>
      </c>
      <c r="X129" s="18" t="str">
        <f>IF(W129="-","-",($S129*(1+PROFORMA!$A$38)))</f>
        <v>-</v>
      </c>
      <c r="Y129" s="18" t="str">
        <f>IF(W129="-","-",($X129*(PROFORMA!$A$26)*12)*PROFORMA!$A$36)</f>
        <v>-</v>
      </c>
      <c r="Z129" s="19" t="str">
        <f t="shared" si="27"/>
        <v>-</v>
      </c>
      <c r="AA129" s="19" t="str">
        <f>IF(W129="-","-",EDATE(Z129,(12*PROFORMA!$A$26)))</f>
        <v>-</v>
      </c>
      <c r="AB129" s="17" t="str">
        <f t="shared" si="28"/>
        <v>-</v>
      </c>
      <c r="AC129" s="18" t="str">
        <f>IF(AB129="-","-",($X129*(1+PROFORMA!$A$38)))</f>
        <v>-</v>
      </c>
      <c r="AD129" s="18" t="str">
        <f>IF(AB129="-","-",($AC129*(PROFORMA!$A$26)*12)*PROFORMA!$A$36)</f>
        <v>-</v>
      </c>
      <c r="AE129" s="19" t="str">
        <f t="shared" si="29"/>
        <v>-</v>
      </c>
      <c r="AF129" s="19" t="str">
        <f>IF(AB129="-","-",EDATE(AE129,(12*PROFORMA!$A$26)))</f>
        <v>-</v>
      </c>
      <c r="AG129" s="17" t="str">
        <f t="shared" si="30"/>
        <v>-</v>
      </c>
      <c r="AH129" s="18" t="str">
        <f>IF(AG129="-","-",($AC129*(1+PROFORMA!$A$38)))</f>
        <v>-</v>
      </c>
      <c r="AI129" s="18" t="str">
        <f>IF(AG129="-","-",($AH129*(PROFORMA!$A$26)*12)*PROFORMA!$A$36)</f>
        <v>-</v>
      </c>
      <c r="AJ129" s="19" t="str">
        <f t="shared" si="31"/>
        <v>-</v>
      </c>
      <c r="AK129" s="19" t="str">
        <f>IF(AG129="-","-",EDATE(AJ129,(12*PROFORMA!$A$26)))</f>
        <v>-</v>
      </c>
    </row>
    <row r="130" spans="1:37" ht="25" customHeight="1" x14ac:dyDescent="0.2">
      <c r="A130" s="1"/>
      <c r="B130" s="1"/>
      <c r="C130" s="19"/>
      <c r="D130" s="19"/>
      <c r="E130" s="49"/>
      <c r="F130" s="50"/>
      <c r="G130" s="18"/>
      <c r="H130" s="51"/>
      <c r="J130" s="49" t="str">
        <f t="shared" si="16"/>
        <v>-</v>
      </c>
      <c r="K130" s="111" t="str">
        <f>IF(($A130=""),"-",(J130/PROFORMA!$A$8))</f>
        <v>-</v>
      </c>
      <c r="L130" s="74" t="str">
        <f t="shared" si="17"/>
        <v>-</v>
      </c>
      <c r="M130" s="51" t="str">
        <f t="shared" si="18"/>
        <v>-</v>
      </c>
      <c r="N130" s="45" t="str">
        <f t="array" ref="N130">IF(O130&lt;&gt;"-",EOMONTH(MIN(IF($B:$B=B130,$C:$C)),-1)+1,"-")</f>
        <v>-</v>
      </c>
      <c r="O130" s="51" t="str">
        <f>IF(B130=B131,"-",(SUMIF($B:$B,"="&amp;B130,$M:$M)*PROFORMA!$A$36))</f>
        <v>-</v>
      </c>
      <c r="P130" s="45" t="str">
        <f t="shared" si="19"/>
        <v>-</v>
      </c>
      <c r="Q130" s="46" t="str">
        <f t="shared" si="20"/>
        <v>-</v>
      </c>
      <c r="R130" s="45" t="str">
        <f t="shared" si="21"/>
        <v>-</v>
      </c>
      <c r="S130" s="46" t="str">
        <f t="shared" si="22"/>
        <v>-</v>
      </c>
      <c r="T130" s="45" t="str">
        <f t="shared" si="23"/>
        <v>-</v>
      </c>
      <c r="U130" s="45" t="str">
        <f t="shared" si="24"/>
        <v>-</v>
      </c>
      <c r="V130" s="46" t="str">
        <f t="shared" si="25"/>
        <v>-</v>
      </c>
      <c r="W130" s="17" t="str">
        <f t="shared" si="26"/>
        <v>-</v>
      </c>
      <c r="X130" s="18" t="str">
        <f>IF(W130="-","-",($S130*(1+PROFORMA!$A$38)))</f>
        <v>-</v>
      </c>
      <c r="Y130" s="18" t="str">
        <f>IF(W130="-","-",($X130*(PROFORMA!$A$26)*12)*PROFORMA!$A$36)</f>
        <v>-</v>
      </c>
      <c r="Z130" s="19" t="str">
        <f t="shared" si="27"/>
        <v>-</v>
      </c>
      <c r="AA130" s="19" t="str">
        <f>IF(W130="-","-",EDATE(Z130,(12*PROFORMA!$A$26)))</f>
        <v>-</v>
      </c>
      <c r="AB130" s="17" t="str">
        <f t="shared" si="28"/>
        <v>-</v>
      </c>
      <c r="AC130" s="18" t="str">
        <f>IF(AB130="-","-",($X130*(1+PROFORMA!$A$38)))</f>
        <v>-</v>
      </c>
      <c r="AD130" s="18" t="str">
        <f>IF(AB130="-","-",($AC130*(PROFORMA!$A$26)*12)*PROFORMA!$A$36)</f>
        <v>-</v>
      </c>
      <c r="AE130" s="19" t="str">
        <f t="shared" si="29"/>
        <v>-</v>
      </c>
      <c r="AF130" s="19" t="str">
        <f>IF(AB130="-","-",EDATE(AE130,(12*PROFORMA!$A$26)))</f>
        <v>-</v>
      </c>
      <c r="AG130" s="17" t="str">
        <f t="shared" si="30"/>
        <v>-</v>
      </c>
      <c r="AH130" s="18" t="str">
        <f>IF(AG130="-","-",($AC130*(1+PROFORMA!$A$38)))</f>
        <v>-</v>
      </c>
      <c r="AI130" s="18" t="str">
        <f>IF(AG130="-","-",($AH130*(PROFORMA!$A$26)*12)*PROFORMA!$A$36)</f>
        <v>-</v>
      </c>
      <c r="AJ130" s="19" t="str">
        <f t="shared" si="31"/>
        <v>-</v>
      </c>
      <c r="AK130" s="19" t="str">
        <f>IF(AG130="-","-",EDATE(AJ130,(12*PROFORMA!$A$26)))</f>
        <v>-</v>
      </c>
    </row>
    <row r="131" spans="1:37" ht="25" customHeight="1" x14ac:dyDescent="0.2">
      <c r="A131" s="1"/>
      <c r="B131" s="1"/>
      <c r="C131" s="19"/>
      <c r="D131" s="19"/>
      <c r="E131" s="49"/>
      <c r="F131" s="50"/>
      <c r="G131" s="18"/>
      <c r="H131" s="51"/>
      <c r="J131" s="49" t="str">
        <f t="shared" si="16"/>
        <v>-</v>
      </c>
      <c r="K131" s="111" t="str">
        <f>IF(($A131=""),"-",(J131/PROFORMA!$A$8))</f>
        <v>-</v>
      </c>
      <c r="L131" s="74" t="str">
        <f t="shared" si="17"/>
        <v>-</v>
      </c>
      <c r="M131" s="51" t="str">
        <f t="shared" si="18"/>
        <v>-</v>
      </c>
      <c r="N131" s="45" t="str">
        <f t="array" ref="N131">IF(O131&lt;&gt;"-",EOMONTH(MIN(IF($B:$B=B131,$C:$C)),-1)+1,"-")</f>
        <v>-</v>
      </c>
      <c r="O131" s="51" t="str">
        <f>IF(B131=B132,"-",(SUMIF($B:$B,"="&amp;B131,$M:$M)*PROFORMA!$A$36))</f>
        <v>-</v>
      </c>
      <c r="P131" s="45" t="str">
        <f t="shared" si="19"/>
        <v>-</v>
      </c>
      <c r="Q131" s="46" t="str">
        <f t="shared" si="20"/>
        <v>-</v>
      </c>
      <c r="R131" s="45" t="str">
        <f t="shared" si="21"/>
        <v>-</v>
      </c>
      <c r="S131" s="46" t="str">
        <f t="shared" si="22"/>
        <v>-</v>
      </c>
      <c r="T131" s="45" t="str">
        <f t="shared" si="23"/>
        <v>-</v>
      </c>
      <c r="U131" s="45" t="str">
        <f t="shared" si="24"/>
        <v>-</v>
      </c>
      <c r="V131" s="46" t="str">
        <f t="shared" si="25"/>
        <v>-</v>
      </c>
      <c r="W131" s="17" t="str">
        <f t="shared" si="26"/>
        <v>-</v>
      </c>
      <c r="X131" s="18" t="str">
        <f>IF(W131="-","-",($S131*(1+PROFORMA!$A$38)))</f>
        <v>-</v>
      </c>
      <c r="Y131" s="18" t="str">
        <f>IF(W131="-","-",($X131*(PROFORMA!$A$26)*12)*PROFORMA!$A$36)</f>
        <v>-</v>
      </c>
      <c r="Z131" s="19" t="str">
        <f t="shared" si="27"/>
        <v>-</v>
      </c>
      <c r="AA131" s="19" t="str">
        <f>IF(W131="-","-",EDATE(Z131,(12*PROFORMA!$A$26)))</f>
        <v>-</v>
      </c>
      <c r="AB131" s="17" t="str">
        <f t="shared" si="28"/>
        <v>-</v>
      </c>
      <c r="AC131" s="18" t="str">
        <f>IF(AB131="-","-",($X131*(1+PROFORMA!$A$38)))</f>
        <v>-</v>
      </c>
      <c r="AD131" s="18" t="str">
        <f>IF(AB131="-","-",($AC131*(PROFORMA!$A$26)*12)*PROFORMA!$A$36)</f>
        <v>-</v>
      </c>
      <c r="AE131" s="19" t="str">
        <f t="shared" si="29"/>
        <v>-</v>
      </c>
      <c r="AF131" s="19" t="str">
        <f>IF(AB131="-","-",EDATE(AE131,(12*PROFORMA!$A$26)))</f>
        <v>-</v>
      </c>
      <c r="AG131" s="17" t="str">
        <f t="shared" si="30"/>
        <v>-</v>
      </c>
      <c r="AH131" s="18" t="str">
        <f>IF(AG131="-","-",($AC131*(1+PROFORMA!$A$38)))</f>
        <v>-</v>
      </c>
      <c r="AI131" s="18" t="str">
        <f>IF(AG131="-","-",($AH131*(PROFORMA!$A$26)*12)*PROFORMA!$A$36)</f>
        <v>-</v>
      </c>
      <c r="AJ131" s="19" t="str">
        <f t="shared" si="31"/>
        <v>-</v>
      </c>
      <c r="AK131" s="19" t="str">
        <f>IF(AG131="-","-",EDATE(AJ131,(12*PROFORMA!$A$26)))</f>
        <v>-</v>
      </c>
    </row>
    <row r="132" spans="1:37" ht="25" customHeight="1" x14ac:dyDescent="0.2">
      <c r="A132" s="1"/>
      <c r="B132" s="1"/>
      <c r="C132" s="19"/>
      <c r="D132" s="19"/>
      <c r="E132" s="49"/>
      <c r="F132" s="50"/>
      <c r="G132" s="18"/>
      <c r="H132" s="51"/>
      <c r="J132" s="49" t="str">
        <f t="shared" ref="J132:J195" si="32">IF(($A132=""),"-",E132*(1-F132))</f>
        <v>-</v>
      </c>
      <c r="K132" s="111" t="str">
        <f>IF(($A132=""),"-",(J132/PROFORMA!$A$8))</f>
        <v>-</v>
      </c>
      <c r="L132" s="74" t="str">
        <f t="shared" ref="L132:L195" si="33">IF(($A132=""),"-",DATEDIF(C132,D132+1,"m"))</f>
        <v>-</v>
      </c>
      <c r="M132" s="51" t="str">
        <f t="shared" ref="M132:M195" si="34">IF(($A132=""),"-",((L132-2)*S132)+Q132+V132)</f>
        <v>-</v>
      </c>
      <c r="N132" s="45" t="str">
        <f t="array" ref="N132">IF(O132&lt;&gt;"-",EOMONTH(MIN(IF($B:$B=B132,$C:$C)),-1)+1,"-")</f>
        <v>-</v>
      </c>
      <c r="O132" s="51" t="str">
        <f>IF(B132=B133,"-",(SUMIF($B:$B,"="&amp;B132,$M:$M)*PROFORMA!$A$36))</f>
        <v>-</v>
      </c>
      <c r="P132" s="45" t="str">
        <f t="shared" ref="P132:P195" si="35">IF(($A132=""),"-",EOMONTH(C132,-1)+1)</f>
        <v>-</v>
      </c>
      <c r="Q132" s="46" t="str">
        <f t="shared" ref="Q132:Q195" si="36">IF(($A132=""),"-",(((DAY(EOMONTH(C132,0)))-(DAY(C132)-1))/(DAY(EOMONTH(C132,0))))*S132)</f>
        <v>-</v>
      </c>
      <c r="R132" s="45" t="str">
        <f t="shared" ref="R132:R195" si="37">IF(($A132=""),"-",EDATE(P132,1))</f>
        <v>-</v>
      </c>
      <c r="S132" s="46" t="str">
        <f t="shared" ref="S132:S195" si="38">IF(($A132=""),"-",ROUNDUP(((G132*J132)/12),2))</f>
        <v>-</v>
      </c>
      <c r="T132" s="45" t="str">
        <f t="shared" ref="T132:T195" si="39">IF(($A132=""),"-",EOMONTH(U132,-2)+1)</f>
        <v>-</v>
      </c>
      <c r="U132" s="45" t="str">
        <f t="shared" ref="U132:U195" si="40">IF(($A132=""),"-",EOMONTH(D132,-1)+1)</f>
        <v>-</v>
      </c>
      <c r="V132" s="46" t="str">
        <f t="shared" ref="V132:V195" si="41">IF(($A132=""),"-",((DAY(D132))/(DAY(EOMONTH(D132,0))))*S132)</f>
        <v>-</v>
      </c>
      <c r="W132" s="17" t="str">
        <f t="shared" ref="W132:W195" si="42">IF(($B132=$B133),"-",EDATE(U132,1))</f>
        <v>-</v>
      </c>
      <c r="X132" s="18" t="str">
        <f>IF(W132="-","-",($S132*(1+PROFORMA!$A$38)))</f>
        <v>-</v>
      </c>
      <c r="Y132" s="18" t="str">
        <f>IF(W132="-","-",($X132*(PROFORMA!$A$26)*12)*PROFORMA!$A$36)</f>
        <v>-</v>
      </c>
      <c r="Z132" s="19" t="str">
        <f t="shared" ref="Z132:Z195" si="43">W132</f>
        <v>-</v>
      </c>
      <c r="AA132" s="19" t="str">
        <f>IF(W132="-","-",EDATE(Z132,(12*PROFORMA!$A$26)))</f>
        <v>-</v>
      </c>
      <c r="AB132" s="17" t="str">
        <f t="shared" ref="AB132:AB195" si="44">IF(W132="-","-",EDATE(AA132,1))</f>
        <v>-</v>
      </c>
      <c r="AC132" s="18" t="str">
        <f>IF(AB132="-","-",($X132*(1+PROFORMA!$A$38)))</f>
        <v>-</v>
      </c>
      <c r="AD132" s="18" t="str">
        <f>IF(AB132="-","-",($AC132*(PROFORMA!$A$26)*12)*PROFORMA!$A$36)</f>
        <v>-</v>
      </c>
      <c r="AE132" s="19" t="str">
        <f t="shared" ref="AE132:AE195" si="45">AB132</f>
        <v>-</v>
      </c>
      <c r="AF132" s="19" t="str">
        <f>IF(AB132="-","-",EDATE(AE132,(12*PROFORMA!$A$26)))</f>
        <v>-</v>
      </c>
      <c r="AG132" s="17" t="str">
        <f t="shared" ref="AG132:AG195" si="46">IF(W132="-","-",EDATE(AF132,1))</f>
        <v>-</v>
      </c>
      <c r="AH132" s="18" t="str">
        <f>IF(AG132="-","-",($AC132*(1+PROFORMA!$A$38)))</f>
        <v>-</v>
      </c>
      <c r="AI132" s="18" t="str">
        <f>IF(AG132="-","-",($AH132*(PROFORMA!$A$26)*12)*PROFORMA!$A$36)</f>
        <v>-</v>
      </c>
      <c r="AJ132" s="19" t="str">
        <f t="shared" ref="AJ132:AJ195" si="47">AG132</f>
        <v>-</v>
      </c>
      <c r="AK132" s="19" t="str">
        <f>IF(AG132="-","-",EDATE(AJ132,(12*PROFORMA!$A$26)))</f>
        <v>-</v>
      </c>
    </row>
    <row r="133" spans="1:37" ht="25" customHeight="1" x14ac:dyDescent="0.2">
      <c r="A133" s="1"/>
      <c r="B133" s="1"/>
      <c r="C133" s="19"/>
      <c r="D133" s="19"/>
      <c r="E133" s="49"/>
      <c r="F133" s="50"/>
      <c r="G133" s="18"/>
      <c r="H133" s="51"/>
      <c r="J133" s="49" t="str">
        <f t="shared" si="32"/>
        <v>-</v>
      </c>
      <c r="K133" s="111" t="str">
        <f>IF(($A133=""),"-",(J133/PROFORMA!$A$8))</f>
        <v>-</v>
      </c>
      <c r="L133" s="74" t="str">
        <f t="shared" si="33"/>
        <v>-</v>
      </c>
      <c r="M133" s="51" t="str">
        <f t="shared" si="34"/>
        <v>-</v>
      </c>
      <c r="N133" s="45" t="str">
        <f t="array" ref="N133">IF(O133&lt;&gt;"-",EOMONTH(MIN(IF($B:$B=B133,$C:$C)),-1)+1,"-")</f>
        <v>-</v>
      </c>
      <c r="O133" s="51" t="str">
        <f>IF(B133=B134,"-",(SUMIF($B:$B,"="&amp;B133,$M:$M)*PROFORMA!$A$36))</f>
        <v>-</v>
      </c>
      <c r="P133" s="45" t="str">
        <f t="shared" si="35"/>
        <v>-</v>
      </c>
      <c r="Q133" s="46" t="str">
        <f t="shared" si="36"/>
        <v>-</v>
      </c>
      <c r="R133" s="45" t="str">
        <f t="shared" si="37"/>
        <v>-</v>
      </c>
      <c r="S133" s="46" t="str">
        <f t="shared" si="38"/>
        <v>-</v>
      </c>
      <c r="T133" s="45" t="str">
        <f t="shared" si="39"/>
        <v>-</v>
      </c>
      <c r="U133" s="45" t="str">
        <f t="shared" si="40"/>
        <v>-</v>
      </c>
      <c r="V133" s="46" t="str">
        <f t="shared" si="41"/>
        <v>-</v>
      </c>
      <c r="W133" s="17" t="str">
        <f t="shared" si="42"/>
        <v>-</v>
      </c>
      <c r="X133" s="18" t="str">
        <f>IF(W133="-","-",($S133*(1+PROFORMA!$A$38)))</f>
        <v>-</v>
      </c>
      <c r="Y133" s="18" t="str">
        <f>IF(W133="-","-",($X133*(PROFORMA!$A$26)*12)*PROFORMA!$A$36)</f>
        <v>-</v>
      </c>
      <c r="Z133" s="19" t="str">
        <f t="shared" si="43"/>
        <v>-</v>
      </c>
      <c r="AA133" s="19" t="str">
        <f>IF(W133="-","-",EDATE(Z133,(12*PROFORMA!$A$26)))</f>
        <v>-</v>
      </c>
      <c r="AB133" s="17" t="str">
        <f t="shared" si="44"/>
        <v>-</v>
      </c>
      <c r="AC133" s="18" t="str">
        <f>IF(AB133="-","-",($X133*(1+PROFORMA!$A$38)))</f>
        <v>-</v>
      </c>
      <c r="AD133" s="18" t="str">
        <f>IF(AB133="-","-",($AC133*(PROFORMA!$A$26)*12)*PROFORMA!$A$36)</f>
        <v>-</v>
      </c>
      <c r="AE133" s="19" t="str">
        <f t="shared" si="45"/>
        <v>-</v>
      </c>
      <c r="AF133" s="19" t="str">
        <f>IF(AB133="-","-",EDATE(AE133,(12*PROFORMA!$A$26)))</f>
        <v>-</v>
      </c>
      <c r="AG133" s="17" t="str">
        <f t="shared" si="46"/>
        <v>-</v>
      </c>
      <c r="AH133" s="18" t="str">
        <f>IF(AG133="-","-",($AC133*(1+PROFORMA!$A$38)))</f>
        <v>-</v>
      </c>
      <c r="AI133" s="18" t="str">
        <f>IF(AG133="-","-",($AH133*(PROFORMA!$A$26)*12)*PROFORMA!$A$36)</f>
        <v>-</v>
      </c>
      <c r="AJ133" s="19" t="str">
        <f t="shared" si="47"/>
        <v>-</v>
      </c>
      <c r="AK133" s="19" t="str">
        <f>IF(AG133="-","-",EDATE(AJ133,(12*PROFORMA!$A$26)))</f>
        <v>-</v>
      </c>
    </row>
    <row r="134" spans="1:37" ht="25" customHeight="1" x14ac:dyDescent="0.2">
      <c r="A134" s="1"/>
      <c r="B134" s="1"/>
      <c r="C134" s="19"/>
      <c r="D134" s="19"/>
      <c r="E134" s="49"/>
      <c r="F134" s="50"/>
      <c r="G134" s="18"/>
      <c r="H134" s="51"/>
      <c r="J134" s="49" t="str">
        <f t="shared" si="32"/>
        <v>-</v>
      </c>
      <c r="K134" s="111" t="str">
        <f>IF(($A134=""),"-",(J134/PROFORMA!$A$8))</f>
        <v>-</v>
      </c>
      <c r="L134" s="74" t="str">
        <f t="shared" si="33"/>
        <v>-</v>
      </c>
      <c r="M134" s="51" t="str">
        <f t="shared" si="34"/>
        <v>-</v>
      </c>
      <c r="N134" s="45" t="str">
        <f t="array" ref="N134">IF(O134&lt;&gt;"-",EOMONTH(MIN(IF($B:$B=B134,$C:$C)),-1)+1,"-")</f>
        <v>-</v>
      </c>
      <c r="O134" s="51" t="str">
        <f>IF(B134=B135,"-",(SUMIF($B:$B,"="&amp;B134,$M:$M)*PROFORMA!$A$36))</f>
        <v>-</v>
      </c>
      <c r="P134" s="45" t="str">
        <f t="shared" si="35"/>
        <v>-</v>
      </c>
      <c r="Q134" s="46" t="str">
        <f t="shared" si="36"/>
        <v>-</v>
      </c>
      <c r="R134" s="45" t="str">
        <f t="shared" si="37"/>
        <v>-</v>
      </c>
      <c r="S134" s="46" t="str">
        <f t="shared" si="38"/>
        <v>-</v>
      </c>
      <c r="T134" s="45" t="str">
        <f t="shared" si="39"/>
        <v>-</v>
      </c>
      <c r="U134" s="45" t="str">
        <f t="shared" si="40"/>
        <v>-</v>
      </c>
      <c r="V134" s="46" t="str">
        <f t="shared" si="41"/>
        <v>-</v>
      </c>
      <c r="W134" s="17" t="str">
        <f t="shared" si="42"/>
        <v>-</v>
      </c>
      <c r="X134" s="18" t="str">
        <f>IF(W134="-","-",($S134*(1+PROFORMA!$A$38)))</f>
        <v>-</v>
      </c>
      <c r="Y134" s="18" t="str">
        <f>IF(W134="-","-",($X134*(PROFORMA!$A$26)*12)*PROFORMA!$A$36)</f>
        <v>-</v>
      </c>
      <c r="Z134" s="19" t="str">
        <f t="shared" si="43"/>
        <v>-</v>
      </c>
      <c r="AA134" s="19" t="str">
        <f>IF(W134="-","-",EDATE(Z134,(12*PROFORMA!$A$26)))</f>
        <v>-</v>
      </c>
      <c r="AB134" s="17" t="str">
        <f t="shared" si="44"/>
        <v>-</v>
      </c>
      <c r="AC134" s="18" t="str">
        <f>IF(AB134="-","-",($X134*(1+PROFORMA!$A$38)))</f>
        <v>-</v>
      </c>
      <c r="AD134" s="18" t="str">
        <f>IF(AB134="-","-",($AC134*(PROFORMA!$A$26)*12)*PROFORMA!$A$36)</f>
        <v>-</v>
      </c>
      <c r="AE134" s="19" t="str">
        <f t="shared" si="45"/>
        <v>-</v>
      </c>
      <c r="AF134" s="19" t="str">
        <f>IF(AB134="-","-",EDATE(AE134,(12*PROFORMA!$A$26)))</f>
        <v>-</v>
      </c>
      <c r="AG134" s="17" t="str">
        <f t="shared" si="46"/>
        <v>-</v>
      </c>
      <c r="AH134" s="18" t="str">
        <f>IF(AG134="-","-",($AC134*(1+PROFORMA!$A$38)))</f>
        <v>-</v>
      </c>
      <c r="AI134" s="18" t="str">
        <f>IF(AG134="-","-",($AH134*(PROFORMA!$A$26)*12)*PROFORMA!$A$36)</f>
        <v>-</v>
      </c>
      <c r="AJ134" s="19" t="str">
        <f t="shared" si="47"/>
        <v>-</v>
      </c>
      <c r="AK134" s="19" t="str">
        <f>IF(AG134="-","-",EDATE(AJ134,(12*PROFORMA!$A$26)))</f>
        <v>-</v>
      </c>
    </row>
    <row r="135" spans="1:37" ht="25" customHeight="1" x14ac:dyDescent="0.2">
      <c r="A135" s="1"/>
      <c r="B135" s="1"/>
      <c r="C135" s="19"/>
      <c r="D135" s="19"/>
      <c r="E135" s="49"/>
      <c r="F135" s="50"/>
      <c r="G135" s="18"/>
      <c r="H135" s="51"/>
      <c r="J135" s="49" t="str">
        <f t="shared" si="32"/>
        <v>-</v>
      </c>
      <c r="K135" s="111" t="str">
        <f>IF(($A135=""),"-",(J135/PROFORMA!$A$8))</f>
        <v>-</v>
      </c>
      <c r="L135" s="74" t="str">
        <f t="shared" si="33"/>
        <v>-</v>
      </c>
      <c r="M135" s="51" t="str">
        <f t="shared" si="34"/>
        <v>-</v>
      </c>
      <c r="N135" s="45" t="str">
        <f t="array" ref="N135">IF(O135&lt;&gt;"-",EOMONTH(MIN(IF($B:$B=B135,$C:$C)),-1)+1,"-")</f>
        <v>-</v>
      </c>
      <c r="O135" s="51" t="str">
        <f>IF(B135=B136,"-",(SUMIF($B:$B,"="&amp;B135,$M:$M)*PROFORMA!$A$36))</f>
        <v>-</v>
      </c>
      <c r="P135" s="45" t="str">
        <f t="shared" si="35"/>
        <v>-</v>
      </c>
      <c r="Q135" s="46" t="str">
        <f t="shared" si="36"/>
        <v>-</v>
      </c>
      <c r="R135" s="45" t="str">
        <f t="shared" si="37"/>
        <v>-</v>
      </c>
      <c r="S135" s="46" t="str">
        <f t="shared" si="38"/>
        <v>-</v>
      </c>
      <c r="T135" s="45" t="str">
        <f t="shared" si="39"/>
        <v>-</v>
      </c>
      <c r="U135" s="45" t="str">
        <f t="shared" si="40"/>
        <v>-</v>
      </c>
      <c r="V135" s="46" t="str">
        <f t="shared" si="41"/>
        <v>-</v>
      </c>
      <c r="W135" s="17" t="str">
        <f t="shared" si="42"/>
        <v>-</v>
      </c>
      <c r="X135" s="18" t="str">
        <f>IF(W135="-","-",($S135*(1+PROFORMA!$A$38)))</f>
        <v>-</v>
      </c>
      <c r="Y135" s="18" t="str">
        <f>IF(W135="-","-",($X135*(PROFORMA!$A$26)*12)*PROFORMA!$A$36)</f>
        <v>-</v>
      </c>
      <c r="Z135" s="19" t="str">
        <f t="shared" si="43"/>
        <v>-</v>
      </c>
      <c r="AA135" s="19" t="str">
        <f>IF(W135="-","-",EDATE(Z135,(12*PROFORMA!$A$26)))</f>
        <v>-</v>
      </c>
      <c r="AB135" s="17" t="str">
        <f t="shared" si="44"/>
        <v>-</v>
      </c>
      <c r="AC135" s="18" t="str">
        <f>IF(AB135="-","-",($X135*(1+PROFORMA!$A$38)))</f>
        <v>-</v>
      </c>
      <c r="AD135" s="18" t="str">
        <f>IF(AB135="-","-",($AC135*(PROFORMA!$A$26)*12)*PROFORMA!$A$36)</f>
        <v>-</v>
      </c>
      <c r="AE135" s="19" t="str">
        <f t="shared" si="45"/>
        <v>-</v>
      </c>
      <c r="AF135" s="19" t="str">
        <f>IF(AB135="-","-",EDATE(AE135,(12*PROFORMA!$A$26)))</f>
        <v>-</v>
      </c>
      <c r="AG135" s="17" t="str">
        <f t="shared" si="46"/>
        <v>-</v>
      </c>
      <c r="AH135" s="18" t="str">
        <f>IF(AG135="-","-",($AC135*(1+PROFORMA!$A$38)))</f>
        <v>-</v>
      </c>
      <c r="AI135" s="18" t="str">
        <f>IF(AG135="-","-",($AH135*(PROFORMA!$A$26)*12)*PROFORMA!$A$36)</f>
        <v>-</v>
      </c>
      <c r="AJ135" s="19" t="str">
        <f t="shared" si="47"/>
        <v>-</v>
      </c>
      <c r="AK135" s="19" t="str">
        <f>IF(AG135="-","-",EDATE(AJ135,(12*PROFORMA!$A$26)))</f>
        <v>-</v>
      </c>
    </row>
    <row r="136" spans="1:37" ht="25" customHeight="1" x14ac:dyDescent="0.2">
      <c r="A136" s="1"/>
      <c r="B136" s="1"/>
      <c r="C136" s="19"/>
      <c r="D136" s="19"/>
      <c r="E136" s="49"/>
      <c r="F136" s="50"/>
      <c r="G136" s="18"/>
      <c r="H136" s="51"/>
      <c r="J136" s="49" t="str">
        <f t="shared" si="32"/>
        <v>-</v>
      </c>
      <c r="K136" s="111" t="str">
        <f>IF(($A136=""),"-",(J136/PROFORMA!$A$8))</f>
        <v>-</v>
      </c>
      <c r="L136" s="74" t="str">
        <f t="shared" si="33"/>
        <v>-</v>
      </c>
      <c r="M136" s="51" t="str">
        <f t="shared" si="34"/>
        <v>-</v>
      </c>
      <c r="N136" s="45" t="str">
        <f t="array" ref="N136">IF(O136&lt;&gt;"-",EOMONTH(MIN(IF($B:$B=B136,$C:$C)),-1)+1,"-")</f>
        <v>-</v>
      </c>
      <c r="O136" s="51" t="str">
        <f>IF(B136=B137,"-",(SUMIF($B:$B,"="&amp;B136,$M:$M)*PROFORMA!$A$36))</f>
        <v>-</v>
      </c>
      <c r="P136" s="45" t="str">
        <f t="shared" si="35"/>
        <v>-</v>
      </c>
      <c r="Q136" s="46" t="str">
        <f t="shared" si="36"/>
        <v>-</v>
      </c>
      <c r="R136" s="45" t="str">
        <f t="shared" si="37"/>
        <v>-</v>
      </c>
      <c r="S136" s="46" t="str">
        <f t="shared" si="38"/>
        <v>-</v>
      </c>
      <c r="T136" s="45" t="str">
        <f t="shared" si="39"/>
        <v>-</v>
      </c>
      <c r="U136" s="45" t="str">
        <f t="shared" si="40"/>
        <v>-</v>
      </c>
      <c r="V136" s="46" t="str">
        <f t="shared" si="41"/>
        <v>-</v>
      </c>
      <c r="W136" s="17" t="str">
        <f t="shared" si="42"/>
        <v>-</v>
      </c>
      <c r="X136" s="18" t="str">
        <f>IF(W136="-","-",($S136*(1+PROFORMA!$A$38)))</f>
        <v>-</v>
      </c>
      <c r="Y136" s="18" t="str">
        <f>IF(W136="-","-",($X136*(PROFORMA!$A$26)*12)*PROFORMA!$A$36)</f>
        <v>-</v>
      </c>
      <c r="Z136" s="19" t="str">
        <f t="shared" si="43"/>
        <v>-</v>
      </c>
      <c r="AA136" s="19" t="str">
        <f>IF(W136="-","-",EDATE(Z136,(12*PROFORMA!$A$26)))</f>
        <v>-</v>
      </c>
      <c r="AB136" s="17" t="str">
        <f t="shared" si="44"/>
        <v>-</v>
      </c>
      <c r="AC136" s="18" t="str">
        <f>IF(AB136="-","-",($X136*(1+PROFORMA!$A$38)))</f>
        <v>-</v>
      </c>
      <c r="AD136" s="18" t="str">
        <f>IF(AB136="-","-",($AC136*(PROFORMA!$A$26)*12)*PROFORMA!$A$36)</f>
        <v>-</v>
      </c>
      <c r="AE136" s="19" t="str">
        <f t="shared" si="45"/>
        <v>-</v>
      </c>
      <c r="AF136" s="19" t="str">
        <f>IF(AB136="-","-",EDATE(AE136,(12*PROFORMA!$A$26)))</f>
        <v>-</v>
      </c>
      <c r="AG136" s="17" t="str">
        <f t="shared" si="46"/>
        <v>-</v>
      </c>
      <c r="AH136" s="18" t="str">
        <f>IF(AG136="-","-",($AC136*(1+PROFORMA!$A$38)))</f>
        <v>-</v>
      </c>
      <c r="AI136" s="18" t="str">
        <f>IF(AG136="-","-",($AH136*(PROFORMA!$A$26)*12)*PROFORMA!$A$36)</f>
        <v>-</v>
      </c>
      <c r="AJ136" s="19" t="str">
        <f t="shared" si="47"/>
        <v>-</v>
      </c>
      <c r="AK136" s="19" t="str">
        <f>IF(AG136="-","-",EDATE(AJ136,(12*PROFORMA!$A$26)))</f>
        <v>-</v>
      </c>
    </row>
    <row r="137" spans="1:37" ht="25" customHeight="1" x14ac:dyDescent="0.2">
      <c r="A137" s="1"/>
      <c r="B137" s="1"/>
      <c r="C137" s="19"/>
      <c r="D137" s="19"/>
      <c r="E137" s="49"/>
      <c r="F137" s="50"/>
      <c r="G137" s="18"/>
      <c r="H137" s="51"/>
      <c r="J137" s="49" t="str">
        <f t="shared" si="32"/>
        <v>-</v>
      </c>
      <c r="K137" s="111" t="str">
        <f>IF(($A137=""),"-",(J137/PROFORMA!$A$8))</f>
        <v>-</v>
      </c>
      <c r="L137" s="74" t="str">
        <f t="shared" si="33"/>
        <v>-</v>
      </c>
      <c r="M137" s="51" t="str">
        <f t="shared" si="34"/>
        <v>-</v>
      </c>
      <c r="N137" s="45" t="str">
        <f t="array" ref="N137">IF(O137&lt;&gt;"-",EOMONTH(MIN(IF($B:$B=B137,$C:$C)),-1)+1,"-")</f>
        <v>-</v>
      </c>
      <c r="O137" s="51" t="str">
        <f>IF(B137=B138,"-",(SUMIF($B:$B,"="&amp;B137,$M:$M)*PROFORMA!$A$36))</f>
        <v>-</v>
      </c>
      <c r="P137" s="45" t="str">
        <f t="shared" si="35"/>
        <v>-</v>
      </c>
      <c r="Q137" s="46" t="str">
        <f t="shared" si="36"/>
        <v>-</v>
      </c>
      <c r="R137" s="45" t="str">
        <f t="shared" si="37"/>
        <v>-</v>
      </c>
      <c r="S137" s="46" t="str">
        <f t="shared" si="38"/>
        <v>-</v>
      </c>
      <c r="T137" s="45" t="str">
        <f t="shared" si="39"/>
        <v>-</v>
      </c>
      <c r="U137" s="45" t="str">
        <f t="shared" si="40"/>
        <v>-</v>
      </c>
      <c r="V137" s="46" t="str">
        <f t="shared" si="41"/>
        <v>-</v>
      </c>
      <c r="W137" s="17" t="str">
        <f t="shared" si="42"/>
        <v>-</v>
      </c>
      <c r="X137" s="18" t="str">
        <f>IF(W137="-","-",($S137*(1+PROFORMA!$A$38)))</f>
        <v>-</v>
      </c>
      <c r="Y137" s="18" t="str">
        <f>IF(W137="-","-",($X137*(PROFORMA!$A$26)*12)*PROFORMA!$A$36)</f>
        <v>-</v>
      </c>
      <c r="Z137" s="19" t="str">
        <f t="shared" si="43"/>
        <v>-</v>
      </c>
      <c r="AA137" s="19" t="str">
        <f>IF(W137="-","-",EDATE(Z137,(12*PROFORMA!$A$26)))</f>
        <v>-</v>
      </c>
      <c r="AB137" s="17" t="str">
        <f t="shared" si="44"/>
        <v>-</v>
      </c>
      <c r="AC137" s="18" t="str">
        <f>IF(AB137="-","-",($X137*(1+PROFORMA!$A$38)))</f>
        <v>-</v>
      </c>
      <c r="AD137" s="18" t="str">
        <f>IF(AB137="-","-",($AC137*(PROFORMA!$A$26)*12)*PROFORMA!$A$36)</f>
        <v>-</v>
      </c>
      <c r="AE137" s="19" t="str">
        <f t="shared" si="45"/>
        <v>-</v>
      </c>
      <c r="AF137" s="19" t="str">
        <f>IF(AB137="-","-",EDATE(AE137,(12*PROFORMA!$A$26)))</f>
        <v>-</v>
      </c>
      <c r="AG137" s="17" t="str">
        <f t="shared" si="46"/>
        <v>-</v>
      </c>
      <c r="AH137" s="18" t="str">
        <f>IF(AG137="-","-",($AC137*(1+PROFORMA!$A$38)))</f>
        <v>-</v>
      </c>
      <c r="AI137" s="18" t="str">
        <f>IF(AG137="-","-",($AH137*(PROFORMA!$A$26)*12)*PROFORMA!$A$36)</f>
        <v>-</v>
      </c>
      <c r="AJ137" s="19" t="str">
        <f t="shared" si="47"/>
        <v>-</v>
      </c>
      <c r="AK137" s="19" t="str">
        <f>IF(AG137="-","-",EDATE(AJ137,(12*PROFORMA!$A$26)))</f>
        <v>-</v>
      </c>
    </row>
    <row r="138" spans="1:37" ht="25" customHeight="1" x14ac:dyDescent="0.2">
      <c r="A138" s="1"/>
      <c r="B138" s="1"/>
      <c r="C138" s="19"/>
      <c r="D138" s="19"/>
      <c r="E138" s="49"/>
      <c r="F138" s="50"/>
      <c r="G138" s="18"/>
      <c r="H138" s="51"/>
      <c r="J138" s="49" t="str">
        <f t="shared" si="32"/>
        <v>-</v>
      </c>
      <c r="K138" s="111" t="str">
        <f>IF(($A138=""),"-",(J138/PROFORMA!$A$8))</f>
        <v>-</v>
      </c>
      <c r="L138" s="74" t="str">
        <f t="shared" si="33"/>
        <v>-</v>
      </c>
      <c r="M138" s="51" t="str">
        <f t="shared" si="34"/>
        <v>-</v>
      </c>
      <c r="N138" s="45" t="str">
        <f t="array" ref="N138">IF(O138&lt;&gt;"-",EOMONTH(MIN(IF($B:$B=B138,$C:$C)),-1)+1,"-")</f>
        <v>-</v>
      </c>
      <c r="O138" s="51" t="str">
        <f>IF(B138=B139,"-",(SUMIF($B:$B,"="&amp;B138,$M:$M)*PROFORMA!$A$36))</f>
        <v>-</v>
      </c>
      <c r="P138" s="45" t="str">
        <f t="shared" si="35"/>
        <v>-</v>
      </c>
      <c r="Q138" s="46" t="str">
        <f t="shared" si="36"/>
        <v>-</v>
      </c>
      <c r="R138" s="45" t="str">
        <f t="shared" si="37"/>
        <v>-</v>
      </c>
      <c r="S138" s="46" t="str">
        <f t="shared" si="38"/>
        <v>-</v>
      </c>
      <c r="T138" s="45" t="str">
        <f t="shared" si="39"/>
        <v>-</v>
      </c>
      <c r="U138" s="45" t="str">
        <f t="shared" si="40"/>
        <v>-</v>
      </c>
      <c r="V138" s="46" t="str">
        <f t="shared" si="41"/>
        <v>-</v>
      </c>
      <c r="W138" s="17" t="str">
        <f t="shared" si="42"/>
        <v>-</v>
      </c>
      <c r="X138" s="18" t="str">
        <f>IF(W138="-","-",($S138*(1+PROFORMA!$A$38)))</f>
        <v>-</v>
      </c>
      <c r="Y138" s="18" t="str">
        <f>IF(W138="-","-",($X138*(PROFORMA!$A$26)*12)*PROFORMA!$A$36)</f>
        <v>-</v>
      </c>
      <c r="Z138" s="19" t="str">
        <f t="shared" si="43"/>
        <v>-</v>
      </c>
      <c r="AA138" s="19" t="str">
        <f>IF(W138="-","-",EDATE(Z138,(12*PROFORMA!$A$26)))</f>
        <v>-</v>
      </c>
      <c r="AB138" s="17" t="str">
        <f t="shared" si="44"/>
        <v>-</v>
      </c>
      <c r="AC138" s="18" t="str">
        <f>IF(AB138="-","-",($X138*(1+PROFORMA!$A$38)))</f>
        <v>-</v>
      </c>
      <c r="AD138" s="18" t="str">
        <f>IF(AB138="-","-",($AC138*(PROFORMA!$A$26)*12)*PROFORMA!$A$36)</f>
        <v>-</v>
      </c>
      <c r="AE138" s="19" t="str">
        <f t="shared" si="45"/>
        <v>-</v>
      </c>
      <c r="AF138" s="19" t="str">
        <f>IF(AB138="-","-",EDATE(AE138,(12*PROFORMA!$A$26)))</f>
        <v>-</v>
      </c>
      <c r="AG138" s="17" t="str">
        <f t="shared" si="46"/>
        <v>-</v>
      </c>
      <c r="AH138" s="18" t="str">
        <f>IF(AG138="-","-",($AC138*(1+PROFORMA!$A$38)))</f>
        <v>-</v>
      </c>
      <c r="AI138" s="18" t="str">
        <f>IF(AG138="-","-",($AH138*(PROFORMA!$A$26)*12)*PROFORMA!$A$36)</f>
        <v>-</v>
      </c>
      <c r="AJ138" s="19" t="str">
        <f t="shared" si="47"/>
        <v>-</v>
      </c>
      <c r="AK138" s="19" t="str">
        <f>IF(AG138="-","-",EDATE(AJ138,(12*PROFORMA!$A$26)))</f>
        <v>-</v>
      </c>
    </row>
    <row r="139" spans="1:37" ht="25" customHeight="1" x14ac:dyDescent="0.2">
      <c r="A139" s="1"/>
      <c r="B139" s="1"/>
      <c r="C139" s="19"/>
      <c r="D139" s="19"/>
      <c r="E139" s="49"/>
      <c r="F139" s="50"/>
      <c r="G139" s="18"/>
      <c r="H139" s="51"/>
      <c r="J139" s="49" t="str">
        <f t="shared" si="32"/>
        <v>-</v>
      </c>
      <c r="K139" s="111" t="str">
        <f>IF(($A139=""),"-",(J139/PROFORMA!$A$8))</f>
        <v>-</v>
      </c>
      <c r="L139" s="74" t="str">
        <f t="shared" si="33"/>
        <v>-</v>
      </c>
      <c r="M139" s="51" t="str">
        <f t="shared" si="34"/>
        <v>-</v>
      </c>
      <c r="N139" s="45" t="str">
        <f t="array" ref="N139">IF(O139&lt;&gt;"-",EOMONTH(MIN(IF($B:$B=B139,$C:$C)),-1)+1,"-")</f>
        <v>-</v>
      </c>
      <c r="O139" s="51" t="str">
        <f>IF(B139=B140,"-",(SUMIF($B:$B,"="&amp;B139,$M:$M)*PROFORMA!$A$36))</f>
        <v>-</v>
      </c>
      <c r="P139" s="45" t="str">
        <f t="shared" si="35"/>
        <v>-</v>
      </c>
      <c r="Q139" s="46" t="str">
        <f t="shared" si="36"/>
        <v>-</v>
      </c>
      <c r="R139" s="45" t="str">
        <f t="shared" si="37"/>
        <v>-</v>
      </c>
      <c r="S139" s="46" t="str">
        <f t="shared" si="38"/>
        <v>-</v>
      </c>
      <c r="T139" s="45" t="str">
        <f t="shared" si="39"/>
        <v>-</v>
      </c>
      <c r="U139" s="45" t="str">
        <f t="shared" si="40"/>
        <v>-</v>
      </c>
      <c r="V139" s="46" t="str">
        <f t="shared" si="41"/>
        <v>-</v>
      </c>
      <c r="W139" s="17" t="str">
        <f t="shared" si="42"/>
        <v>-</v>
      </c>
      <c r="X139" s="18" t="str">
        <f>IF(W139="-","-",($S139*(1+PROFORMA!$A$38)))</f>
        <v>-</v>
      </c>
      <c r="Y139" s="18" t="str">
        <f>IF(W139="-","-",($X139*(PROFORMA!$A$26)*12)*PROFORMA!$A$36)</f>
        <v>-</v>
      </c>
      <c r="Z139" s="19" t="str">
        <f t="shared" si="43"/>
        <v>-</v>
      </c>
      <c r="AA139" s="19" t="str">
        <f>IF(W139="-","-",EDATE(Z139,(12*PROFORMA!$A$26)))</f>
        <v>-</v>
      </c>
      <c r="AB139" s="17" t="str">
        <f t="shared" si="44"/>
        <v>-</v>
      </c>
      <c r="AC139" s="18" t="str">
        <f>IF(AB139="-","-",($X139*(1+PROFORMA!$A$38)))</f>
        <v>-</v>
      </c>
      <c r="AD139" s="18" t="str">
        <f>IF(AB139="-","-",($AC139*(PROFORMA!$A$26)*12)*PROFORMA!$A$36)</f>
        <v>-</v>
      </c>
      <c r="AE139" s="19" t="str">
        <f t="shared" si="45"/>
        <v>-</v>
      </c>
      <c r="AF139" s="19" t="str">
        <f>IF(AB139="-","-",EDATE(AE139,(12*PROFORMA!$A$26)))</f>
        <v>-</v>
      </c>
      <c r="AG139" s="17" t="str">
        <f t="shared" si="46"/>
        <v>-</v>
      </c>
      <c r="AH139" s="18" t="str">
        <f>IF(AG139="-","-",($AC139*(1+PROFORMA!$A$38)))</f>
        <v>-</v>
      </c>
      <c r="AI139" s="18" t="str">
        <f>IF(AG139="-","-",($AH139*(PROFORMA!$A$26)*12)*PROFORMA!$A$36)</f>
        <v>-</v>
      </c>
      <c r="AJ139" s="19" t="str">
        <f t="shared" si="47"/>
        <v>-</v>
      </c>
      <c r="AK139" s="19" t="str">
        <f>IF(AG139="-","-",EDATE(AJ139,(12*PROFORMA!$A$26)))</f>
        <v>-</v>
      </c>
    </row>
    <row r="140" spans="1:37" ht="25" customHeight="1" x14ac:dyDescent="0.2">
      <c r="A140" s="1"/>
      <c r="B140" s="1"/>
      <c r="C140" s="19"/>
      <c r="D140" s="19"/>
      <c r="E140" s="49"/>
      <c r="F140" s="50"/>
      <c r="G140" s="18"/>
      <c r="H140" s="51"/>
      <c r="J140" s="49" t="str">
        <f t="shared" si="32"/>
        <v>-</v>
      </c>
      <c r="K140" s="111" t="str">
        <f>IF(($A140=""),"-",(J140/PROFORMA!$A$8))</f>
        <v>-</v>
      </c>
      <c r="L140" s="74" t="str">
        <f t="shared" si="33"/>
        <v>-</v>
      </c>
      <c r="M140" s="51" t="str">
        <f t="shared" si="34"/>
        <v>-</v>
      </c>
      <c r="N140" s="45" t="str">
        <f t="array" ref="N140">IF(O140&lt;&gt;"-",EOMONTH(MIN(IF($B:$B=B140,$C:$C)),-1)+1,"-")</f>
        <v>-</v>
      </c>
      <c r="O140" s="51" t="str">
        <f>IF(B140=B141,"-",(SUMIF($B:$B,"="&amp;B140,$M:$M)*PROFORMA!$A$36))</f>
        <v>-</v>
      </c>
      <c r="P140" s="45" t="str">
        <f t="shared" si="35"/>
        <v>-</v>
      </c>
      <c r="Q140" s="46" t="str">
        <f t="shared" si="36"/>
        <v>-</v>
      </c>
      <c r="R140" s="45" t="str">
        <f t="shared" si="37"/>
        <v>-</v>
      </c>
      <c r="S140" s="46" t="str">
        <f t="shared" si="38"/>
        <v>-</v>
      </c>
      <c r="T140" s="45" t="str">
        <f t="shared" si="39"/>
        <v>-</v>
      </c>
      <c r="U140" s="45" t="str">
        <f t="shared" si="40"/>
        <v>-</v>
      </c>
      <c r="V140" s="46" t="str">
        <f t="shared" si="41"/>
        <v>-</v>
      </c>
      <c r="W140" s="17" t="str">
        <f t="shared" si="42"/>
        <v>-</v>
      </c>
      <c r="X140" s="18" t="str">
        <f>IF(W140="-","-",($S140*(1+PROFORMA!$A$38)))</f>
        <v>-</v>
      </c>
      <c r="Y140" s="18" t="str">
        <f>IF(W140="-","-",($X140*(PROFORMA!$A$26)*12)*PROFORMA!$A$36)</f>
        <v>-</v>
      </c>
      <c r="Z140" s="19" t="str">
        <f t="shared" si="43"/>
        <v>-</v>
      </c>
      <c r="AA140" s="19" t="str">
        <f>IF(W140="-","-",EDATE(Z140,(12*PROFORMA!$A$26)))</f>
        <v>-</v>
      </c>
      <c r="AB140" s="17" t="str">
        <f t="shared" si="44"/>
        <v>-</v>
      </c>
      <c r="AC140" s="18" t="str">
        <f>IF(AB140="-","-",($X140*(1+PROFORMA!$A$38)))</f>
        <v>-</v>
      </c>
      <c r="AD140" s="18" t="str">
        <f>IF(AB140="-","-",($AC140*(PROFORMA!$A$26)*12)*PROFORMA!$A$36)</f>
        <v>-</v>
      </c>
      <c r="AE140" s="19" t="str">
        <f t="shared" si="45"/>
        <v>-</v>
      </c>
      <c r="AF140" s="19" t="str">
        <f>IF(AB140="-","-",EDATE(AE140,(12*PROFORMA!$A$26)))</f>
        <v>-</v>
      </c>
      <c r="AG140" s="17" t="str">
        <f t="shared" si="46"/>
        <v>-</v>
      </c>
      <c r="AH140" s="18" t="str">
        <f>IF(AG140="-","-",($AC140*(1+PROFORMA!$A$38)))</f>
        <v>-</v>
      </c>
      <c r="AI140" s="18" t="str">
        <f>IF(AG140="-","-",($AH140*(PROFORMA!$A$26)*12)*PROFORMA!$A$36)</f>
        <v>-</v>
      </c>
      <c r="AJ140" s="19" t="str">
        <f t="shared" si="47"/>
        <v>-</v>
      </c>
      <c r="AK140" s="19" t="str">
        <f>IF(AG140="-","-",EDATE(AJ140,(12*PROFORMA!$A$26)))</f>
        <v>-</v>
      </c>
    </row>
    <row r="141" spans="1:37" ht="25" customHeight="1" x14ac:dyDescent="0.2">
      <c r="A141" s="1"/>
      <c r="B141" s="1"/>
      <c r="C141" s="19"/>
      <c r="D141" s="19"/>
      <c r="E141" s="49"/>
      <c r="F141" s="50"/>
      <c r="G141" s="18"/>
      <c r="H141" s="51"/>
      <c r="J141" s="49" t="str">
        <f t="shared" si="32"/>
        <v>-</v>
      </c>
      <c r="K141" s="111" t="str">
        <f>IF(($A141=""),"-",(J141/PROFORMA!$A$8))</f>
        <v>-</v>
      </c>
      <c r="L141" s="74" t="str">
        <f t="shared" si="33"/>
        <v>-</v>
      </c>
      <c r="M141" s="51" t="str">
        <f t="shared" si="34"/>
        <v>-</v>
      </c>
      <c r="N141" s="45" t="str">
        <f t="array" ref="N141">IF(O141&lt;&gt;"-",EOMONTH(MIN(IF($B:$B=B141,$C:$C)),-1)+1,"-")</f>
        <v>-</v>
      </c>
      <c r="O141" s="51" t="str">
        <f>IF(B141=B142,"-",(SUMIF($B:$B,"="&amp;B141,$M:$M)*PROFORMA!$A$36))</f>
        <v>-</v>
      </c>
      <c r="P141" s="45" t="str">
        <f t="shared" si="35"/>
        <v>-</v>
      </c>
      <c r="Q141" s="46" t="str">
        <f t="shared" si="36"/>
        <v>-</v>
      </c>
      <c r="R141" s="45" t="str">
        <f t="shared" si="37"/>
        <v>-</v>
      </c>
      <c r="S141" s="46" t="str">
        <f t="shared" si="38"/>
        <v>-</v>
      </c>
      <c r="T141" s="45" t="str">
        <f t="shared" si="39"/>
        <v>-</v>
      </c>
      <c r="U141" s="45" t="str">
        <f t="shared" si="40"/>
        <v>-</v>
      </c>
      <c r="V141" s="46" t="str">
        <f t="shared" si="41"/>
        <v>-</v>
      </c>
      <c r="W141" s="17" t="str">
        <f t="shared" si="42"/>
        <v>-</v>
      </c>
      <c r="X141" s="18" t="str">
        <f>IF(W141="-","-",($S141*(1+PROFORMA!$A$38)))</f>
        <v>-</v>
      </c>
      <c r="Y141" s="18" t="str">
        <f>IF(W141="-","-",($X141*(PROFORMA!$A$26)*12)*PROFORMA!$A$36)</f>
        <v>-</v>
      </c>
      <c r="Z141" s="19" t="str">
        <f t="shared" si="43"/>
        <v>-</v>
      </c>
      <c r="AA141" s="19" t="str">
        <f>IF(W141="-","-",EDATE(Z141,(12*PROFORMA!$A$26)))</f>
        <v>-</v>
      </c>
      <c r="AB141" s="17" t="str">
        <f t="shared" si="44"/>
        <v>-</v>
      </c>
      <c r="AC141" s="18" t="str">
        <f>IF(AB141="-","-",($X141*(1+PROFORMA!$A$38)))</f>
        <v>-</v>
      </c>
      <c r="AD141" s="18" t="str">
        <f>IF(AB141="-","-",($AC141*(PROFORMA!$A$26)*12)*PROFORMA!$A$36)</f>
        <v>-</v>
      </c>
      <c r="AE141" s="19" t="str">
        <f t="shared" si="45"/>
        <v>-</v>
      </c>
      <c r="AF141" s="19" t="str">
        <f>IF(AB141="-","-",EDATE(AE141,(12*PROFORMA!$A$26)))</f>
        <v>-</v>
      </c>
      <c r="AG141" s="17" t="str">
        <f t="shared" si="46"/>
        <v>-</v>
      </c>
      <c r="AH141" s="18" t="str">
        <f>IF(AG141="-","-",($AC141*(1+PROFORMA!$A$38)))</f>
        <v>-</v>
      </c>
      <c r="AI141" s="18" t="str">
        <f>IF(AG141="-","-",($AH141*(PROFORMA!$A$26)*12)*PROFORMA!$A$36)</f>
        <v>-</v>
      </c>
      <c r="AJ141" s="19" t="str">
        <f t="shared" si="47"/>
        <v>-</v>
      </c>
      <c r="AK141" s="19" t="str">
        <f>IF(AG141="-","-",EDATE(AJ141,(12*PROFORMA!$A$26)))</f>
        <v>-</v>
      </c>
    </row>
    <row r="142" spans="1:37" ht="25" customHeight="1" x14ac:dyDescent="0.2">
      <c r="A142" s="1"/>
      <c r="B142" s="1"/>
      <c r="C142" s="19"/>
      <c r="D142" s="19"/>
      <c r="E142" s="49"/>
      <c r="F142" s="50"/>
      <c r="G142" s="18"/>
      <c r="H142" s="51"/>
      <c r="J142" s="49" t="str">
        <f t="shared" si="32"/>
        <v>-</v>
      </c>
      <c r="K142" s="111" t="str">
        <f>IF(($A142=""),"-",(J142/PROFORMA!$A$8))</f>
        <v>-</v>
      </c>
      <c r="L142" s="74" t="str">
        <f t="shared" si="33"/>
        <v>-</v>
      </c>
      <c r="M142" s="51" t="str">
        <f t="shared" si="34"/>
        <v>-</v>
      </c>
      <c r="N142" s="45" t="str">
        <f t="array" ref="N142">IF(O142&lt;&gt;"-",EOMONTH(MIN(IF($B:$B=B142,$C:$C)),-1)+1,"-")</f>
        <v>-</v>
      </c>
      <c r="O142" s="51" t="str">
        <f>IF(B142=B143,"-",(SUMIF($B:$B,"="&amp;B142,$M:$M)*PROFORMA!$A$36))</f>
        <v>-</v>
      </c>
      <c r="P142" s="45" t="str">
        <f t="shared" si="35"/>
        <v>-</v>
      </c>
      <c r="Q142" s="46" t="str">
        <f t="shared" si="36"/>
        <v>-</v>
      </c>
      <c r="R142" s="45" t="str">
        <f t="shared" si="37"/>
        <v>-</v>
      </c>
      <c r="S142" s="46" t="str">
        <f t="shared" si="38"/>
        <v>-</v>
      </c>
      <c r="T142" s="45" t="str">
        <f t="shared" si="39"/>
        <v>-</v>
      </c>
      <c r="U142" s="45" t="str">
        <f t="shared" si="40"/>
        <v>-</v>
      </c>
      <c r="V142" s="46" t="str">
        <f t="shared" si="41"/>
        <v>-</v>
      </c>
      <c r="W142" s="17" t="str">
        <f t="shared" si="42"/>
        <v>-</v>
      </c>
      <c r="X142" s="18" t="str">
        <f>IF(W142="-","-",($S142*(1+PROFORMA!$A$38)))</f>
        <v>-</v>
      </c>
      <c r="Y142" s="18" t="str">
        <f>IF(W142="-","-",($X142*(PROFORMA!$A$26)*12)*PROFORMA!$A$36)</f>
        <v>-</v>
      </c>
      <c r="Z142" s="19" t="str">
        <f t="shared" si="43"/>
        <v>-</v>
      </c>
      <c r="AA142" s="19" t="str">
        <f>IF(W142="-","-",EDATE(Z142,(12*PROFORMA!$A$26)))</f>
        <v>-</v>
      </c>
      <c r="AB142" s="17" t="str">
        <f t="shared" si="44"/>
        <v>-</v>
      </c>
      <c r="AC142" s="18" t="str">
        <f>IF(AB142="-","-",($X142*(1+PROFORMA!$A$38)))</f>
        <v>-</v>
      </c>
      <c r="AD142" s="18" t="str">
        <f>IF(AB142="-","-",($AC142*(PROFORMA!$A$26)*12)*PROFORMA!$A$36)</f>
        <v>-</v>
      </c>
      <c r="AE142" s="19" t="str">
        <f t="shared" si="45"/>
        <v>-</v>
      </c>
      <c r="AF142" s="19" t="str">
        <f>IF(AB142="-","-",EDATE(AE142,(12*PROFORMA!$A$26)))</f>
        <v>-</v>
      </c>
      <c r="AG142" s="17" t="str">
        <f t="shared" si="46"/>
        <v>-</v>
      </c>
      <c r="AH142" s="18" t="str">
        <f>IF(AG142="-","-",($AC142*(1+PROFORMA!$A$38)))</f>
        <v>-</v>
      </c>
      <c r="AI142" s="18" t="str">
        <f>IF(AG142="-","-",($AH142*(PROFORMA!$A$26)*12)*PROFORMA!$A$36)</f>
        <v>-</v>
      </c>
      <c r="AJ142" s="19" t="str">
        <f t="shared" si="47"/>
        <v>-</v>
      </c>
      <c r="AK142" s="19" t="str">
        <f>IF(AG142="-","-",EDATE(AJ142,(12*PROFORMA!$A$26)))</f>
        <v>-</v>
      </c>
    </row>
    <row r="143" spans="1:37" ht="25" customHeight="1" x14ac:dyDescent="0.2">
      <c r="A143" s="1"/>
      <c r="B143" s="1"/>
      <c r="C143" s="19"/>
      <c r="D143" s="19"/>
      <c r="E143" s="49"/>
      <c r="F143" s="50"/>
      <c r="G143" s="18"/>
      <c r="H143" s="51"/>
      <c r="J143" s="49" t="str">
        <f t="shared" si="32"/>
        <v>-</v>
      </c>
      <c r="K143" s="111" t="str">
        <f>IF(($A143=""),"-",(J143/PROFORMA!$A$8))</f>
        <v>-</v>
      </c>
      <c r="L143" s="74" t="str">
        <f t="shared" si="33"/>
        <v>-</v>
      </c>
      <c r="M143" s="51" t="str">
        <f t="shared" si="34"/>
        <v>-</v>
      </c>
      <c r="N143" s="45" t="str">
        <f t="array" ref="N143">IF(O143&lt;&gt;"-",EOMONTH(MIN(IF($B:$B=B143,$C:$C)),-1)+1,"-")</f>
        <v>-</v>
      </c>
      <c r="O143" s="51" t="str">
        <f>IF(B143=B144,"-",(SUMIF($B:$B,"="&amp;B143,$M:$M)*PROFORMA!$A$36))</f>
        <v>-</v>
      </c>
      <c r="P143" s="45" t="str">
        <f t="shared" si="35"/>
        <v>-</v>
      </c>
      <c r="Q143" s="46" t="str">
        <f t="shared" si="36"/>
        <v>-</v>
      </c>
      <c r="R143" s="45" t="str">
        <f t="shared" si="37"/>
        <v>-</v>
      </c>
      <c r="S143" s="46" t="str">
        <f t="shared" si="38"/>
        <v>-</v>
      </c>
      <c r="T143" s="45" t="str">
        <f t="shared" si="39"/>
        <v>-</v>
      </c>
      <c r="U143" s="45" t="str">
        <f t="shared" si="40"/>
        <v>-</v>
      </c>
      <c r="V143" s="46" t="str">
        <f t="shared" si="41"/>
        <v>-</v>
      </c>
      <c r="W143" s="17" t="str">
        <f t="shared" si="42"/>
        <v>-</v>
      </c>
      <c r="X143" s="18" t="str">
        <f>IF(W143="-","-",($S143*(1+PROFORMA!$A$38)))</f>
        <v>-</v>
      </c>
      <c r="Y143" s="18" t="str">
        <f>IF(W143="-","-",($X143*(PROFORMA!$A$26)*12)*PROFORMA!$A$36)</f>
        <v>-</v>
      </c>
      <c r="Z143" s="19" t="str">
        <f t="shared" si="43"/>
        <v>-</v>
      </c>
      <c r="AA143" s="19" t="str">
        <f>IF(W143="-","-",EDATE(Z143,(12*PROFORMA!$A$26)))</f>
        <v>-</v>
      </c>
      <c r="AB143" s="17" t="str">
        <f t="shared" si="44"/>
        <v>-</v>
      </c>
      <c r="AC143" s="18" t="str">
        <f>IF(AB143="-","-",($X143*(1+PROFORMA!$A$38)))</f>
        <v>-</v>
      </c>
      <c r="AD143" s="18" t="str">
        <f>IF(AB143="-","-",($AC143*(PROFORMA!$A$26)*12)*PROFORMA!$A$36)</f>
        <v>-</v>
      </c>
      <c r="AE143" s="19" t="str">
        <f t="shared" si="45"/>
        <v>-</v>
      </c>
      <c r="AF143" s="19" t="str">
        <f>IF(AB143="-","-",EDATE(AE143,(12*PROFORMA!$A$26)))</f>
        <v>-</v>
      </c>
      <c r="AG143" s="17" t="str">
        <f t="shared" si="46"/>
        <v>-</v>
      </c>
      <c r="AH143" s="18" t="str">
        <f>IF(AG143="-","-",($AC143*(1+PROFORMA!$A$38)))</f>
        <v>-</v>
      </c>
      <c r="AI143" s="18" t="str">
        <f>IF(AG143="-","-",($AH143*(PROFORMA!$A$26)*12)*PROFORMA!$A$36)</f>
        <v>-</v>
      </c>
      <c r="AJ143" s="19" t="str">
        <f t="shared" si="47"/>
        <v>-</v>
      </c>
      <c r="AK143" s="19" t="str">
        <f>IF(AG143="-","-",EDATE(AJ143,(12*PROFORMA!$A$26)))</f>
        <v>-</v>
      </c>
    </row>
    <row r="144" spans="1:37" ht="25" customHeight="1" x14ac:dyDescent="0.2">
      <c r="A144" s="1"/>
      <c r="B144" s="1"/>
      <c r="C144" s="19"/>
      <c r="D144" s="19"/>
      <c r="E144" s="49"/>
      <c r="F144" s="50"/>
      <c r="G144" s="18"/>
      <c r="H144" s="51"/>
      <c r="J144" s="49" t="str">
        <f t="shared" si="32"/>
        <v>-</v>
      </c>
      <c r="K144" s="111" t="str">
        <f>IF(($A144=""),"-",(J144/PROFORMA!$A$8))</f>
        <v>-</v>
      </c>
      <c r="L144" s="74" t="str">
        <f t="shared" si="33"/>
        <v>-</v>
      </c>
      <c r="M144" s="51" t="str">
        <f t="shared" si="34"/>
        <v>-</v>
      </c>
      <c r="N144" s="45" t="str">
        <f t="array" ref="N144">IF(O144&lt;&gt;"-",EOMONTH(MIN(IF($B:$B=B144,$C:$C)),-1)+1,"-")</f>
        <v>-</v>
      </c>
      <c r="O144" s="51" t="str">
        <f>IF(B144=B145,"-",(SUMIF($B:$B,"="&amp;B144,$M:$M)*PROFORMA!$A$36))</f>
        <v>-</v>
      </c>
      <c r="P144" s="45" t="str">
        <f t="shared" si="35"/>
        <v>-</v>
      </c>
      <c r="Q144" s="46" t="str">
        <f t="shared" si="36"/>
        <v>-</v>
      </c>
      <c r="R144" s="45" t="str">
        <f t="shared" si="37"/>
        <v>-</v>
      </c>
      <c r="S144" s="46" t="str">
        <f t="shared" si="38"/>
        <v>-</v>
      </c>
      <c r="T144" s="45" t="str">
        <f t="shared" si="39"/>
        <v>-</v>
      </c>
      <c r="U144" s="45" t="str">
        <f t="shared" si="40"/>
        <v>-</v>
      </c>
      <c r="V144" s="46" t="str">
        <f t="shared" si="41"/>
        <v>-</v>
      </c>
      <c r="W144" s="17" t="str">
        <f t="shared" si="42"/>
        <v>-</v>
      </c>
      <c r="X144" s="18" t="str">
        <f>IF(W144="-","-",($S144*(1+PROFORMA!$A$38)))</f>
        <v>-</v>
      </c>
      <c r="Y144" s="18" t="str">
        <f>IF(W144="-","-",($X144*(PROFORMA!$A$26)*12)*PROFORMA!$A$36)</f>
        <v>-</v>
      </c>
      <c r="Z144" s="19" t="str">
        <f t="shared" si="43"/>
        <v>-</v>
      </c>
      <c r="AA144" s="19" t="str">
        <f>IF(W144="-","-",EDATE(Z144,(12*PROFORMA!$A$26)))</f>
        <v>-</v>
      </c>
      <c r="AB144" s="17" t="str">
        <f t="shared" si="44"/>
        <v>-</v>
      </c>
      <c r="AC144" s="18" t="str">
        <f>IF(AB144="-","-",($X144*(1+PROFORMA!$A$38)))</f>
        <v>-</v>
      </c>
      <c r="AD144" s="18" t="str">
        <f>IF(AB144="-","-",($AC144*(PROFORMA!$A$26)*12)*PROFORMA!$A$36)</f>
        <v>-</v>
      </c>
      <c r="AE144" s="19" t="str">
        <f t="shared" si="45"/>
        <v>-</v>
      </c>
      <c r="AF144" s="19" t="str">
        <f>IF(AB144="-","-",EDATE(AE144,(12*PROFORMA!$A$26)))</f>
        <v>-</v>
      </c>
      <c r="AG144" s="17" t="str">
        <f t="shared" si="46"/>
        <v>-</v>
      </c>
      <c r="AH144" s="18" t="str">
        <f>IF(AG144="-","-",($AC144*(1+PROFORMA!$A$38)))</f>
        <v>-</v>
      </c>
      <c r="AI144" s="18" t="str">
        <f>IF(AG144="-","-",($AH144*(PROFORMA!$A$26)*12)*PROFORMA!$A$36)</f>
        <v>-</v>
      </c>
      <c r="AJ144" s="19" t="str">
        <f t="shared" si="47"/>
        <v>-</v>
      </c>
      <c r="AK144" s="19" t="str">
        <f>IF(AG144="-","-",EDATE(AJ144,(12*PROFORMA!$A$26)))</f>
        <v>-</v>
      </c>
    </row>
    <row r="145" spans="1:37" ht="25" customHeight="1" x14ac:dyDescent="0.2">
      <c r="A145" s="1"/>
      <c r="B145" s="1"/>
      <c r="C145" s="19"/>
      <c r="D145" s="19"/>
      <c r="E145" s="49"/>
      <c r="F145" s="50"/>
      <c r="G145" s="18"/>
      <c r="H145" s="51"/>
      <c r="J145" s="49" t="str">
        <f t="shared" si="32"/>
        <v>-</v>
      </c>
      <c r="K145" s="111" t="str">
        <f>IF(($A145=""),"-",(J145/PROFORMA!$A$8))</f>
        <v>-</v>
      </c>
      <c r="L145" s="74" t="str">
        <f t="shared" si="33"/>
        <v>-</v>
      </c>
      <c r="M145" s="51" t="str">
        <f t="shared" si="34"/>
        <v>-</v>
      </c>
      <c r="N145" s="45" t="str">
        <f t="array" ref="N145">IF(O145&lt;&gt;"-",EOMONTH(MIN(IF($B:$B=B145,$C:$C)),-1)+1,"-")</f>
        <v>-</v>
      </c>
      <c r="O145" s="51" t="str">
        <f>IF(B145=B146,"-",(SUMIF($B:$B,"="&amp;B145,$M:$M)*PROFORMA!$A$36))</f>
        <v>-</v>
      </c>
      <c r="P145" s="45" t="str">
        <f t="shared" si="35"/>
        <v>-</v>
      </c>
      <c r="Q145" s="46" t="str">
        <f t="shared" si="36"/>
        <v>-</v>
      </c>
      <c r="R145" s="45" t="str">
        <f t="shared" si="37"/>
        <v>-</v>
      </c>
      <c r="S145" s="46" t="str">
        <f t="shared" si="38"/>
        <v>-</v>
      </c>
      <c r="T145" s="45" t="str">
        <f t="shared" si="39"/>
        <v>-</v>
      </c>
      <c r="U145" s="45" t="str">
        <f t="shared" si="40"/>
        <v>-</v>
      </c>
      <c r="V145" s="46" t="str">
        <f t="shared" si="41"/>
        <v>-</v>
      </c>
      <c r="W145" s="17" t="str">
        <f t="shared" si="42"/>
        <v>-</v>
      </c>
      <c r="X145" s="18" t="str">
        <f>IF(W145="-","-",($S145*(1+PROFORMA!$A$38)))</f>
        <v>-</v>
      </c>
      <c r="Y145" s="18" t="str">
        <f>IF(W145="-","-",($X145*(PROFORMA!$A$26)*12)*PROFORMA!$A$36)</f>
        <v>-</v>
      </c>
      <c r="Z145" s="19" t="str">
        <f t="shared" si="43"/>
        <v>-</v>
      </c>
      <c r="AA145" s="19" t="str">
        <f>IF(W145="-","-",EDATE(Z145,(12*PROFORMA!$A$26)))</f>
        <v>-</v>
      </c>
      <c r="AB145" s="17" t="str">
        <f t="shared" si="44"/>
        <v>-</v>
      </c>
      <c r="AC145" s="18" t="str">
        <f>IF(AB145="-","-",($X145*(1+PROFORMA!$A$38)))</f>
        <v>-</v>
      </c>
      <c r="AD145" s="18" t="str">
        <f>IF(AB145="-","-",($AC145*(PROFORMA!$A$26)*12)*PROFORMA!$A$36)</f>
        <v>-</v>
      </c>
      <c r="AE145" s="19" t="str">
        <f t="shared" si="45"/>
        <v>-</v>
      </c>
      <c r="AF145" s="19" t="str">
        <f>IF(AB145="-","-",EDATE(AE145,(12*PROFORMA!$A$26)))</f>
        <v>-</v>
      </c>
      <c r="AG145" s="17" t="str">
        <f t="shared" si="46"/>
        <v>-</v>
      </c>
      <c r="AH145" s="18" t="str">
        <f>IF(AG145="-","-",($AC145*(1+PROFORMA!$A$38)))</f>
        <v>-</v>
      </c>
      <c r="AI145" s="18" t="str">
        <f>IF(AG145="-","-",($AH145*(PROFORMA!$A$26)*12)*PROFORMA!$A$36)</f>
        <v>-</v>
      </c>
      <c r="AJ145" s="19" t="str">
        <f t="shared" si="47"/>
        <v>-</v>
      </c>
      <c r="AK145" s="19" t="str">
        <f>IF(AG145="-","-",EDATE(AJ145,(12*PROFORMA!$A$26)))</f>
        <v>-</v>
      </c>
    </row>
    <row r="146" spans="1:37" ht="25" customHeight="1" x14ac:dyDescent="0.2">
      <c r="A146" s="1"/>
      <c r="B146" s="1"/>
      <c r="C146" s="19"/>
      <c r="D146" s="19"/>
      <c r="E146" s="49"/>
      <c r="F146" s="50"/>
      <c r="G146" s="18"/>
      <c r="H146" s="51"/>
      <c r="J146" s="49" t="str">
        <f t="shared" si="32"/>
        <v>-</v>
      </c>
      <c r="K146" s="111" t="str">
        <f>IF(($A146=""),"-",(J146/PROFORMA!$A$8))</f>
        <v>-</v>
      </c>
      <c r="L146" s="74" t="str">
        <f t="shared" si="33"/>
        <v>-</v>
      </c>
      <c r="M146" s="51" t="str">
        <f t="shared" si="34"/>
        <v>-</v>
      </c>
      <c r="N146" s="45" t="str">
        <f t="array" ref="N146">IF(O146&lt;&gt;"-",EOMONTH(MIN(IF($B:$B=B146,$C:$C)),-1)+1,"-")</f>
        <v>-</v>
      </c>
      <c r="O146" s="51" t="str">
        <f>IF(B146=B147,"-",(SUMIF($B:$B,"="&amp;B146,$M:$M)*PROFORMA!$A$36))</f>
        <v>-</v>
      </c>
      <c r="P146" s="45" t="str">
        <f t="shared" si="35"/>
        <v>-</v>
      </c>
      <c r="Q146" s="46" t="str">
        <f t="shared" si="36"/>
        <v>-</v>
      </c>
      <c r="R146" s="45" t="str">
        <f t="shared" si="37"/>
        <v>-</v>
      </c>
      <c r="S146" s="46" t="str">
        <f t="shared" si="38"/>
        <v>-</v>
      </c>
      <c r="T146" s="45" t="str">
        <f t="shared" si="39"/>
        <v>-</v>
      </c>
      <c r="U146" s="45" t="str">
        <f t="shared" si="40"/>
        <v>-</v>
      </c>
      <c r="V146" s="46" t="str">
        <f t="shared" si="41"/>
        <v>-</v>
      </c>
      <c r="W146" s="17" t="str">
        <f t="shared" si="42"/>
        <v>-</v>
      </c>
      <c r="X146" s="18" t="str">
        <f>IF(W146="-","-",($S146*(1+PROFORMA!$A$38)))</f>
        <v>-</v>
      </c>
      <c r="Y146" s="18" t="str">
        <f>IF(W146="-","-",($X146*(PROFORMA!$A$26)*12)*PROFORMA!$A$36)</f>
        <v>-</v>
      </c>
      <c r="Z146" s="19" t="str">
        <f t="shared" si="43"/>
        <v>-</v>
      </c>
      <c r="AA146" s="19" t="str">
        <f>IF(W146="-","-",EDATE(Z146,(12*PROFORMA!$A$26)))</f>
        <v>-</v>
      </c>
      <c r="AB146" s="17" t="str">
        <f t="shared" si="44"/>
        <v>-</v>
      </c>
      <c r="AC146" s="18" t="str">
        <f>IF(AB146="-","-",($X146*(1+PROFORMA!$A$38)))</f>
        <v>-</v>
      </c>
      <c r="AD146" s="18" t="str">
        <f>IF(AB146="-","-",($AC146*(PROFORMA!$A$26)*12)*PROFORMA!$A$36)</f>
        <v>-</v>
      </c>
      <c r="AE146" s="19" t="str">
        <f t="shared" si="45"/>
        <v>-</v>
      </c>
      <c r="AF146" s="19" t="str">
        <f>IF(AB146="-","-",EDATE(AE146,(12*PROFORMA!$A$26)))</f>
        <v>-</v>
      </c>
      <c r="AG146" s="17" t="str">
        <f t="shared" si="46"/>
        <v>-</v>
      </c>
      <c r="AH146" s="18" t="str">
        <f>IF(AG146="-","-",($AC146*(1+PROFORMA!$A$38)))</f>
        <v>-</v>
      </c>
      <c r="AI146" s="18" t="str">
        <f>IF(AG146="-","-",($AH146*(PROFORMA!$A$26)*12)*PROFORMA!$A$36)</f>
        <v>-</v>
      </c>
      <c r="AJ146" s="19" t="str">
        <f t="shared" si="47"/>
        <v>-</v>
      </c>
      <c r="AK146" s="19" t="str">
        <f>IF(AG146="-","-",EDATE(AJ146,(12*PROFORMA!$A$26)))</f>
        <v>-</v>
      </c>
    </row>
    <row r="147" spans="1:37" ht="25" customHeight="1" x14ac:dyDescent="0.2">
      <c r="J147" s="49" t="str">
        <f t="shared" si="32"/>
        <v>-</v>
      </c>
      <c r="K147" s="111" t="str">
        <f>IF(($A147=""),"-",(J147/PROFORMA!$A$8))</f>
        <v>-</v>
      </c>
      <c r="L147" s="74" t="str">
        <f t="shared" si="33"/>
        <v>-</v>
      </c>
      <c r="M147" s="51" t="str">
        <f t="shared" si="34"/>
        <v>-</v>
      </c>
      <c r="N147" s="45" t="str">
        <f t="array" ref="N147">IF(O147&lt;&gt;"-",EOMONTH(MIN(IF($B:$B=B147,$C:$C)),-1)+1,"-")</f>
        <v>-</v>
      </c>
      <c r="O147" s="51" t="str">
        <f>IF(B147=B148,"-",(SUMIF($B:$B,"="&amp;B147,$M:$M)*PROFORMA!$A$36))</f>
        <v>-</v>
      </c>
      <c r="P147" s="45" t="str">
        <f t="shared" si="35"/>
        <v>-</v>
      </c>
      <c r="Q147" s="46" t="str">
        <f t="shared" si="36"/>
        <v>-</v>
      </c>
      <c r="R147" s="45" t="str">
        <f t="shared" si="37"/>
        <v>-</v>
      </c>
      <c r="S147" s="46" t="str">
        <f t="shared" si="38"/>
        <v>-</v>
      </c>
      <c r="T147" s="45" t="str">
        <f t="shared" si="39"/>
        <v>-</v>
      </c>
      <c r="U147" s="45" t="str">
        <f t="shared" si="40"/>
        <v>-</v>
      </c>
      <c r="V147" s="46" t="str">
        <f t="shared" si="41"/>
        <v>-</v>
      </c>
      <c r="W147" s="17" t="str">
        <f t="shared" si="42"/>
        <v>-</v>
      </c>
      <c r="X147" s="18" t="str">
        <f>IF(W147="-","-",($S147*(1+PROFORMA!$A$38)))</f>
        <v>-</v>
      </c>
      <c r="Y147" s="18" t="str">
        <f>IF(W147="-","-",($X147*(PROFORMA!$A$26)*12)*PROFORMA!$A$36)</f>
        <v>-</v>
      </c>
      <c r="Z147" s="19" t="str">
        <f t="shared" si="43"/>
        <v>-</v>
      </c>
      <c r="AA147" s="19" t="str">
        <f>IF(W147="-","-",EDATE(Z147,(12*PROFORMA!$A$26)))</f>
        <v>-</v>
      </c>
      <c r="AB147" s="17" t="str">
        <f t="shared" si="44"/>
        <v>-</v>
      </c>
      <c r="AC147" s="18" t="str">
        <f>IF(AB147="-","-",($X147*(1+PROFORMA!$A$38)))</f>
        <v>-</v>
      </c>
      <c r="AD147" s="18" t="str">
        <f>IF(AB147="-","-",($AC147*(PROFORMA!$A$26)*12)*PROFORMA!$A$36)</f>
        <v>-</v>
      </c>
      <c r="AE147" s="19" t="str">
        <f t="shared" si="45"/>
        <v>-</v>
      </c>
      <c r="AF147" s="19" t="str">
        <f>IF(AB147="-","-",EDATE(AE147,(12*PROFORMA!$A$26)))</f>
        <v>-</v>
      </c>
      <c r="AG147" s="17" t="str">
        <f t="shared" si="46"/>
        <v>-</v>
      </c>
      <c r="AH147" s="18" t="str">
        <f>IF(AG147="-","-",($AC147*(1+PROFORMA!$A$38)))</f>
        <v>-</v>
      </c>
      <c r="AI147" s="18" t="str">
        <f>IF(AG147="-","-",($AH147*(PROFORMA!$A$26)*12)*PROFORMA!$A$36)</f>
        <v>-</v>
      </c>
      <c r="AJ147" s="19" t="str">
        <f t="shared" si="47"/>
        <v>-</v>
      </c>
      <c r="AK147" s="19" t="str">
        <f>IF(AG147="-","-",EDATE(AJ147,(12*PROFORMA!$A$26)))</f>
        <v>-</v>
      </c>
    </row>
    <row r="148" spans="1:37" ht="25" customHeight="1" x14ac:dyDescent="0.2">
      <c r="J148" s="49" t="str">
        <f t="shared" si="32"/>
        <v>-</v>
      </c>
      <c r="K148" s="111" t="str">
        <f>IF(($A148=""),"-",(J148/PROFORMA!$A$8))</f>
        <v>-</v>
      </c>
      <c r="L148" s="74" t="str">
        <f t="shared" si="33"/>
        <v>-</v>
      </c>
      <c r="M148" s="51" t="str">
        <f t="shared" si="34"/>
        <v>-</v>
      </c>
      <c r="N148" s="45" t="str">
        <f t="array" ref="N148">IF(O148&lt;&gt;"-",EOMONTH(MIN(IF($B:$B=B148,$C:$C)),-1)+1,"-")</f>
        <v>-</v>
      </c>
      <c r="O148" s="51" t="str">
        <f>IF(B148=B149,"-",(SUMIF($B:$B,"="&amp;B148,$M:$M)*PROFORMA!$A$36))</f>
        <v>-</v>
      </c>
      <c r="P148" s="45" t="str">
        <f t="shared" si="35"/>
        <v>-</v>
      </c>
      <c r="Q148" s="46" t="str">
        <f t="shared" si="36"/>
        <v>-</v>
      </c>
      <c r="R148" s="45" t="str">
        <f t="shared" si="37"/>
        <v>-</v>
      </c>
      <c r="S148" s="46" t="str">
        <f t="shared" si="38"/>
        <v>-</v>
      </c>
      <c r="T148" s="45" t="str">
        <f t="shared" si="39"/>
        <v>-</v>
      </c>
      <c r="U148" s="45" t="str">
        <f t="shared" si="40"/>
        <v>-</v>
      </c>
      <c r="V148" s="46" t="str">
        <f t="shared" si="41"/>
        <v>-</v>
      </c>
      <c r="W148" s="17" t="str">
        <f t="shared" si="42"/>
        <v>-</v>
      </c>
      <c r="X148" s="18" t="str">
        <f>IF(W148="-","-",($S148*(1+PROFORMA!$A$38)))</f>
        <v>-</v>
      </c>
      <c r="Y148" s="18" t="str">
        <f>IF(W148="-","-",($X148*(PROFORMA!$A$26)*12)*PROFORMA!$A$36)</f>
        <v>-</v>
      </c>
      <c r="Z148" s="19" t="str">
        <f t="shared" si="43"/>
        <v>-</v>
      </c>
      <c r="AA148" s="19" t="str">
        <f>IF(W148="-","-",EDATE(Z148,(12*PROFORMA!$A$26)))</f>
        <v>-</v>
      </c>
      <c r="AB148" s="17" t="str">
        <f t="shared" si="44"/>
        <v>-</v>
      </c>
      <c r="AC148" s="18" t="str">
        <f>IF(AB148="-","-",($X148*(1+PROFORMA!$A$38)))</f>
        <v>-</v>
      </c>
      <c r="AD148" s="18" t="str">
        <f>IF(AB148="-","-",($AC148*(PROFORMA!$A$26)*12)*PROFORMA!$A$36)</f>
        <v>-</v>
      </c>
      <c r="AE148" s="19" t="str">
        <f t="shared" si="45"/>
        <v>-</v>
      </c>
      <c r="AF148" s="19" t="str">
        <f>IF(AB148="-","-",EDATE(AE148,(12*PROFORMA!$A$26)))</f>
        <v>-</v>
      </c>
      <c r="AG148" s="17" t="str">
        <f t="shared" si="46"/>
        <v>-</v>
      </c>
      <c r="AH148" s="18" t="str">
        <f>IF(AG148="-","-",($AC148*(1+PROFORMA!$A$38)))</f>
        <v>-</v>
      </c>
      <c r="AI148" s="18" t="str">
        <f>IF(AG148="-","-",($AH148*(PROFORMA!$A$26)*12)*PROFORMA!$A$36)</f>
        <v>-</v>
      </c>
      <c r="AJ148" s="19" t="str">
        <f t="shared" si="47"/>
        <v>-</v>
      </c>
      <c r="AK148" s="19" t="str">
        <f>IF(AG148="-","-",EDATE(AJ148,(12*PROFORMA!$A$26)))</f>
        <v>-</v>
      </c>
    </row>
    <row r="149" spans="1:37" ht="25" customHeight="1" x14ac:dyDescent="0.2">
      <c r="J149" s="49" t="str">
        <f t="shared" si="32"/>
        <v>-</v>
      </c>
      <c r="K149" s="111" t="str">
        <f>IF(($A149=""),"-",(J149/PROFORMA!$A$8))</f>
        <v>-</v>
      </c>
      <c r="L149" s="74" t="str">
        <f t="shared" si="33"/>
        <v>-</v>
      </c>
      <c r="M149" s="51" t="str">
        <f t="shared" si="34"/>
        <v>-</v>
      </c>
      <c r="N149" s="45" t="str">
        <f t="array" ref="N149">IF(O149&lt;&gt;"-",EOMONTH(MIN(IF($B:$B=B149,$C:$C)),-1)+1,"-")</f>
        <v>-</v>
      </c>
      <c r="O149" s="51" t="str">
        <f>IF(B149=B150,"-",(SUMIF($B:$B,"="&amp;B149,$M:$M)*PROFORMA!$A$36))</f>
        <v>-</v>
      </c>
      <c r="P149" s="45" t="str">
        <f t="shared" si="35"/>
        <v>-</v>
      </c>
      <c r="Q149" s="46" t="str">
        <f t="shared" si="36"/>
        <v>-</v>
      </c>
      <c r="R149" s="45" t="str">
        <f t="shared" si="37"/>
        <v>-</v>
      </c>
      <c r="S149" s="46" t="str">
        <f t="shared" si="38"/>
        <v>-</v>
      </c>
      <c r="T149" s="45" t="str">
        <f t="shared" si="39"/>
        <v>-</v>
      </c>
      <c r="U149" s="45" t="str">
        <f t="shared" si="40"/>
        <v>-</v>
      </c>
      <c r="V149" s="46" t="str">
        <f t="shared" si="41"/>
        <v>-</v>
      </c>
      <c r="W149" s="17" t="str">
        <f t="shared" si="42"/>
        <v>-</v>
      </c>
      <c r="X149" s="18" t="str">
        <f>IF(W149="-","-",($S149*(1+PROFORMA!$A$38)))</f>
        <v>-</v>
      </c>
      <c r="Y149" s="18" t="str">
        <f>IF(W149="-","-",($X149*(PROFORMA!$A$26)*12)*PROFORMA!$A$36)</f>
        <v>-</v>
      </c>
      <c r="Z149" s="19" t="str">
        <f t="shared" si="43"/>
        <v>-</v>
      </c>
      <c r="AA149" s="19" t="str">
        <f>IF(W149="-","-",EDATE(Z149,(12*PROFORMA!$A$26)))</f>
        <v>-</v>
      </c>
      <c r="AB149" s="17" t="str">
        <f t="shared" si="44"/>
        <v>-</v>
      </c>
      <c r="AC149" s="18" t="str">
        <f>IF(AB149="-","-",($X149*(1+PROFORMA!$A$38)))</f>
        <v>-</v>
      </c>
      <c r="AD149" s="18" t="str">
        <f>IF(AB149="-","-",($AC149*(PROFORMA!$A$26)*12)*PROFORMA!$A$36)</f>
        <v>-</v>
      </c>
      <c r="AE149" s="19" t="str">
        <f t="shared" si="45"/>
        <v>-</v>
      </c>
      <c r="AF149" s="19" t="str">
        <f>IF(AB149="-","-",EDATE(AE149,(12*PROFORMA!$A$26)))</f>
        <v>-</v>
      </c>
      <c r="AG149" s="17" t="str">
        <f t="shared" si="46"/>
        <v>-</v>
      </c>
      <c r="AH149" s="18" t="str">
        <f>IF(AG149="-","-",($AC149*(1+PROFORMA!$A$38)))</f>
        <v>-</v>
      </c>
      <c r="AI149" s="18" t="str">
        <f>IF(AG149="-","-",($AH149*(PROFORMA!$A$26)*12)*PROFORMA!$A$36)</f>
        <v>-</v>
      </c>
      <c r="AJ149" s="19" t="str">
        <f t="shared" si="47"/>
        <v>-</v>
      </c>
      <c r="AK149" s="19" t="str">
        <f>IF(AG149="-","-",EDATE(AJ149,(12*PROFORMA!$A$26)))</f>
        <v>-</v>
      </c>
    </row>
    <row r="150" spans="1:37" ht="25" customHeight="1" x14ac:dyDescent="0.2">
      <c r="J150" s="49" t="str">
        <f t="shared" si="32"/>
        <v>-</v>
      </c>
      <c r="K150" s="111" t="str">
        <f>IF(($A150=""),"-",(J150/PROFORMA!$A$8))</f>
        <v>-</v>
      </c>
      <c r="L150" s="74" t="str">
        <f t="shared" si="33"/>
        <v>-</v>
      </c>
      <c r="M150" s="51" t="str">
        <f t="shared" si="34"/>
        <v>-</v>
      </c>
      <c r="N150" s="45" t="str">
        <f t="array" ref="N150">IF(O150&lt;&gt;"-",EOMONTH(MIN(IF($B:$B=B150,$C:$C)),-1)+1,"-")</f>
        <v>-</v>
      </c>
      <c r="O150" s="51" t="str">
        <f>IF(B150=B151,"-",(SUMIF($B:$B,"="&amp;B150,$M:$M)*PROFORMA!$A$36))</f>
        <v>-</v>
      </c>
      <c r="P150" s="45" t="str">
        <f t="shared" si="35"/>
        <v>-</v>
      </c>
      <c r="Q150" s="46" t="str">
        <f t="shared" si="36"/>
        <v>-</v>
      </c>
      <c r="R150" s="45" t="str">
        <f t="shared" si="37"/>
        <v>-</v>
      </c>
      <c r="S150" s="46" t="str">
        <f t="shared" si="38"/>
        <v>-</v>
      </c>
      <c r="T150" s="45" t="str">
        <f t="shared" si="39"/>
        <v>-</v>
      </c>
      <c r="U150" s="45" t="str">
        <f t="shared" si="40"/>
        <v>-</v>
      </c>
      <c r="V150" s="46" t="str">
        <f t="shared" si="41"/>
        <v>-</v>
      </c>
      <c r="W150" s="17" t="str">
        <f t="shared" si="42"/>
        <v>-</v>
      </c>
      <c r="X150" s="18" t="str">
        <f>IF(W150="-","-",($S150*(1+PROFORMA!$A$38)))</f>
        <v>-</v>
      </c>
      <c r="Y150" s="18" t="str">
        <f>IF(W150="-","-",($X150*(PROFORMA!$A$26)*12)*PROFORMA!$A$36)</f>
        <v>-</v>
      </c>
      <c r="Z150" s="19" t="str">
        <f t="shared" si="43"/>
        <v>-</v>
      </c>
      <c r="AA150" s="19" t="str">
        <f>IF(W150="-","-",EDATE(Z150,(12*PROFORMA!$A$26)))</f>
        <v>-</v>
      </c>
      <c r="AB150" s="17" t="str">
        <f t="shared" si="44"/>
        <v>-</v>
      </c>
      <c r="AC150" s="18" t="str">
        <f>IF(AB150="-","-",($X150*(1+PROFORMA!$A$38)))</f>
        <v>-</v>
      </c>
      <c r="AD150" s="18" t="str">
        <f>IF(AB150="-","-",($AC150*(PROFORMA!$A$26)*12)*PROFORMA!$A$36)</f>
        <v>-</v>
      </c>
      <c r="AE150" s="19" t="str">
        <f t="shared" si="45"/>
        <v>-</v>
      </c>
      <c r="AF150" s="19" t="str">
        <f>IF(AB150="-","-",EDATE(AE150,(12*PROFORMA!$A$26)))</f>
        <v>-</v>
      </c>
      <c r="AG150" s="17" t="str">
        <f t="shared" si="46"/>
        <v>-</v>
      </c>
      <c r="AH150" s="18" t="str">
        <f>IF(AG150="-","-",($AC150*(1+PROFORMA!$A$38)))</f>
        <v>-</v>
      </c>
      <c r="AI150" s="18" t="str">
        <f>IF(AG150="-","-",($AH150*(PROFORMA!$A$26)*12)*PROFORMA!$A$36)</f>
        <v>-</v>
      </c>
      <c r="AJ150" s="19" t="str">
        <f t="shared" si="47"/>
        <v>-</v>
      </c>
      <c r="AK150" s="19" t="str">
        <f>IF(AG150="-","-",EDATE(AJ150,(12*PROFORMA!$A$26)))</f>
        <v>-</v>
      </c>
    </row>
    <row r="151" spans="1:37" ht="25" customHeight="1" x14ac:dyDescent="0.2">
      <c r="J151" s="49" t="str">
        <f t="shared" si="32"/>
        <v>-</v>
      </c>
      <c r="K151" s="111" t="str">
        <f>IF(($A151=""),"-",(J151/PROFORMA!$A$8))</f>
        <v>-</v>
      </c>
      <c r="L151" s="74" t="str">
        <f t="shared" si="33"/>
        <v>-</v>
      </c>
      <c r="M151" s="51" t="str">
        <f t="shared" si="34"/>
        <v>-</v>
      </c>
      <c r="N151" s="45" t="str">
        <f t="array" ref="N151">IF(O151&lt;&gt;"-",EOMONTH(MIN(IF($B:$B=B151,$C:$C)),-1)+1,"-")</f>
        <v>-</v>
      </c>
      <c r="O151" s="51" t="str">
        <f>IF(B151=B152,"-",(SUMIF($B:$B,"="&amp;B151,$M:$M)*PROFORMA!$A$36))</f>
        <v>-</v>
      </c>
      <c r="P151" s="45" t="str">
        <f t="shared" si="35"/>
        <v>-</v>
      </c>
      <c r="Q151" s="46" t="str">
        <f t="shared" si="36"/>
        <v>-</v>
      </c>
      <c r="R151" s="45" t="str">
        <f t="shared" si="37"/>
        <v>-</v>
      </c>
      <c r="S151" s="46" t="str">
        <f t="shared" si="38"/>
        <v>-</v>
      </c>
      <c r="T151" s="45" t="str">
        <f t="shared" si="39"/>
        <v>-</v>
      </c>
      <c r="U151" s="45" t="str">
        <f t="shared" si="40"/>
        <v>-</v>
      </c>
      <c r="V151" s="46" t="str">
        <f t="shared" si="41"/>
        <v>-</v>
      </c>
      <c r="W151" s="17" t="str">
        <f t="shared" si="42"/>
        <v>-</v>
      </c>
      <c r="X151" s="18" t="str">
        <f>IF(W151="-","-",($S151*(1+PROFORMA!$A$38)))</f>
        <v>-</v>
      </c>
      <c r="Y151" s="18" t="str">
        <f>IF(W151="-","-",($X151*(PROFORMA!$A$26)*12)*PROFORMA!$A$36)</f>
        <v>-</v>
      </c>
      <c r="Z151" s="19" t="str">
        <f t="shared" si="43"/>
        <v>-</v>
      </c>
      <c r="AA151" s="19" t="str">
        <f>IF(W151="-","-",EDATE(Z151,(12*PROFORMA!$A$26)))</f>
        <v>-</v>
      </c>
      <c r="AB151" s="17" t="str">
        <f t="shared" si="44"/>
        <v>-</v>
      </c>
      <c r="AC151" s="18" t="str">
        <f>IF(AB151="-","-",($X151*(1+PROFORMA!$A$38)))</f>
        <v>-</v>
      </c>
      <c r="AD151" s="18" t="str">
        <f>IF(AB151="-","-",($AC151*(PROFORMA!$A$26)*12)*PROFORMA!$A$36)</f>
        <v>-</v>
      </c>
      <c r="AE151" s="19" t="str">
        <f t="shared" si="45"/>
        <v>-</v>
      </c>
      <c r="AF151" s="19" t="str">
        <f>IF(AB151="-","-",EDATE(AE151,(12*PROFORMA!$A$26)))</f>
        <v>-</v>
      </c>
      <c r="AG151" s="17" t="str">
        <f t="shared" si="46"/>
        <v>-</v>
      </c>
      <c r="AH151" s="18" t="str">
        <f>IF(AG151="-","-",($AC151*(1+PROFORMA!$A$38)))</f>
        <v>-</v>
      </c>
      <c r="AI151" s="18" t="str">
        <f>IF(AG151="-","-",($AH151*(PROFORMA!$A$26)*12)*PROFORMA!$A$36)</f>
        <v>-</v>
      </c>
      <c r="AJ151" s="19" t="str">
        <f t="shared" si="47"/>
        <v>-</v>
      </c>
      <c r="AK151" s="19" t="str">
        <f>IF(AG151="-","-",EDATE(AJ151,(12*PROFORMA!$A$26)))</f>
        <v>-</v>
      </c>
    </row>
    <row r="152" spans="1:37" ht="25" customHeight="1" x14ac:dyDescent="0.2">
      <c r="J152" s="49" t="str">
        <f t="shared" si="32"/>
        <v>-</v>
      </c>
      <c r="K152" s="111" t="str">
        <f>IF(($A152=""),"-",(J152/PROFORMA!$A$8))</f>
        <v>-</v>
      </c>
      <c r="L152" s="74" t="str">
        <f t="shared" si="33"/>
        <v>-</v>
      </c>
      <c r="M152" s="51" t="str">
        <f t="shared" si="34"/>
        <v>-</v>
      </c>
      <c r="N152" s="45" t="str">
        <f t="array" ref="N152">IF(O152&lt;&gt;"-",EOMONTH(MIN(IF($B:$B=B152,$C:$C)),-1)+1,"-")</f>
        <v>-</v>
      </c>
      <c r="O152" s="51" t="str">
        <f>IF(B152=B153,"-",(SUMIF($B:$B,"="&amp;B152,$M:$M)*PROFORMA!$A$36))</f>
        <v>-</v>
      </c>
      <c r="P152" s="45" t="str">
        <f t="shared" si="35"/>
        <v>-</v>
      </c>
      <c r="Q152" s="46" t="str">
        <f t="shared" si="36"/>
        <v>-</v>
      </c>
      <c r="R152" s="45" t="str">
        <f t="shared" si="37"/>
        <v>-</v>
      </c>
      <c r="S152" s="46" t="str">
        <f t="shared" si="38"/>
        <v>-</v>
      </c>
      <c r="T152" s="45" t="str">
        <f t="shared" si="39"/>
        <v>-</v>
      </c>
      <c r="U152" s="45" t="str">
        <f t="shared" si="40"/>
        <v>-</v>
      </c>
      <c r="V152" s="46" t="str">
        <f t="shared" si="41"/>
        <v>-</v>
      </c>
      <c r="W152" s="17" t="str">
        <f t="shared" si="42"/>
        <v>-</v>
      </c>
      <c r="X152" s="18" t="str">
        <f>IF(W152="-","-",($S152*(1+PROFORMA!$A$38)))</f>
        <v>-</v>
      </c>
      <c r="Y152" s="18" t="str">
        <f>IF(W152="-","-",($X152*(PROFORMA!$A$26)*12)*PROFORMA!$A$36)</f>
        <v>-</v>
      </c>
      <c r="Z152" s="19" t="str">
        <f t="shared" si="43"/>
        <v>-</v>
      </c>
      <c r="AA152" s="19" t="str">
        <f>IF(W152="-","-",EDATE(Z152,(12*PROFORMA!$A$26)))</f>
        <v>-</v>
      </c>
      <c r="AB152" s="17" t="str">
        <f t="shared" si="44"/>
        <v>-</v>
      </c>
      <c r="AC152" s="18" t="str">
        <f>IF(AB152="-","-",($X152*(1+PROFORMA!$A$38)))</f>
        <v>-</v>
      </c>
      <c r="AD152" s="18" t="str">
        <f>IF(AB152="-","-",($AC152*(PROFORMA!$A$26)*12)*PROFORMA!$A$36)</f>
        <v>-</v>
      </c>
      <c r="AE152" s="19" t="str">
        <f t="shared" si="45"/>
        <v>-</v>
      </c>
      <c r="AF152" s="19" t="str">
        <f>IF(AB152="-","-",EDATE(AE152,(12*PROFORMA!$A$26)))</f>
        <v>-</v>
      </c>
      <c r="AG152" s="17" t="str">
        <f t="shared" si="46"/>
        <v>-</v>
      </c>
      <c r="AH152" s="18" t="str">
        <f>IF(AG152="-","-",($AC152*(1+PROFORMA!$A$38)))</f>
        <v>-</v>
      </c>
      <c r="AI152" s="18" t="str">
        <f>IF(AG152="-","-",($AH152*(PROFORMA!$A$26)*12)*PROFORMA!$A$36)</f>
        <v>-</v>
      </c>
      <c r="AJ152" s="19" t="str">
        <f t="shared" si="47"/>
        <v>-</v>
      </c>
      <c r="AK152" s="19" t="str">
        <f>IF(AG152="-","-",EDATE(AJ152,(12*PROFORMA!$A$26)))</f>
        <v>-</v>
      </c>
    </row>
    <row r="153" spans="1:37" ht="25" customHeight="1" x14ac:dyDescent="0.2">
      <c r="J153" s="49" t="str">
        <f t="shared" si="32"/>
        <v>-</v>
      </c>
      <c r="K153" s="111" t="str">
        <f>IF(($A153=""),"-",(J153/PROFORMA!$A$8))</f>
        <v>-</v>
      </c>
      <c r="L153" s="74" t="str">
        <f t="shared" si="33"/>
        <v>-</v>
      </c>
      <c r="M153" s="51" t="str">
        <f t="shared" si="34"/>
        <v>-</v>
      </c>
      <c r="N153" s="45" t="str">
        <f t="array" ref="N153">IF(O153&lt;&gt;"-",EOMONTH(MIN(IF($B:$B=B153,$C:$C)),-1)+1,"-")</f>
        <v>-</v>
      </c>
      <c r="O153" s="51" t="str">
        <f>IF(B153=B154,"-",(SUMIF($B:$B,"="&amp;B153,$M:$M)*PROFORMA!$A$36))</f>
        <v>-</v>
      </c>
      <c r="P153" s="45" t="str">
        <f t="shared" si="35"/>
        <v>-</v>
      </c>
      <c r="Q153" s="46" t="str">
        <f t="shared" si="36"/>
        <v>-</v>
      </c>
      <c r="R153" s="45" t="str">
        <f t="shared" si="37"/>
        <v>-</v>
      </c>
      <c r="S153" s="46" t="str">
        <f t="shared" si="38"/>
        <v>-</v>
      </c>
      <c r="T153" s="45" t="str">
        <f t="shared" si="39"/>
        <v>-</v>
      </c>
      <c r="U153" s="45" t="str">
        <f t="shared" si="40"/>
        <v>-</v>
      </c>
      <c r="V153" s="46" t="str">
        <f t="shared" si="41"/>
        <v>-</v>
      </c>
      <c r="W153" s="17" t="str">
        <f t="shared" si="42"/>
        <v>-</v>
      </c>
      <c r="X153" s="18" t="str">
        <f>IF(W153="-","-",($S153*(1+PROFORMA!$A$38)))</f>
        <v>-</v>
      </c>
      <c r="Y153" s="18" t="str">
        <f>IF(W153="-","-",($X153*(PROFORMA!$A$26)*12)*PROFORMA!$A$36)</f>
        <v>-</v>
      </c>
      <c r="Z153" s="19" t="str">
        <f t="shared" si="43"/>
        <v>-</v>
      </c>
      <c r="AA153" s="19" t="str">
        <f>IF(W153="-","-",EDATE(Z153,(12*PROFORMA!$A$26)))</f>
        <v>-</v>
      </c>
      <c r="AB153" s="17" t="str">
        <f t="shared" si="44"/>
        <v>-</v>
      </c>
      <c r="AC153" s="18" t="str">
        <f>IF(AB153="-","-",($X153*(1+PROFORMA!$A$38)))</f>
        <v>-</v>
      </c>
      <c r="AD153" s="18" t="str">
        <f>IF(AB153="-","-",($AC153*(PROFORMA!$A$26)*12)*PROFORMA!$A$36)</f>
        <v>-</v>
      </c>
      <c r="AE153" s="19" t="str">
        <f t="shared" si="45"/>
        <v>-</v>
      </c>
      <c r="AF153" s="19" t="str">
        <f>IF(AB153="-","-",EDATE(AE153,(12*PROFORMA!$A$26)))</f>
        <v>-</v>
      </c>
      <c r="AG153" s="17" t="str">
        <f t="shared" si="46"/>
        <v>-</v>
      </c>
      <c r="AH153" s="18" t="str">
        <f>IF(AG153="-","-",($AC153*(1+PROFORMA!$A$38)))</f>
        <v>-</v>
      </c>
      <c r="AI153" s="18" t="str">
        <f>IF(AG153="-","-",($AH153*(PROFORMA!$A$26)*12)*PROFORMA!$A$36)</f>
        <v>-</v>
      </c>
      <c r="AJ153" s="19" t="str">
        <f t="shared" si="47"/>
        <v>-</v>
      </c>
      <c r="AK153" s="19" t="str">
        <f>IF(AG153="-","-",EDATE(AJ153,(12*PROFORMA!$A$26)))</f>
        <v>-</v>
      </c>
    </row>
    <row r="154" spans="1:37" ht="25" customHeight="1" x14ac:dyDescent="0.2">
      <c r="J154" s="49" t="str">
        <f t="shared" si="32"/>
        <v>-</v>
      </c>
      <c r="K154" s="111" t="str">
        <f>IF(($A154=""),"-",(J154/PROFORMA!$A$8))</f>
        <v>-</v>
      </c>
      <c r="L154" s="74" t="str">
        <f t="shared" si="33"/>
        <v>-</v>
      </c>
      <c r="M154" s="51" t="str">
        <f t="shared" si="34"/>
        <v>-</v>
      </c>
      <c r="N154" s="45" t="str">
        <f t="array" ref="N154">IF(O154&lt;&gt;"-",EOMONTH(MIN(IF($B:$B=B154,$C:$C)),-1)+1,"-")</f>
        <v>-</v>
      </c>
      <c r="O154" s="51" t="str">
        <f>IF(B154=B155,"-",(SUMIF($B:$B,"="&amp;B154,$M:$M)*PROFORMA!$A$36))</f>
        <v>-</v>
      </c>
      <c r="P154" s="45" t="str">
        <f t="shared" si="35"/>
        <v>-</v>
      </c>
      <c r="Q154" s="46" t="str">
        <f t="shared" si="36"/>
        <v>-</v>
      </c>
      <c r="R154" s="45" t="str">
        <f t="shared" si="37"/>
        <v>-</v>
      </c>
      <c r="S154" s="46" t="str">
        <f t="shared" si="38"/>
        <v>-</v>
      </c>
      <c r="T154" s="45" t="str">
        <f t="shared" si="39"/>
        <v>-</v>
      </c>
      <c r="U154" s="45" t="str">
        <f t="shared" si="40"/>
        <v>-</v>
      </c>
      <c r="V154" s="46" t="str">
        <f t="shared" si="41"/>
        <v>-</v>
      </c>
      <c r="W154" s="17" t="str">
        <f t="shared" si="42"/>
        <v>-</v>
      </c>
      <c r="X154" s="18" t="str">
        <f>IF(W154="-","-",($S154*(1+PROFORMA!$A$38)))</f>
        <v>-</v>
      </c>
      <c r="Y154" s="18" t="str">
        <f>IF(W154="-","-",($X154*(PROFORMA!$A$26)*12)*PROFORMA!$A$36)</f>
        <v>-</v>
      </c>
      <c r="Z154" s="19" t="str">
        <f t="shared" si="43"/>
        <v>-</v>
      </c>
      <c r="AA154" s="19" t="str">
        <f>IF(W154="-","-",EDATE(Z154,(12*PROFORMA!$A$26)))</f>
        <v>-</v>
      </c>
      <c r="AB154" s="17" t="str">
        <f t="shared" si="44"/>
        <v>-</v>
      </c>
      <c r="AC154" s="18" t="str">
        <f>IF(AB154="-","-",($X154*(1+PROFORMA!$A$38)))</f>
        <v>-</v>
      </c>
      <c r="AD154" s="18" t="str">
        <f>IF(AB154="-","-",($AC154*(PROFORMA!$A$26)*12)*PROFORMA!$A$36)</f>
        <v>-</v>
      </c>
      <c r="AE154" s="19" t="str">
        <f t="shared" si="45"/>
        <v>-</v>
      </c>
      <c r="AF154" s="19" t="str">
        <f>IF(AB154="-","-",EDATE(AE154,(12*PROFORMA!$A$26)))</f>
        <v>-</v>
      </c>
      <c r="AG154" s="17" t="str">
        <f t="shared" si="46"/>
        <v>-</v>
      </c>
      <c r="AH154" s="18" t="str">
        <f>IF(AG154="-","-",($AC154*(1+PROFORMA!$A$38)))</f>
        <v>-</v>
      </c>
      <c r="AI154" s="18" t="str">
        <f>IF(AG154="-","-",($AH154*(PROFORMA!$A$26)*12)*PROFORMA!$A$36)</f>
        <v>-</v>
      </c>
      <c r="AJ154" s="19" t="str">
        <f t="shared" si="47"/>
        <v>-</v>
      </c>
      <c r="AK154" s="19" t="str">
        <f>IF(AG154="-","-",EDATE(AJ154,(12*PROFORMA!$A$26)))</f>
        <v>-</v>
      </c>
    </row>
    <row r="155" spans="1:37" ht="25" customHeight="1" x14ac:dyDescent="0.2">
      <c r="J155" s="49" t="str">
        <f t="shared" si="32"/>
        <v>-</v>
      </c>
      <c r="K155" s="111" t="str">
        <f>IF(($A155=""),"-",(J155/PROFORMA!$A$8))</f>
        <v>-</v>
      </c>
      <c r="L155" s="74" t="str">
        <f t="shared" si="33"/>
        <v>-</v>
      </c>
      <c r="M155" s="51" t="str">
        <f t="shared" si="34"/>
        <v>-</v>
      </c>
      <c r="N155" s="45" t="str">
        <f t="array" ref="N155">IF(O155&lt;&gt;"-",EOMONTH(MIN(IF($B:$B=B155,$C:$C)),-1)+1,"-")</f>
        <v>-</v>
      </c>
      <c r="O155" s="51" t="str">
        <f>IF(B155=B156,"-",(SUMIF($B:$B,"="&amp;B155,$M:$M)*PROFORMA!$A$36))</f>
        <v>-</v>
      </c>
      <c r="P155" s="45" t="str">
        <f t="shared" si="35"/>
        <v>-</v>
      </c>
      <c r="Q155" s="46" t="str">
        <f t="shared" si="36"/>
        <v>-</v>
      </c>
      <c r="R155" s="45" t="str">
        <f t="shared" si="37"/>
        <v>-</v>
      </c>
      <c r="S155" s="46" t="str">
        <f t="shared" si="38"/>
        <v>-</v>
      </c>
      <c r="T155" s="45" t="str">
        <f t="shared" si="39"/>
        <v>-</v>
      </c>
      <c r="U155" s="45" t="str">
        <f t="shared" si="40"/>
        <v>-</v>
      </c>
      <c r="V155" s="46" t="str">
        <f t="shared" si="41"/>
        <v>-</v>
      </c>
      <c r="W155" s="17" t="str">
        <f t="shared" si="42"/>
        <v>-</v>
      </c>
      <c r="X155" s="18" t="str">
        <f>IF(W155="-","-",($S155*(1+PROFORMA!$A$38)))</f>
        <v>-</v>
      </c>
      <c r="Y155" s="18" t="str">
        <f>IF(W155="-","-",($X155*(PROFORMA!$A$26)*12)*PROFORMA!$A$36)</f>
        <v>-</v>
      </c>
      <c r="Z155" s="19" t="str">
        <f t="shared" si="43"/>
        <v>-</v>
      </c>
      <c r="AA155" s="19" t="str">
        <f>IF(W155="-","-",EDATE(Z155,(12*PROFORMA!$A$26)))</f>
        <v>-</v>
      </c>
      <c r="AB155" s="17" t="str">
        <f t="shared" si="44"/>
        <v>-</v>
      </c>
      <c r="AC155" s="18" t="str">
        <f>IF(AB155="-","-",($X155*(1+PROFORMA!$A$38)))</f>
        <v>-</v>
      </c>
      <c r="AD155" s="18" t="str">
        <f>IF(AB155="-","-",($AC155*(PROFORMA!$A$26)*12)*PROFORMA!$A$36)</f>
        <v>-</v>
      </c>
      <c r="AE155" s="19" t="str">
        <f t="shared" si="45"/>
        <v>-</v>
      </c>
      <c r="AF155" s="19" t="str">
        <f>IF(AB155="-","-",EDATE(AE155,(12*PROFORMA!$A$26)))</f>
        <v>-</v>
      </c>
      <c r="AG155" s="17" t="str">
        <f t="shared" si="46"/>
        <v>-</v>
      </c>
      <c r="AH155" s="18" t="str">
        <f>IF(AG155="-","-",($AC155*(1+PROFORMA!$A$38)))</f>
        <v>-</v>
      </c>
      <c r="AI155" s="18" t="str">
        <f>IF(AG155="-","-",($AH155*(PROFORMA!$A$26)*12)*PROFORMA!$A$36)</f>
        <v>-</v>
      </c>
      <c r="AJ155" s="19" t="str">
        <f t="shared" si="47"/>
        <v>-</v>
      </c>
      <c r="AK155" s="19" t="str">
        <f>IF(AG155="-","-",EDATE(AJ155,(12*PROFORMA!$A$26)))</f>
        <v>-</v>
      </c>
    </row>
    <row r="156" spans="1:37" ht="25" customHeight="1" x14ac:dyDescent="0.2">
      <c r="J156" s="49" t="str">
        <f t="shared" si="32"/>
        <v>-</v>
      </c>
      <c r="K156" s="111" t="str">
        <f>IF(($A156=""),"-",(J156/PROFORMA!$A$8))</f>
        <v>-</v>
      </c>
      <c r="L156" s="74" t="str">
        <f t="shared" si="33"/>
        <v>-</v>
      </c>
      <c r="M156" s="51" t="str">
        <f t="shared" si="34"/>
        <v>-</v>
      </c>
      <c r="N156" s="45" t="str">
        <f t="array" ref="N156">IF(O156&lt;&gt;"-",EOMONTH(MIN(IF($B:$B=B156,$C:$C)),-1)+1,"-")</f>
        <v>-</v>
      </c>
      <c r="O156" s="51" t="str">
        <f>IF(B156=B157,"-",(SUMIF($B:$B,"="&amp;B156,$M:$M)*PROFORMA!$A$36))</f>
        <v>-</v>
      </c>
      <c r="P156" s="45" t="str">
        <f t="shared" si="35"/>
        <v>-</v>
      </c>
      <c r="Q156" s="46" t="str">
        <f t="shared" si="36"/>
        <v>-</v>
      </c>
      <c r="R156" s="45" t="str">
        <f t="shared" si="37"/>
        <v>-</v>
      </c>
      <c r="S156" s="46" t="str">
        <f t="shared" si="38"/>
        <v>-</v>
      </c>
      <c r="T156" s="45" t="str">
        <f t="shared" si="39"/>
        <v>-</v>
      </c>
      <c r="U156" s="45" t="str">
        <f t="shared" si="40"/>
        <v>-</v>
      </c>
      <c r="V156" s="46" t="str">
        <f t="shared" si="41"/>
        <v>-</v>
      </c>
      <c r="W156" s="17" t="str">
        <f t="shared" si="42"/>
        <v>-</v>
      </c>
      <c r="X156" s="18" t="str">
        <f>IF(W156="-","-",($S156*(1+PROFORMA!$A$38)))</f>
        <v>-</v>
      </c>
      <c r="Y156" s="18" t="str">
        <f>IF(W156="-","-",($X156*(PROFORMA!$A$26)*12)*PROFORMA!$A$36)</f>
        <v>-</v>
      </c>
      <c r="Z156" s="19" t="str">
        <f t="shared" si="43"/>
        <v>-</v>
      </c>
      <c r="AA156" s="19" t="str">
        <f>IF(W156="-","-",EDATE(Z156,(12*PROFORMA!$A$26)))</f>
        <v>-</v>
      </c>
      <c r="AB156" s="17" t="str">
        <f t="shared" si="44"/>
        <v>-</v>
      </c>
      <c r="AC156" s="18" t="str">
        <f>IF(AB156="-","-",($X156*(1+PROFORMA!$A$38)))</f>
        <v>-</v>
      </c>
      <c r="AD156" s="18" t="str">
        <f>IF(AB156="-","-",($AC156*(PROFORMA!$A$26)*12)*PROFORMA!$A$36)</f>
        <v>-</v>
      </c>
      <c r="AE156" s="19" t="str">
        <f t="shared" si="45"/>
        <v>-</v>
      </c>
      <c r="AF156" s="19" t="str">
        <f>IF(AB156="-","-",EDATE(AE156,(12*PROFORMA!$A$26)))</f>
        <v>-</v>
      </c>
      <c r="AG156" s="17" t="str">
        <f t="shared" si="46"/>
        <v>-</v>
      </c>
      <c r="AH156" s="18" t="str">
        <f>IF(AG156="-","-",($AC156*(1+PROFORMA!$A$38)))</f>
        <v>-</v>
      </c>
      <c r="AI156" s="18" t="str">
        <f>IF(AG156="-","-",($AH156*(PROFORMA!$A$26)*12)*PROFORMA!$A$36)</f>
        <v>-</v>
      </c>
      <c r="AJ156" s="19" t="str">
        <f t="shared" si="47"/>
        <v>-</v>
      </c>
      <c r="AK156" s="19" t="str">
        <f>IF(AG156="-","-",EDATE(AJ156,(12*PROFORMA!$A$26)))</f>
        <v>-</v>
      </c>
    </row>
    <row r="157" spans="1:37" ht="25" customHeight="1" x14ac:dyDescent="0.2">
      <c r="J157" s="49" t="str">
        <f t="shared" si="32"/>
        <v>-</v>
      </c>
      <c r="K157" s="111" t="str">
        <f>IF(($A157=""),"-",(J157/PROFORMA!$A$8))</f>
        <v>-</v>
      </c>
      <c r="L157" s="74" t="str">
        <f t="shared" si="33"/>
        <v>-</v>
      </c>
      <c r="M157" s="51" t="str">
        <f t="shared" si="34"/>
        <v>-</v>
      </c>
      <c r="N157" s="45" t="str">
        <f t="array" ref="N157">IF(O157&lt;&gt;"-",EOMONTH(MIN(IF($B:$B=B157,$C:$C)),-1)+1,"-")</f>
        <v>-</v>
      </c>
      <c r="O157" s="51" t="str">
        <f>IF(B157=B158,"-",(SUMIF($B:$B,"="&amp;B157,$M:$M)*PROFORMA!$A$36))</f>
        <v>-</v>
      </c>
      <c r="P157" s="45" t="str">
        <f t="shared" si="35"/>
        <v>-</v>
      </c>
      <c r="Q157" s="46" t="str">
        <f t="shared" si="36"/>
        <v>-</v>
      </c>
      <c r="R157" s="45" t="str">
        <f t="shared" si="37"/>
        <v>-</v>
      </c>
      <c r="S157" s="46" t="str">
        <f t="shared" si="38"/>
        <v>-</v>
      </c>
      <c r="T157" s="45" t="str">
        <f t="shared" si="39"/>
        <v>-</v>
      </c>
      <c r="U157" s="45" t="str">
        <f t="shared" si="40"/>
        <v>-</v>
      </c>
      <c r="V157" s="46" t="str">
        <f t="shared" si="41"/>
        <v>-</v>
      </c>
      <c r="W157" s="17" t="str">
        <f t="shared" si="42"/>
        <v>-</v>
      </c>
      <c r="X157" s="18" t="str">
        <f>IF(W157="-","-",($S157*(1+PROFORMA!$A$38)))</f>
        <v>-</v>
      </c>
      <c r="Y157" s="18" t="str">
        <f>IF(W157="-","-",($X157*(PROFORMA!$A$26)*12)*PROFORMA!$A$36)</f>
        <v>-</v>
      </c>
      <c r="Z157" s="19" t="str">
        <f t="shared" si="43"/>
        <v>-</v>
      </c>
      <c r="AA157" s="19" t="str">
        <f>IF(W157="-","-",EDATE(Z157,(12*PROFORMA!$A$26)))</f>
        <v>-</v>
      </c>
      <c r="AB157" s="17" t="str">
        <f t="shared" si="44"/>
        <v>-</v>
      </c>
      <c r="AC157" s="18" t="str">
        <f>IF(AB157="-","-",($X157*(1+PROFORMA!$A$38)))</f>
        <v>-</v>
      </c>
      <c r="AD157" s="18" t="str">
        <f>IF(AB157="-","-",($AC157*(PROFORMA!$A$26)*12)*PROFORMA!$A$36)</f>
        <v>-</v>
      </c>
      <c r="AE157" s="19" t="str">
        <f t="shared" si="45"/>
        <v>-</v>
      </c>
      <c r="AF157" s="19" t="str">
        <f>IF(AB157="-","-",EDATE(AE157,(12*PROFORMA!$A$26)))</f>
        <v>-</v>
      </c>
      <c r="AG157" s="17" t="str">
        <f t="shared" si="46"/>
        <v>-</v>
      </c>
      <c r="AH157" s="18" t="str">
        <f>IF(AG157="-","-",($AC157*(1+PROFORMA!$A$38)))</f>
        <v>-</v>
      </c>
      <c r="AI157" s="18" t="str">
        <f>IF(AG157="-","-",($AH157*(PROFORMA!$A$26)*12)*PROFORMA!$A$36)</f>
        <v>-</v>
      </c>
      <c r="AJ157" s="19" t="str">
        <f t="shared" si="47"/>
        <v>-</v>
      </c>
      <c r="AK157" s="19" t="str">
        <f>IF(AG157="-","-",EDATE(AJ157,(12*PROFORMA!$A$26)))</f>
        <v>-</v>
      </c>
    </row>
    <row r="158" spans="1:37" ht="25" customHeight="1" x14ac:dyDescent="0.2">
      <c r="J158" s="49" t="str">
        <f t="shared" si="32"/>
        <v>-</v>
      </c>
      <c r="K158" s="111" t="str">
        <f>IF(($A158=""),"-",(J158/PROFORMA!$A$8))</f>
        <v>-</v>
      </c>
      <c r="L158" s="74" t="str">
        <f t="shared" si="33"/>
        <v>-</v>
      </c>
      <c r="M158" s="51" t="str">
        <f t="shared" si="34"/>
        <v>-</v>
      </c>
      <c r="N158" s="45" t="str">
        <f t="array" ref="N158">IF(O158&lt;&gt;"-",EOMONTH(MIN(IF($B:$B=B158,$C:$C)),-1)+1,"-")</f>
        <v>-</v>
      </c>
      <c r="O158" s="51" t="str">
        <f>IF(B158=B159,"-",(SUMIF($B:$B,"="&amp;B158,$M:$M)*PROFORMA!$A$36))</f>
        <v>-</v>
      </c>
      <c r="P158" s="45" t="str">
        <f t="shared" si="35"/>
        <v>-</v>
      </c>
      <c r="Q158" s="46" t="str">
        <f t="shared" si="36"/>
        <v>-</v>
      </c>
      <c r="R158" s="45" t="str">
        <f t="shared" si="37"/>
        <v>-</v>
      </c>
      <c r="S158" s="46" t="str">
        <f t="shared" si="38"/>
        <v>-</v>
      </c>
      <c r="T158" s="45" t="str">
        <f t="shared" si="39"/>
        <v>-</v>
      </c>
      <c r="U158" s="45" t="str">
        <f t="shared" si="40"/>
        <v>-</v>
      </c>
      <c r="V158" s="46" t="str">
        <f t="shared" si="41"/>
        <v>-</v>
      </c>
      <c r="W158" s="17" t="str">
        <f t="shared" si="42"/>
        <v>-</v>
      </c>
      <c r="X158" s="18" t="str">
        <f>IF(W158="-","-",($S158*(1+PROFORMA!$A$38)))</f>
        <v>-</v>
      </c>
      <c r="Y158" s="18" t="str">
        <f>IF(W158="-","-",($X158*(PROFORMA!$A$26)*12)*PROFORMA!$A$36)</f>
        <v>-</v>
      </c>
      <c r="Z158" s="19" t="str">
        <f t="shared" si="43"/>
        <v>-</v>
      </c>
      <c r="AA158" s="19" t="str">
        <f>IF(W158="-","-",EDATE(Z158,(12*PROFORMA!$A$26)))</f>
        <v>-</v>
      </c>
      <c r="AB158" s="17" t="str">
        <f t="shared" si="44"/>
        <v>-</v>
      </c>
      <c r="AC158" s="18" t="str">
        <f>IF(AB158="-","-",($X158*(1+PROFORMA!$A$38)))</f>
        <v>-</v>
      </c>
      <c r="AD158" s="18" t="str">
        <f>IF(AB158="-","-",($AC158*(PROFORMA!$A$26)*12)*PROFORMA!$A$36)</f>
        <v>-</v>
      </c>
      <c r="AE158" s="19" t="str">
        <f t="shared" si="45"/>
        <v>-</v>
      </c>
      <c r="AF158" s="19" t="str">
        <f>IF(AB158="-","-",EDATE(AE158,(12*PROFORMA!$A$26)))</f>
        <v>-</v>
      </c>
      <c r="AG158" s="17" t="str">
        <f t="shared" si="46"/>
        <v>-</v>
      </c>
      <c r="AH158" s="18" t="str">
        <f>IF(AG158="-","-",($AC158*(1+PROFORMA!$A$38)))</f>
        <v>-</v>
      </c>
      <c r="AI158" s="18" t="str">
        <f>IF(AG158="-","-",($AH158*(PROFORMA!$A$26)*12)*PROFORMA!$A$36)</f>
        <v>-</v>
      </c>
      <c r="AJ158" s="19" t="str">
        <f t="shared" si="47"/>
        <v>-</v>
      </c>
      <c r="AK158" s="19" t="str">
        <f>IF(AG158="-","-",EDATE(AJ158,(12*PROFORMA!$A$26)))</f>
        <v>-</v>
      </c>
    </row>
    <row r="159" spans="1:37" ht="25" customHeight="1" x14ac:dyDescent="0.2">
      <c r="J159" s="49" t="str">
        <f t="shared" si="32"/>
        <v>-</v>
      </c>
      <c r="K159" s="111" t="str">
        <f>IF(($A159=""),"-",(J159/PROFORMA!$A$8))</f>
        <v>-</v>
      </c>
      <c r="L159" s="74" t="str">
        <f t="shared" si="33"/>
        <v>-</v>
      </c>
      <c r="M159" s="51" t="str">
        <f t="shared" si="34"/>
        <v>-</v>
      </c>
      <c r="N159" s="45" t="str">
        <f t="array" ref="N159">IF(O159&lt;&gt;"-",EOMONTH(MIN(IF($B:$B=B159,$C:$C)),-1)+1,"-")</f>
        <v>-</v>
      </c>
      <c r="O159" s="51" t="str">
        <f>IF(B159=B160,"-",(SUMIF($B:$B,"="&amp;B159,$M:$M)*PROFORMA!$A$36))</f>
        <v>-</v>
      </c>
      <c r="P159" s="45" t="str">
        <f t="shared" si="35"/>
        <v>-</v>
      </c>
      <c r="Q159" s="46" t="str">
        <f t="shared" si="36"/>
        <v>-</v>
      </c>
      <c r="R159" s="45" t="str">
        <f t="shared" si="37"/>
        <v>-</v>
      </c>
      <c r="S159" s="46" t="str">
        <f t="shared" si="38"/>
        <v>-</v>
      </c>
      <c r="T159" s="45" t="str">
        <f t="shared" si="39"/>
        <v>-</v>
      </c>
      <c r="U159" s="45" t="str">
        <f t="shared" si="40"/>
        <v>-</v>
      </c>
      <c r="V159" s="46" t="str">
        <f t="shared" si="41"/>
        <v>-</v>
      </c>
      <c r="W159" s="17" t="str">
        <f t="shared" si="42"/>
        <v>-</v>
      </c>
      <c r="X159" s="18" t="str">
        <f>IF(W159="-","-",($S159*(1+PROFORMA!$A$38)))</f>
        <v>-</v>
      </c>
      <c r="Y159" s="18" t="str">
        <f>IF(W159="-","-",($X159*(PROFORMA!$A$26)*12)*PROFORMA!$A$36)</f>
        <v>-</v>
      </c>
      <c r="Z159" s="19" t="str">
        <f t="shared" si="43"/>
        <v>-</v>
      </c>
      <c r="AA159" s="19" t="str">
        <f>IF(W159="-","-",EDATE(Z159,(12*PROFORMA!$A$26)))</f>
        <v>-</v>
      </c>
      <c r="AB159" s="17" t="str">
        <f t="shared" si="44"/>
        <v>-</v>
      </c>
      <c r="AC159" s="18" t="str">
        <f>IF(AB159="-","-",($X159*(1+PROFORMA!$A$38)))</f>
        <v>-</v>
      </c>
      <c r="AD159" s="18" t="str">
        <f>IF(AB159="-","-",($AC159*(PROFORMA!$A$26)*12)*PROFORMA!$A$36)</f>
        <v>-</v>
      </c>
      <c r="AE159" s="19" t="str">
        <f t="shared" si="45"/>
        <v>-</v>
      </c>
      <c r="AF159" s="19" t="str">
        <f>IF(AB159="-","-",EDATE(AE159,(12*PROFORMA!$A$26)))</f>
        <v>-</v>
      </c>
      <c r="AG159" s="17" t="str">
        <f t="shared" si="46"/>
        <v>-</v>
      </c>
      <c r="AH159" s="18" t="str">
        <f>IF(AG159="-","-",($AC159*(1+PROFORMA!$A$38)))</f>
        <v>-</v>
      </c>
      <c r="AI159" s="18" t="str">
        <f>IF(AG159="-","-",($AH159*(PROFORMA!$A$26)*12)*PROFORMA!$A$36)</f>
        <v>-</v>
      </c>
      <c r="AJ159" s="19" t="str">
        <f t="shared" si="47"/>
        <v>-</v>
      </c>
      <c r="AK159" s="19" t="str">
        <f>IF(AG159="-","-",EDATE(AJ159,(12*PROFORMA!$A$26)))</f>
        <v>-</v>
      </c>
    </row>
    <row r="160" spans="1:37" ht="25" customHeight="1" x14ac:dyDescent="0.2">
      <c r="J160" s="49" t="str">
        <f t="shared" si="32"/>
        <v>-</v>
      </c>
      <c r="K160" s="111" t="str">
        <f>IF(($A160=""),"-",(J160/PROFORMA!$A$8))</f>
        <v>-</v>
      </c>
      <c r="L160" s="74" t="str">
        <f t="shared" si="33"/>
        <v>-</v>
      </c>
      <c r="M160" s="51" t="str">
        <f t="shared" si="34"/>
        <v>-</v>
      </c>
      <c r="N160" s="45" t="str">
        <f t="array" ref="N160">IF(O160&lt;&gt;"-",EOMONTH(MIN(IF($B:$B=B160,$C:$C)),-1)+1,"-")</f>
        <v>-</v>
      </c>
      <c r="O160" s="51" t="str">
        <f>IF(B160=B161,"-",(SUMIF($B:$B,"="&amp;B160,$M:$M)*PROFORMA!$A$36))</f>
        <v>-</v>
      </c>
      <c r="P160" s="45" t="str">
        <f t="shared" si="35"/>
        <v>-</v>
      </c>
      <c r="Q160" s="46" t="str">
        <f t="shared" si="36"/>
        <v>-</v>
      </c>
      <c r="R160" s="45" t="str">
        <f t="shared" si="37"/>
        <v>-</v>
      </c>
      <c r="S160" s="46" t="str">
        <f t="shared" si="38"/>
        <v>-</v>
      </c>
      <c r="T160" s="45" t="str">
        <f t="shared" si="39"/>
        <v>-</v>
      </c>
      <c r="U160" s="45" t="str">
        <f t="shared" si="40"/>
        <v>-</v>
      </c>
      <c r="V160" s="46" t="str">
        <f t="shared" si="41"/>
        <v>-</v>
      </c>
      <c r="W160" s="17" t="str">
        <f t="shared" si="42"/>
        <v>-</v>
      </c>
      <c r="X160" s="18" t="str">
        <f>IF(W160="-","-",($S160*(1+PROFORMA!$A$38)))</f>
        <v>-</v>
      </c>
      <c r="Y160" s="18" t="str">
        <f>IF(W160="-","-",($X160*(PROFORMA!$A$26)*12)*PROFORMA!$A$36)</f>
        <v>-</v>
      </c>
      <c r="Z160" s="19" t="str">
        <f t="shared" si="43"/>
        <v>-</v>
      </c>
      <c r="AA160" s="19" t="str">
        <f>IF(W160="-","-",EDATE(Z160,(12*PROFORMA!$A$26)))</f>
        <v>-</v>
      </c>
      <c r="AB160" s="17" t="str">
        <f t="shared" si="44"/>
        <v>-</v>
      </c>
      <c r="AC160" s="18" t="str">
        <f>IF(AB160="-","-",($X160*(1+PROFORMA!$A$38)))</f>
        <v>-</v>
      </c>
      <c r="AD160" s="18" t="str">
        <f>IF(AB160="-","-",($AC160*(PROFORMA!$A$26)*12)*PROFORMA!$A$36)</f>
        <v>-</v>
      </c>
      <c r="AE160" s="19" t="str">
        <f t="shared" si="45"/>
        <v>-</v>
      </c>
      <c r="AF160" s="19" t="str">
        <f>IF(AB160="-","-",EDATE(AE160,(12*PROFORMA!$A$26)))</f>
        <v>-</v>
      </c>
      <c r="AG160" s="17" t="str">
        <f t="shared" si="46"/>
        <v>-</v>
      </c>
      <c r="AH160" s="18" t="str">
        <f>IF(AG160="-","-",($AC160*(1+PROFORMA!$A$38)))</f>
        <v>-</v>
      </c>
      <c r="AI160" s="18" t="str">
        <f>IF(AG160="-","-",($AH160*(PROFORMA!$A$26)*12)*PROFORMA!$A$36)</f>
        <v>-</v>
      </c>
      <c r="AJ160" s="19" t="str">
        <f t="shared" si="47"/>
        <v>-</v>
      </c>
      <c r="AK160" s="19" t="str">
        <f>IF(AG160="-","-",EDATE(AJ160,(12*PROFORMA!$A$26)))</f>
        <v>-</v>
      </c>
    </row>
    <row r="161" spans="10:37" ht="25" customHeight="1" x14ac:dyDescent="0.2">
      <c r="J161" s="49" t="str">
        <f t="shared" si="32"/>
        <v>-</v>
      </c>
      <c r="K161" s="111" t="str">
        <f>IF(($A161=""),"-",(J161/PROFORMA!$A$8))</f>
        <v>-</v>
      </c>
      <c r="L161" s="74" t="str">
        <f t="shared" si="33"/>
        <v>-</v>
      </c>
      <c r="M161" s="51" t="str">
        <f t="shared" si="34"/>
        <v>-</v>
      </c>
      <c r="N161" s="45" t="str">
        <f t="array" ref="N161">IF(O161&lt;&gt;"-",EOMONTH(MIN(IF($B:$B=B161,$C:$C)),-1)+1,"-")</f>
        <v>-</v>
      </c>
      <c r="O161" s="51" t="str">
        <f>IF(B161=B162,"-",(SUMIF($B:$B,"="&amp;B161,$M:$M)*PROFORMA!$A$36))</f>
        <v>-</v>
      </c>
      <c r="P161" s="45" t="str">
        <f t="shared" si="35"/>
        <v>-</v>
      </c>
      <c r="Q161" s="46" t="str">
        <f t="shared" si="36"/>
        <v>-</v>
      </c>
      <c r="R161" s="45" t="str">
        <f t="shared" si="37"/>
        <v>-</v>
      </c>
      <c r="S161" s="46" t="str">
        <f t="shared" si="38"/>
        <v>-</v>
      </c>
      <c r="T161" s="45" t="str">
        <f t="shared" si="39"/>
        <v>-</v>
      </c>
      <c r="U161" s="45" t="str">
        <f t="shared" si="40"/>
        <v>-</v>
      </c>
      <c r="V161" s="46" t="str">
        <f t="shared" si="41"/>
        <v>-</v>
      </c>
      <c r="W161" s="17" t="str">
        <f t="shared" si="42"/>
        <v>-</v>
      </c>
      <c r="X161" s="18" t="str">
        <f>IF(W161="-","-",($S161*(1+PROFORMA!$A$38)))</f>
        <v>-</v>
      </c>
      <c r="Y161" s="18" t="str">
        <f>IF(W161="-","-",($X161*(PROFORMA!$A$26)*12)*PROFORMA!$A$36)</f>
        <v>-</v>
      </c>
      <c r="Z161" s="19" t="str">
        <f t="shared" si="43"/>
        <v>-</v>
      </c>
      <c r="AA161" s="19" t="str">
        <f>IF(W161="-","-",EDATE(Z161,(12*PROFORMA!$A$26)))</f>
        <v>-</v>
      </c>
      <c r="AB161" s="17" t="str">
        <f t="shared" si="44"/>
        <v>-</v>
      </c>
      <c r="AC161" s="18" t="str">
        <f>IF(AB161="-","-",($X161*(1+PROFORMA!$A$38)))</f>
        <v>-</v>
      </c>
      <c r="AD161" s="18" t="str">
        <f>IF(AB161="-","-",($AC161*(PROFORMA!$A$26)*12)*PROFORMA!$A$36)</f>
        <v>-</v>
      </c>
      <c r="AE161" s="19" t="str">
        <f t="shared" si="45"/>
        <v>-</v>
      </c>
      <c r="AF161" s="19" t="str">
        <f>IF(AB161="-","-",EDATE(AE161,(12*PROFORMA!$A$26)))</f>
        <v>-</v>
      </c>
      <c r="AG161" s="17" t="str">
        <f t="shared" si="46"/>
        <v>-</v>
      </c>
      <c r="AH161" s="18" t="str">
        <f>IF(AG161="-","-",($AC161*(1+PROFORMA!$A$38)))</f>
        <v>-</v>
      </c>
      <c r="AI161" s="18" t="str">
        <f>IF(AG161="-","-",($AH161*(PROFORMA!$A$26)*12)*PROFORMA!$A$36)</f>
        <v>-</v>
      </c>
      <c r="AJ161" s="19" t="str">
        <f t="shared" si="47"/>
        <v>-</v>
      </c>
      <c r="AK161" s="19" t="str">
        <f>IF(AG161="-","-",EDATE(AJ161,(12*PROFORMA!$A$26)))</f>
        <v>-</v>
      </c>
    </row>
    <row r="162" spans="10:37" ht="25" customHeight="1" x14ac:dyDescent="0.2">
      <c r="J162" s="49" t="str">
        <f t="shared" si="32"/>
        <v>-</v>
      </c>
      <c r="K162" s="111" t="str">
        <f>IF(($A162=""),"-",(J162/PROFORMA!$A$8))</f>
        <v>-</v>
      </c>
      <c r="L162" s="74" t="str">
        <f t="shared" si="33"/>
        <v>-</v>
      </c>
      <c r="M162" s="51" t="str">
        <f t="shared" si="34"/>
        <v>-</v>
      </c>
      <c r="N162" s="45" t="str">
        <f t="array" ref="N162">IF(O162&lt;&gt;"-",EOMONTH(MIN(IF($B:$B=B162,$C:$C)),-1)+1,"-")</f>
        <v>-</v>
      </c>
      <c r="O162" s="51" t="str">
        <f>IF(B162=B163,"-",(SUMIF($B:$B,"="&amp;B162,$M:$M)*PROFORMA!$A$36))</f>
        <v>-</v>
      </c>
      <c r="P162" s="45" t="str">
        <f t="shared" si="35"/>
        <v>-</v>
      </c>
      <c r="Q162" s="46" t="str">
        <f t="shared" si="36"/>
        <v>-</v>
      </c>
      <c r="R162" s="45" t="str">
        <f t="shared" si="37"/>
        <v>-</v>
      </c>
      <c r="S162" s="46" t="str">
        <f t="shared" si="38"/>
        <v>-</v>
      </c>
      <c r="T162" s="45" t="str">
        <f t="shared" si="39"/>
        <v>-</v>
      </c>
      <c r="U162" s="45" t="str">
        <f t="shared" si="40"/>
        <v>-</v>
      </c>
      <c r="V162" s="46" t="str">
        <f t="shared" si="41"/>
        <v>-</v>
      </c>
      <c r="W162" s="17" t="str">
        <f t="shared" si="42"/>
        <v>-</v>
      </c>
      <c r="X162" s="18" t="str">
        <f>IF(W162="-","-",($S162*(1+PROFORMA!$A$38)))</f>
        <v>-</v>
      </c>
      <c r="Y162" s="18" t="str">
        <f>IF(W162="-","-",($X162*(PROFORMA!$A$26)*12)*PROFORMA!$A$36)</f>
        <v>-</v>
      </c>
      <c r="Z162" s="19" t="str">
        <f t="shared" si="43"/>
        <v>-</v>
      </c>
      <c r="AA162" s="19" t="str">
        <f>IF(W162="-","-",EDATE(Z162,(12*PROFORMA!$A$26)))</f>
        <v>-</v>
      </c>
      <c r="AB162" s="17" t="str">
        <f t="shared" si="44"/>
        <v>-</v>
      </c>
      <c r="AC162" s="18" t="str">
        <f>IF(AB162="-","-",($X162*(1+PROFORMA!$A$38)))</f>
        <v>-</v>
      </c>
      <c r="AD162" s="18" t="str">
        <f>IF(AB162="-","-",($AC162*(PROFORMA!$A$26)*12)*PROFORMA!$A$36)</f>
        <v>-</v>
      </c>
      <c r="AE162" s="19" t="str">
        <f t="shared" si="45"/>
        <v>-</v>
      </c>
      <c r="AF162" s="19" t="str">
        <f>IF(AB162="-","-",EDATE(AE162,(12*PROFORMA!$A$26)))</f>
        <v>-</v>
      </c>
      <c r="AG162" s="17" t="str">
        <f t="shared" si="46"/>
        <v>-</v>
      </c>
      <c r="AH162" s="18" t="str">
        <f>IF(AG162="-","-",($AC162*(1+PROFORMA!$A$38)))</f>
        <v>-</v>
      </c>
      <c r="AI162" s="18" t="str">
        <f>IF(AG162="-","-",($AH162*(PROFORMA!$A$26)*12)*PROFORMA!$A$36)</f>
        <v>-</v>
      </c>
      <c r="AJ162" s="19" t="str">
        <f t="shared" si="47"/>
        <v>-</v>
      </c>
      <c r="AK162" s="19" t="str">
        <f>IF(AG162="-","-",EDATE(AJ162,(12*PROFORMA!$A$26)))</f>
        <v>-</v>
      </c>
    </row>
    <row r="163" spans="10:37" ht="25" customHeight="1" x14ac:dyDescent="0.2">
      <c r="J163" s="49" t="str">
        <f t="shared" si="32"/>
        <v>-</v>
      </c>
      <c r="K163" s="111" t="str">
        <f>IF(($A163=""),"-",(J163/PROFORMA!$A$8))</f>
        <v>-</v>
      </c>
      <c r="L163" s="74" t="str">
        <f t="shared" si="33"/>
        <v>-</v>
      </c>
      <c r="M163" s="51" t="str">
        <f t="shared" si="34"/>
        <v>-</v>
      </c>
      <c r="N163" s="45" t="str">
        <f t="array" ref="N163">IF(O163&lt;&gt;"-",EOMONTH(MIN(IF($B:$B=B163,$C:$C)),-1)+1,"-")</f>
        <v>-</v>
      </c>
      <c r="O163" s="51" t="str">
        <f>IF(B163=B164,"-",(SUMIF($B:$B,"="&amp;B163,$M:$M)*PROFORMA!$A$36))</f>
        <v>-</v>
      </c>
      <c r="P163" s="45" t="str">
        <f t="shared" si="35"/>
        <v>-</v>
      </c>
      <c r="Q163" s="46" t="str">
        <f t="shared" si="36"/>
        <v>-</v>
      </c>
      <c r="R163" s="45" t="str">
        <f t="shared" si="37"/>
        <v>-</v>
      </c>
      <c r="S163" s="46" t="str">
        <f t="shared" si="38"/>
        <v>-</v>
      </c>
      <c r="T163" s="45" t="str">
        <f t="shared" si="39"/>
        <v>-</v>
      </c>
      <c r="U163" s="45" t="str">
        <f t="shared" si="40"/>
        <v>-</v>
      </c>
      <c r="V163" s="46" t="str">
        <f t="shared" si="41"/>
        <v>-</v>
      </c>
      <c r="W163" s="17" t="str">
        <f t="shared" si="42"/>
        <v>-</v>
      </c>
      <c r="X163" s="18" t="str">
        <f>IF(W163="-","-",($S163*(1+PROFORMA!$A$38)))</f>
        <v>-</v>
      </c>
      <c r="Y163" s="18" t="str">
        <f>IF(W163="-","-",($X163*(PROFORMA!$A$26)*12)*PROFORMA!$A$36)</f>
        <v>-</v>
      </c>
      <c r="Z163" s="19" t="str">
        <f t="shared" si="43"/>
        <v>-</v>
      </c>
      <c r="AA163" s="19" t="str">
        <f>IF(W163="-","-",EDATE(Z163,(12*PROFORMA!$A$26)))</f>
        <v>-</v>
      </c>
      <c r="AB163" s="17" t="str">
        <f t="shared" si="44"/>
        <v>-</v>
      </c>
      <c r="AC163" s="18" t="str">
        <f>IF(AB163="-","-",($X163*(1+PROFORMA!$A$38)))</f>
        <v>-</v>
      </c>
      <c r="AD163" s="18" t="str">
        <f>IF(AB163="-","-",($AC163*(PROFORMA!$A$26)*12)*PROFORMA!$A$36)</f>
        <v>-</v>
      </c>
      <c r="AE163" s="19" t="str">
        <f t="shared" si="45"/>
        <v>-</v>
      </c>
      <c r="AF163" s="19" t="str">
        <f>IF(AB163="-","-",EDATE(AE163,(12*PROFORMA!$A$26)))</f>
        <v>-</v>
      </c>
      <c r="AG163" s="17" t="str">
        <f t="shared" si="46"/>
        <v>-</v>
      </c>
      <c r="AH163" s="18" t="str">
        <f>IF(AG163="-","-",($AC163*(1+PROFORMA!$A$38)))</f>
        <v>-</v>
      </c>
      <c r="AI163" s="18" t="str">
        <f>IF(AG163="-","-",($AH163*(PROFORMA!$A$26)*12)*PROFORMA!$A$36)</f>
        <v>-</v>
      </c>
      <c r="AJ163" s="19" t="str">
        <f t="shared" si="47"/>
        <v>-</v>
      </c>
      <c r="AK163" s="19" t="str">
        <f>IF(AG163="-","-",EDATE(AJ163,(12*PROFORMA!$A$26)))</f>
        <v>-</v>
      </c>
    </row>
    <row r="164" spans="10:37" ht="25" customHeight="1" x14ac:dyDescent="0.2">
      <c r="J164" s="49" t="str">
        <f t="shared" si="32"/>
        <v>-</v>
      </c>
      <c r="K164" s="111" t="str">
        <f>IF(($A164=""),"-",(J164/PROFORMA!$A$8))</f>
        <v>-</v>
      </c>
      <c r="L164" s="74" t="str">
        <f t="shared" si="33"/>
        <v>-</v>
      </c>
      <c r="M164" s="51" t="str">
        <f t="shared" si="34"/>
        <v>-</v>
      </c>
      <c r="N164" s="45" t="str">
        <f t="array" ref="N164">IF(O164&lt;&gt;"-",EOMONTH(MIN(IF($B:$B=B164,$C:$C)),-1)+1,"-")</f>
        <v>-</v>
      </c>
      <c r="O164" s="51" t="str">
        <f>IF(B164=B165,"-",(SUMIF($B:$B,"="&amp;B164,$M:$M)*PROFORMA!$A$36))</f>
        <v>-</v>
      </c>
      <c r="P164" s="45" t="str">
        <f t="shared" si="35"/>
        <v>-</v>
      </c>
      <c r="Q164" s="46" t="str">
        <f t="shared" si="36"/>
        <v>-</v>
      </c>
      <c r="R164" s="45" t="str">
        <f t="shared" si="37"/>
        <v>-</v>
      </c>
      <c r="S164" s="46" t="str">
        <f t="shared" si="38"/>
        <v>-</v>
      </c>
      <c r="T164" s="45" t="str">
        <f t="shared" si="39"/>
        <v>-</v>
      </c>
      <c r="U164" s="45" t="str">
        <f t="shared" si="40"/>
        <v>-</v>
      </c>
      <c r="V164" s="46" t="str">
        <f t="shared" si="41"/>
        <v>-</v>
      </c>
      <c r="W164" s="17" t="str">
        <f t="shared" si="42"/>
        <v>-</v>
      </c>
      <c r="X164" s="18" t="str">
        <f>IF(W164="-","-",($S164*(1+PROFORMA!$A$38)))</f>
        <v>-</v>
      </c>
      <c r="Y164" s="18" t="str">
        <f>IF(W164="-","-",($X164*(PROFORMA!$A$26)*12)*PROFORMA!$A$36)</f>
        <v>-</v>
      </c>
      <c r="Z164" s="19" t="str">
        <f t="shared" si="43"/>
        <v>-</v>
      </c>
      <c r="AA164" s="19" t="str">
        <f>IF(W164="-","-",EDATE(Z164,(12*PROFORMA!$A$26)))</f>
        <v>-</v>
      </c>
      <c r="AB164" s="17" t="str">
        <f t="shared" si="44"/>
        <v>-</v>
      </c>
      <c r="AC164" s="18" t="str">
        <f>IF(AB164="-","-",($X164*(1+PROFORMA!$A$38)))</f>
        <v>-</v>
      </c>
      <c r="AD164" s="18" t="str">
        <f>IF(AB164="-","-",($AC164*(PROFORMA!$A$26)*12)*PROFORMA!$A$36)</f>
        <v>-</v>
      </c>
      <c r="AE164" s="19" t="str">
        <f t="shared" si="45"/>
        <v>-</v>
      </c>
      <c r="AF164" s="19" t="str">
        <f>IF(AB164="-","-",EDATE(AE164,(12*PROFORMA!$A$26)))</f>
        <v>-</v>
      </c>
      <c r="AG164" s="17" t="str">
        <f t="shared" si="46"/>
        <v>-</v>
      </c>
      <c r="AH164" s="18" t="str">
        <f>IF(AG164="-","-",($AC164*(1+PROFORMA!$A$38)))</f>
        <v>-</v>
      </c>
      <c r="AI164" s="18" t="str">
        <f>IF(AG164="-","-",($AH164*(PROFORMA!$A$26)*12)*PROFORMA!$A$36)</f>
        <v>-</v>
      </c>
      <c r="AJ164" s="19" t="str">
        <f t="shared" si="47"/>
        <v>-</v>
      </c>
      <c r="AK164" s="19" t="str">
        <f>IF(AG164="-","-",EDATE(AJ164,(12*PROFORMA!$A$26)))</f>
        <v>-</v>
      </c>
    </row>
    <row r="165" spans="10:37" ht="25" customHeight="1" x14ac:dyDescent="0.2">
      <c r="J165" s="49" t="str">
        <f t="shared" si="32"/>
        <v>-</v>
      </c>
      <c r="K165" s="111" t="str">
        <f>IF(($A165=""),"-",(J165/PROFORMA!$A$8))</f>
        <v>-</v>
      </c>
      <c r="L165" s="74" t="str">
        <f t="shared" si="33"/>
        <v>-</v>
      </c>
      <c r="M165" s="51" t="str">
        <f t="shared" si="34"/>
        <v>-</v>
      </c>
      <c r="N165" s="45" t="str">
        <f t="array" ref="N165">IF(O165&lt;&gt;"-",EOMONTH(MIN(IF($B:$B=B165,$C:$C)),-1)+1,"-")</f>
        <v>-</v>
      </c>
      <c r="O165" s="51" t="str">
        <f>IF(B165=B166,"-",(SUMIF($B:$B,"="&amp;B165,$M:$M)*PROFORMA!$A$36))</f>
        <v>-</v>
      </c>
      <c r="P165" s="45" t="str">
        <f t="shared" si="35"/>
        <v>-</v>
      </c>
      <c r="Q165" s="46" t="str">
        <f t="shared" si="36"/>
        <v>-</v>
      </c>
      <c r="R165" s="45" t="str">
        <f t="shared" si="37"/>
        <v>-</v>
      </c>
      <c r="S165" s="46" t="str">
        <f t="shared" si="38"/>
        <v>-</v>
      </c>
      <c r="T165" s="45" t="str">
        <f t="shared" si="39"/>
        <v>-</v>
      </c>
      <c r="U165" s="45" t="str">
        <f t="shared" si="40"/>
        <v>-</v>
      </c>
      <c r="V165" s="46" t="str">
        <f t="shared" si="41"/>
        <v>-</v>
      </c>
      <c r="W165" s="17" t="str">
        <f t="shared" si="42"/>
        <v>-</v>
      </c>
      <c r="X165" s="18" t="str">
        <f>IF(W165="-","-",($S165*(1+PROFORMA!$A$38)))</f>
        <v>-</v>
      </c>
      <c r="Y165" s="18" t="str">
        <f>IF(W165="-","-",($X165*(PROFORMA!$A$26)*12)*PROFORMA!$A$36)</f>
        <v>-</v>
      </c>
      <c r="Z165" s="19" t="str">
        <f t="shared" si="43"/>
        <v>-</v>
      </c>
      <c r="AA165" s="19" t="str">
        <f>IF(W165="-","-",EDATE(Z165,(12*PROFORMA!$A$26)))</f>
        <v>-</v>
      </c>
      <c r="AB165" s="17" t="str">
        <f t="shared" si="44"/>
        <v>-</v>
      </c>
      <c r="AC165" s="18" t="str">
        <f>IF(AB165="-","-",($X165*(1+PROFORMA!$A$38)))</f>
        <v>-</v>
      </c>
      <c r="AD165" s="18" t="str">
        <f>IF(AB165="-","-",($AC165*(PROFORMA!$A$26)*12)*PROFORMA!$A$36)</f>
        <v>-</v>
      </c>
      <c r="AE165" s="19" t="str">
        <f t="shared" si="45"/>
        <v>-</v>
      </c>
      <c r="AF165" s="19" t="str">
        <f>IF(AB165="-","-",EDATE(AE165,(12*PROFORMA!$A$26)))</f>
        <v>-</v>
      </c>
      <c r="AG165" s="17" t="str">
        <f t="shared" si="46"/>
        <v>-</v>
      </c>
      <c r="AH165" s="18" t="str">
        <f>IF(AG165="-","-",($AC165*(1+PROFORMA!$A$38)))</f>
        <v>-</v>
      </c>
      <c r="AI165" s="18" t="str">
        <f>IF(AG165="-","-",($AH165*(PROFORMA!$A$26)*12)*PROFORMA!$A$36)</f>
        <v>-</v>
      </c>
      <c r="AJ165" s="19" t="str">
        <f t="shared" si="47"/>
        <v>-</v>
      </c>
      <c r="AK165" s="19" t="str">
        <f>IF(AG165="-","-",EDATE(AJ165,(12*PROFORMA!$A$26)))</f>
        <v>-</v>
      </c>
    </row>
    <row r="166" spans="10:37" ht="25" customHeight="1" x14ac:dyDescent="0.2">
      <c r="J166" s="49" t="str">
        <f t="shared" si="32"/>
        <v>-</v>
      </c>
      <c r="K166" s="111" t="str">
        <f>IF(($A166=""),"-",(J166/PROFORMA!$A$8))</f>
        <v>-</v>
      </c>
      <c r="L166" s="74" t="str">
        <f t="shared" si="33"/>
        <v>-</v>
      </c>
      <c r="M166" s="51" t="str">
        <f t="shared" si="34"/>
        <v>-</v>
      </c>
      <c r="N166" s="45" t="str">
        <f t="array" ref="N166">IF(O166&lt;&gt;"-",EOMONTH(MIN(IF($B:$B=B166,$C:$C)),-1)+1,"-")</f>
        <v>-</v>
      </c>
      <c r="O166" s="51" t="str">
        <f>IF(B166=B167,"-",(SUMIF($B:$B,"="&amp;B166,$M:$M)*PROFORMA!$A$36))</f>
        <v>-</v>
      </c>
      <c r="P166" s="45" t="str">
        <f t="shared" si="35"/>
        <v>-</v>
      </c>
      <c r="Q166" s="46" t="str">
        <f t="shared" si="36"/>
        <v>-</v>
      </c>
      <c r="R166" s="45" t="str">
        <f t="shared" si="37"/>
        <v>-</v>
      </c>
      <c r="S166" s="46" t="str">
        <f t="shared" si="38"/>
        <v>-</v>
      </c>
      <c r="T166" s="45" t="str">
        <f t="shared" si="39"/>
        <v>-</v>
      </c>
      <c r="U166" s="45" t="str">
        <f t="shared" si="40"/>
        <v>-</v>
      </c>
      <c r="V166" s="46" t="str">
        <f t="shared" si="41"/>
        <v>-</v>
      </c>
      <c r="W166" s="17" t="str">
        <f t="shared" si="42"/>
        <v>-</v>
      </c>
      <c r="X166" s="18" t="str">
        <f>IF(W166="-","-",($S166*(1+PROFORMA!$A$38)))</f>
        <v>-</v>
      </c>
      <c r="Y166" s="18" t="str">
        <f>IF(W166="-","-",($X166*(PROFORMA!$A$26)*12)*PROFORMA!$A$36)</f>
        <v>-</v>
      </c>
      <c r="Z166" s="19" t="str">
        <f t="shared" si="43"/>
        <v>-</v>
      </c>
      <c r="AA166" s="19" t="str">
        <f>IF(W166="-","-",EDATE(Z166,(12*PROFORMA!$A$26)))</f>
        <v>-</v>
      </c>
      <c r="AB166" s="17" t="str">
        <f t="shared" si="44"/>
        <v>-</v>
      </c>
      <c r="AC166" s="18" t="str">
        <f>IF(AB166="-","-",($X166*(1+PROFORMA!$A$38)))</f>
        <v>-</v>
      </c>
      <c r="AD166" s="18" t="str">
        <f>IF(AB166="-","-",($AC166*(PROFORMA!$A$26)*12)*PROFORMA!$A$36)</f>
        <v>-</v>
      </c>
      <c r="AE166" s="19" t="str">
        <f t="shared" si="45"/>
        <v>-</v>
      </c>
      <c r="AF166" s="19" t="str">
        <f>IF(AB166="-","-",EDATE(AE166,(12*PROFORMA!$A$26)))</f>
        <v>-</v>
      </c>
      <c r="AG166" s="17" t="str">
        <f t="shared" si="46"/>
        <v>-</v>
      </c>
      <c r="AH166" s="18" t="str">
        <f>IF(AG166="-","-",($AC166*(1+PROFORMA!$A$38)))</f>
        <v>-</v>
      </c>
      <c r="AI166" s="18" t="str">
        <f>IF(AG166="-","-",($AH166*(PROFORMA!$A$26)*12)*PROFORMA!$A$36)</f>
        <v>-</v>
      </c>
      <c r="AJ166" s="19" t="str">
        <f t="shared" si="47"/>
        <v>-</v>
      </c>
      <c r="AK166" s="19" t="str">
        <f>IF(AG166="-","-",EDATE(AJ166,(12*PROFORMA!$A$26)))</f>
        <v>-</v>
      </c>
    </row>
    <row r="167" spans="10:37" ht="25" customHeight="1" x14ac:dyDescent="0.2">
      <c r="J167" s="49" t="str">
        <f t="shared" si="32"/>
        <v>-</v>
      </c>
      <c r="K167" s="111" t="str">
        <f>IF(($A167=""),"-",(J167/PROFORMA!$A$8))</f>
        <v>-</v>
      </c>
      <c r="L167" s="74" t="str">
        <f t="shared" si="33"/>
        <v>-</v>
      </c>
      <c r="M167" s="51" t="str">
        <f t="shared" si="34"/>
        <v>-</v>
      </c>
      <c r="N167" s="45" t="str">
        <f t="array" ref="N167">IF(O167&lt;&gt;"-",EOMONTH(MIN(IF($B:$B=B167,$C:$C)),-1)+1,"-")</f>
        <v>-</v>
      </c>
      <c r="O167" s="51" t="str">
        <f>IF(B167=B168,"-",(SUMIF($B:$B,"="&amp;B167,$M:$M)*PROFORMA!$A$36))</f>
        <v>-</v>
      </c>
      <c r="P167" s="45" t="str">
        <f t="shared" si="35"/>
        <v>-</v>
      </c>
      <c r="Q167" s="46" t="str">
        <f t="shared" si="36"/>
        <v>-</v>
      </c>
      <c r="R167" s="45" t="str">
        <f t="shared" si="37"/>
        <v>-</v>
      </c>
      <c r="S167" s="46" t="str">
        <f t="shared" si="38"/>
        <v>-</v>
      </c>
      <c r="T167" s="45" t="str">
        <f t="shared" si="39"/>
        <v>-</v>
      </c>
      <c r="U167" s="45" t="str">
        <f t="shared" si="40"/>
        <v>-</v>
      </c>
      <c r="V167" s="46" t="str">
        <f t="shared" si="41"/>
        <v>-</v>
      </c>
      <c r="W167" s="17" t="str">
        <f t="shared" si="42"/>
        <v>-</v>
      </c>
      <c r="X167" s="18" t="str">
        <f>IF(W167="-","-",($S167*(1+PROFORMA!$A$38)))</f>
        <v>-</v>
      </c>
      <c r="Y167" s="18" t="str">
        <f>IF(W167="-","-",($X167*(PROFORMA!$A$26)*12)*PROFORMA!$A$36)</f>
        <v>-</v>
      </c>
      <c r="Z167" s="19" t="str">
        <f t="shared" si="43"/>
        <v>-</v>
      </c>
      <c r="AA167" s="19" t="str">
        <f>IF(W167="-","-",EDATE(Z167,(12*PROFORMA!$A$26)))</f>
        <v>-</v>
      </c>
      <c r="AB167" s="17" t="str">
        <f t="shared" si="44"/>
        <v>-</v>
      </c>
      <c r="AC167" s="18" t="str">
        <f>IF(AB167="-","-",($X167*(1+PROFORMA!$A$38)))</f>
        <v>-</v>
      </c>
      <c r="AD167" s="18" t="str">
        <f>IF(AB167="-","-",($AC167*(PROFORMA!$A$26)*12)*PROFORMA!$A$36)</f>
        <v>-</v>
      </c>
      <c r="AE167" s="19" t="str">
        <f t="shared" si="45"/>
        <v>-</v>
      </c>
      <c r="AF167" s="19" t="str">
        <f>IF(AB167="-","-",EDATE(AE167,(12*PROFORMA!$A$26)))</f>
        <v>-</v>
      </c>
      <c r="AG167" s="17" t="str">
        <f t="shared" si="46"/>
        <v>-</v>
      </c>
      <c r="AH167" s="18" t="str">
        <f>IF(AG167="-","-",($AC167*(1+PROFORMA!$A$38)))</f>
        <v>-</v>
      </c>
      <c r="AI167" s="18" t="str">
        <f>IF(AG167="-","-",($AH167*(PROFORMA!$A$26)*12)*PROFORMA!$A$36)</f>
        <v>-</v>
      </c>
      <c r="AJ167" s="19" t="str">
        <f t="shared" si="47"/>
        <v>-</v>
      </c>
      <c r="AK167" s="19" t="str">
        <f>IF(AG167="-","-",EDATE(AJ167,(12*PROFORMA!$A$26)))</f>
        <v>-</v>
      </c>
    </row>
    <row r="168" spans="10:37" ht="25" customHeight="1" x14ac:dyDescent="0.2">
      <c r="J168" s="49" t="str">
        <f t="shared" si="32"/>
        <v>-</v>
      </c>
      <c r="K168" s="111" t="str">
        <f>IF(($A168=""),"-",(J168/PROFORMA!$A$8))</f>
        <v>-</v>
      </c>
      <c r="L168" s="74" t="str">
        <f t="shared" si="33"/>
        <v>-</v>
      </c>
      <c r="M168" s="51" t="str">
        <f t="shared" si="34"/>
        <v>-</v>
      </c>
      <c r="N168" s="45" t="str">
        <f t="array" ref="N168">IF(O168&lt;&gt;"-",EOMONTH(MIN(IF($B:$B=B168,$C:$C)),-1)+1,"-")</f>
        <v>-</v>
      </c>
      <c r="O168" s="51" t="str">
        <f>IF(B168=B169,"-",(SUMIF($B:$B,"="&amp;B168,$M:$M)*PROFORMA!$A$36))</f>
        <v>-</v>
      </c>
      <c r="P168" s="45" t="str">
        <f t="shared" si="35"/>
        <v>-</v>
      </c>
      <c r="Q168" s="46" t="str">
        <f t="shared" si="36"/>
        <v>-</v>
      </c>
      <c r="R168" s="45" t="str">
        <f t="shared" si="37"/>
        <v>-</v>
      </c>
      <c r="S168" s="46" t="str">
        <f t="shared" si="38"/>
        <v>-</v>
      </c>
      <c r="T168" s="45" t="str">
        <f t="shared" si="39"/>
        <v>-</v>
      </c>
      <c r="U168" s="45" t="str">
        <f t="shared" si="40"/>
        <v>-</v>
      </c>
      <c r="V168" s="46" t="str">
        <f t="shared" si="41"/>
        <v>-</v>
      </c>
      <c r="W168" s="17" t="str">
        <f t="shared" si="42"/>
        <v>-</v>
      </c>
      <c r="X168" s="18" t="str">
        <f>IF(W168="-","-",($S168*(1+PROFORMA!$A$38)))</f>
        <v>-</v>
      </c>
      <c r="Y168" s="18" t="str">
        <f>IF(W168="-","-",($X168*(PROFORMA!$A$26)*12)*PROFORMA!$A$36)</f>
        <v>-</v>
      </c>
      <c r="Z168" s="19" t="str">
        <f t="shared" si="43"/>
        <v>-</v>
      </c>
      <c r="AA168" s="19" t="str">
        <f>IF(W168="-","-",EDATE(Z168,(12*PROFORMA!$A$26)))</f>
        <v>-</v>
      </c>
      <c r="AB168" s="17" t="str">
        <f t="shared" si="44"/>
        <v>-</v>
      </c>
      <c r="AC168" s="18" t="str">
        <f>IF(AB168="-","-",($X168*(1+PROFORMA!$A$38)))</f>
        <v>-</v>
      </c>
      <c r="AD168" s="18" t="str">
        <f>IF(AB168="-","-",($AC168*(PROFORMA!$A$26)*12)*PROFORMA!$A$36)</f>
        <v>-</v>
      </c>
      <c r="AE168" s="19" t="str">
        <f t="shared" si="45"/>
        <v>-</v>
      </c>
      <c r="AF168" s="19" t="str">
        <f>IF(AB168="-","-",EDATE(AE168,(12*PROFORMA!$A$26)))</f>
        <v>-</v>
      </c>
      <c r="AG168" s="17" t="str">
        <f t="shared" si="46"/>
        <v>-</v>
      </c>
      <c r="AH168" s="18" t="str">
        <f>IF(AG168="-","-",($AC168*(1+PROFORMA!$A$38)))</f>
        <v>-</v>
      </c>
      <c r="AI168" s="18" t="str">
        <f>IF(AG168="-","-",($AH168*(PROFORMA!$A$26)*12)*PROFORMA!$A$36)</f>
        <v>-</v>
      </c>
      <c r="AJ168" s="19" t="str">
        <f t="shared" si="47"/>
        <v>-</v>
      </c>
      <c r="AK168" s="19" t="str">
        <f>IF(AG168="-","-",EDATE(AJ168,(12*PROFORMA!$A$26)))</f>
        <v>-</v>
      </c>
    </row>
    <row r="169" spans="10:37" ht="25" customHeight="1" x14ac:dyDescent="0.2">
      <c r="J169" s="49" t="str">
        <f t="shared" si="32"/>
        <v>-</v>
      </c>
      <c r="K169" s="111" t="str">
        <f>IF(($A169=""),"-",(J169/PROFORMA!$A$8))</f>
        <v>-</v>
      </c>
      <c r="L169" s="74" t="str">
        <f t="shared" si="33"/>
        <v>-</v>
      </c>
      <c r="M169" s="51" t="str">
        <f t="shared" si="34"/>
        <v>-</v>
      </c>
      <c r="N169" s="45" t="str">
        <f t="array" ref="N169">IF(O169&lt;&gt;"-",EOMONTH(MIN(IF($B:$B=B169,$C:$C)),-1)+1,"-")</f>
        <v>-</v>
      </c>
      <c r="O169" s="51" t="str">
        <f>IF(B169=B170,"-",(SUMIF($B:$B,"="&amp;B169,$M:$M)*PROFORMA!$A$36))</f>
        <v>-</v>
      </c>
      <c r="P169" s="45" t="str">
        <f t="shared" si="35"/>
        <v>-</v>
      </c>
      <c r="Q169" s="46" t="str">
        <f t="shared" si="36"/>
        <v>-</v>
      </c>
      <c r="R169" s="45" t="str">
        <f t="shared" si="37"/>
        <v>-</v>
      </c>
      <c r="S169" s="46" t="str">
        <f t="shared" si="38"/>
        <v>-</v>
      </c>
      <c r="T169" s="45" t="str">
        <f t="shared" si="39"/>
        <v>-</v>
      </c>
      <c r="U169" s="45" t="str">
        <f t="shared" si="40"/>
        <v>-</v>
      </c>
      <c r="V169" s="46" t="str">
        <f t="shared" si="41"/>
        <v>-</v>
      </c>
      <c r="W169" s="17" t="str">
        <f t="shared" si="42"/>
        <v>-</v>
      </c>
      <c r="X169" s="18" t="str">
        <f>IF(W169="-","-",($S169*(1+PROFORMA!$A$38)))</f>
        <v>-</v>
      </c>
      <c r="Y169" s="18" t="str">
        <f>IF(W169="-","-",($X169*(PROFORMA!$A$26)*12)*PROFORMA!$A$36)</f>
        <v>-</v>
      </c>
      <c r="Z169" s="19" t="str">
        <f t="shared" si="43"/>
        <v>-</v>
      </c>
      <c r="AA169" s="19" t="str">
        <f>IF(W169="-","-",EDATE(Z169,(12*PROFORMA!$A$26)))</f>
        <v>-</v>
      </c>
      <c r="AB169" s="17" t="str">
        <f t="shared" si="44"/>
        <v>-</v>
      </c>
      <c r="AC169" s="18" t="str">
        <f>IF(AB169="-","-",($X169*(1+PROFORMA!$A$38)))</f>
        <v>-</v>
      </c>
      <c r="AD169" s="18" t="str">
        <f>IF(AB169="-","-",($AC169*(PROFORMA!$A$26)*12)*PROFORMA!$A$36)</f>
        <v>-</v>
      </c>
      <c r="AE169" s="19" t="str">
        <f t="shared" si="45"/>
        <v>-</v>
      </c>
      <c r="AF169" s="19" t="str">
        <f>IF(AB169="-","-",EDATE(AE169,(12*PROFORMA!$A$26)))</f>
        <v>-</v>
      </c>
      <c r="AG169" s="17" t="str">
        <f t="shared" si="46"/>
        <v>-</v>
      </c>
      <c r="AH169" s="18" t="str">
        <f>IF(AG169="-","-",($AC169*(1+PROFORMA!$A$38)))</f>
        <v>-</v>
      </c>
      <c r="AI169" s="18" t="str">
        <f>IF(AG169="-","-",($AH169*(PROFORMA!$A$26)*12)*PROFORMA!$A$36)</f>
        <v>-</v>
      </c>
      <c r="AJ169" s="19" t="str">
        <f t="shared" si="47"/>
        <v>-</v>
      </c>
      <c r="AK169" s="19" t="str">
        <f>IF(AG169="-","-",EDATE(AJ169,(12*PROFORMA!$A$26)))</f>
        <v>-</v>
      </c>
    </row>
    <row r="170" spans="10:37" ht="25" customHeight="1" x14ac:dyDescent="0.2">
      <c r="J170" s="49" t="str">
        <f t="shared" si="32"/>
        <v>-</v>
      </c>
      <c r="K170" s="111" t="str">
        <f>IF(($A170=""),"-",(J170/PROFORMA!$A$8))</f>
        <v>-</v>
      </c>
      <c r="L170" s="74" t="str">
        <f t="shared" si="33"/>
        <v>-</v>
      </c>
      <c r="M170" s="51" t="str">
        <f t="shared" si="34"/>
        <v>-</v>
      </c>
      <c r="N170" s="45" t="str">
        <f t="array" ref="N170">IF(O170&lt;&gt;"-",EOMONTH(MIN(IF($B:$B=B170,$C:$C)),-1)+1,"-")</f>
        <v>-</v>
      </c>
      <c r="O170" s="51" t="str">
        <f>IF(B170=B171,"-",(SUMIF($B:$B,"="&amp;B170,$M:$M)*PROFORMA!$A$36))</f>
        <v>-</v>
      </c>
      <c r="P170" s="45" t="str">
        <f t="shared" si="35"/>
        <v>-</v>
      </c>
      <c r="Q170" s="46" t="str">
        <f t="shared" si="36"/>
        <v>-</v>
      </c>
      <c r="R170" s="45" t="str">
        <f t="shared" si="37"/>
        <v>-</v>
      </c>
      <c r="S170" s="46" t="str">
        <f t="shared" si="38"/>
        <v>-</v>
      </c>
      <c r="T170" s="45" t="str">
        <f t="shared" si="39"/>
        <v>-</v>
      </c>
      <c r="U170" s="45" t="str">
        <f t="shared" si="40"/>
        <v>-</v>
      </c>
      <c r="V170" s="46" t="str">
        <f t="shared" si="41"/>
        <v>-</v>
      </c>
      <c r="W170" s="17" t="str">
        <f t="shared" si="42"/>
        <v>-</v>
      </c>
      <c r="X170" s="18" t="str">
        <f>IF(W170="-","-",($S170*(1+PROFORMA!$A$38)))</f>
        <v>-</v>
      </c>
      <c r="Y170" s="18" t="str">
        <f>IF(W170="-","-",($X170*(PROFORMA!$A$26)*12)*PROFORMA!$A$36)</f>
        <v>-</v>
      </c>
      <c r="Z170" s="19" t="str">
        <f t="shared" si="43"/>
        <v>-</v>
      </c>
      <c r="AA170" s="19" t="str">
        <f>IF(W170="-","-",EDATE(Z170,(12*PROFORMA!$A$26)))</f>
        <v>-</v>
      </c>
      <c r="AB170" s="17" t="str">
        <f t="shared" si="44"/>
        <v>-</v>
      </c>
      <c r="AC170" s="18" t="str">
        <f>IF(AB170="-","-",($X170*(1+PROFORMA!$A$38)))</f>
        <v>-</v>
      </c>
      <c r="AD170" s="18" t="str">
        <f>IF(AB170="-","-",($AC170*(PROFORMA!$A$26)*12)*PROFORMA!$A$36)</f>
        <v>-</v>
      </c>
      <c r="AE170" s="19" t="str">
        <f t="shared" si="45"/>
        <v>-</v>
      </c>
      <c r="AF170" s="19" t="str">
        <f>IF(AB170="-","-",EDATE(AE170,(12*PROFORMA!$A$26)))</f>
        <v>-</v>
      </c>
      <c r="AG170" s="17" t="str">
        <f t="shared" si="46"/>
        <v>-</v>
      </c>
      <c r="AH170" s="18" t="str">
        <f>IF(AG170="-","-",($AC170*(1+PROFORMA!$A$38)))</f>
        <v>-</v>
      </c>
      <c r="AI170" s="18" t="str">
        <f>IF(AG170="-","-",($AH170*(PROFORMA!$A$26)*12)*PROFORMA!$A$36)</f>
        <v>-</v>
      </c>
      <c r="AJ170" s="19" t="str">
        <f t="shared" si="47"/>
        <v>-</v>
      </c>
      <c r="AK170" s="19" t="str">
        <f>IF(AG170="-","-",EDATE(AJ170,(12*PROFORMA!$A$26)))</f>
        <v>-</v>
      </c>
    </row>
    <row r="171" spans="10:37" ht="25" customHeight="1" x14ac:dyDescent="0.2">
      <c r="J171" s="49" t="str">
        <f t="shared" si="32"/>
        <v>-</v>
      </c>
      <c r="K171" s="111" t="str">
        <f>IF(($A171=""),"-",(J171/PROFORMA!$A$8))</f>
        <v>-</v>
      </c>
      <c r="L171" s="74" t="str">
        <f t="shared" si="33"/>
        <v>-</v>
      </c>
      <c r="M171" s="51" t="str">
        <f t="shared" si="34"/>
        <v>-</v>
      </c>
      <c r="N171" s="45" t="str">
        <f t="array" ref="N171">IF(O171&lt;&gt;"-",EOMONTH(MIN(IF($B:$B=B171,$C:$C)),-1)+1,"-")</f>
        <v>-</v>
      </c>
      <c r="O171" s="51" t="str">
        <f>IF(B171=B172,"-",(SUMIF($B:$B,"="&amp;B171,$M:$M)*PROFORMA!$A$36))</f>
        <v>-</v>
      </c>
      <c r="P171" s="45" t="str">
        <f t="shared" si="35"/>
        <v>-</v>
      </c>
      <c r="Q171" s="46" t="str">
        <f t="shared" si="36"/>
        <v>-</v>
      </c>
      <c r="R171" s="45" t="str">
        <f t="shared" si="37"/>
        <v>-</v>
      </c>
      <c r="S171" s="46" t="str">
        <f t="shared" si="38"/>
        <v>-</v>
      </c>
      <c r="T171" s="45" t="str">
        <f t="shared" si="39"/>
        <v>-</v>
      </c>
      <c r="U171" s="45" t="str">
        <f t="shared" si="40"/>
        <v>-</v>
      </c>
      <c r="V171" s="46" t="str">
        <f t="shared" si="41"/>
        <v>-</v>
      </c>
      <c r="W171" s="17" t="str">
        <f t="shared" si="42"/>
        <v>-</v>
      </c>
      <c r="X171" s="18" t="str">
        <f>IF(W171="-","-",($S171*(1+PROFORMA!$A$38)))</f>
        <v>-</v>
      </c>
      <c r="Y171" s="18" t="str">
        <f>IF(W171="-","-",($X171*(PROFORMA!$A$26)*12)*PROFORMA!$A$36)</f>
        <v>-</v>
      </c>
      <c r="Z171" s="19" t="str">
        <f t="shared" si="43"/>
        <v>-</v>
      </c>
      <c r="AA171" s="19" t="str">
        <f>IF(W171="-","-",EDATE(Z171,(12*PROFORMA!$A$26)))</f>
        <v>-</v>
      </c>
      <c r="AB171" s="17" t="str">
        <f t="shared" si="44"/>
        <v>-</v>
      </c>
      <c r="AC171" s="18" t="str">
        <f>IF(AB171="-","-",($X171*(1+PROFORMA!$A$38)))</f>
        <v>-</v>
      </c>
      <c r="AD171" s="18" t="str">
        <f>IF(AB171="-","-",($AC171*(PROFORMA!$A$26)*12)*PROFORMA!$A$36)</f>
        <v>-</v>
      </c>
      <c r="AE171" s="19" t="str">
        <f t="shared" si="45"/>
        <v>-</v>
      </c>
      <c r="AF171" s="19" t="str">
        <f>IF(AB171="-","-",EDATE(AE171,(12*PROFORMA!$A$26)))</f>
        <v>-</v>
      </c>
      <c r="AG171" s="17" t="str">
        <f t="shared" si="46"/>
        <v>-</v>
      </c>
      <c r="AH171" s="18" t="str">
        <f>IF(AG171="-","-",($AC171*(1+PROFORMA!$A$38)))</f>
        <v>-</v>
      </c>
      <c r="AI171" s="18" t="str">
        <f>IF(AG171="-","-",($AH171*(PROFORMA!$A$26)*12)*PROFORMA!$A$36)</f>
        <v>-</v>
      </c>
      <c r="AJ171" s="19" t="str">
        <f t="shared" si="47"/>
        <v>-</v>
      </c>
      <c r="AK171" s="19" t="str">
        <f>IF(AG171="-","-",EDATE(AJ171,(12*PROFORMA!$A$26)))</f>
        <v>-</v>
      </c>
    </row>
    <row r="172" spans="10:37" ht="25" customHeight="1" x14ac:dyDescent="0.2">
      <c r="J172" s="49" t="str">
        <f t="shared" si="32"/>
        <v>-</v>
      </c>
      <c r="K172" s="111" t="str">
        <f>IF(($A172=""),"-",(J172/PROFORMA!$A$8))</f>
        <v>-</v>
      </c>
      <c r="L172" s="74" t="str">
        <f t="shared" si="33"/>
        <v>-</v>
      </c>
      <c r="M172" s="51" t="str">
        <f t="shared" si="34"/>
        <v>-</v>
      </c>
      <c r="N172" s="45" t="str">
        <f t="array" ref="N172">IF(O172&lt;&gt;"-",EOMONTH(MIN(IF($B:$B=B172,$C:$C)),-1)+1,"-")</f>
        <v>-</v>
      </c>
      <c r="O172" s="51" t="str">
        <f>IF(B172=B173,"-",(SUMIF($B:$B,"="&amp;B172,$M:$M)*PROFORMA!$A$36))</f>
        <v>-</v>
      </c>
      <c r="P172" s="45" t="str">
        <f t="shared" si="35"/>
        <v>-</v>
      </c>
      <c r="Q172" s="46" t="str">
        <f t="shared" si="36"/>
        <v>-</v>
      </c>
      <c r="R172" s="45" t="str">
        <f t="shared" si="37"/>
        <v>-</v>
      </c>
      <c r="S172" s="46" t="str">
        <f t="shared" si="38"/>
        <v>-</v>
      </c>
      <c r="T172" s="45" t="str">
        <f t="shared" si="39"/>
        <v>-</v>
      </c>
      <c r="U172" s="45" t="str">
        <f t="shared" si="40"/>
        <v>-</v>
      </c>
      <c r="V172" s="46" t="str">
        <f t="shared" si="41"/>
        <v>-</v>
      </c>
      <c r="W172" s="17" t="str">
        <f t="shared" si="42"/>
        <v>-</v>
      </c>
      <c r="X172" s="18" t="str">
        <f>IF(W172="-","-",($S172*(1+PROFORMA!$A$38)))</f>
        <v>-</v>
      </c>
      <c r="Y172" s="18" t="str">
        <f>IF(W172="-","-",($X172*(PROFORMA!$A$26)*12)*PROFORMA!$A$36)</f>
        <v>-</v>
      </c>
      <c r="Z172" s="19" t="str">
        <f t="shared" si="43"/>
        <v>-</v>
      </c>
      <c r="AA172" s="19" t="str">
        <f>IF(W172="-","-",EDATE(Z172,(12*PROFORMA!$A$26)))</f>
        <v>-</v>
      </c>
      <c r="AB172" s="17" t="str">
        <f t="shared" si="44"/>
        <v>-</v>
      </c>
      <c r="AC172" s="18" t="str">
        <f>IF(AB172="-","-",($X172*(1+PROFORMA!$A$38)))</f>
        <v>-</v>
      </c>
      <c r="AD172" s="18" t="str">
        <f>IF(AB172="-","-",($AC172*(PROFORMA!$A$26)*12)*PROFORMA!$A$36)</f>
        <v>-</v>
      </c>
      <c r="AE172" s="19" t="str">
        <f t="shared" si="45"/>
        <v>-</v>
      </c>
      <c r="AF172" s="19" t="str">
        <f>IF(AB172="-","-",EDATE(AE172,(12*PROFORMA!$A$26)))</f>
        <v>-</v>
      </c>
      <c r="AG172" s="17" t="str">
        <f t="shared" si="46"/>
        <v>-</v>
      </c>
      <c r="AH172" s="18" t="str">
        <f>IF(AG172="-","-",($AC172*(1+PROFORMA!$A$38)))</f>
        <v>-</v>
      </c>
      <c r="AI172" s="18" t="str">
        <f>IF(AG172="-","-",($AH172*(PROFORMA!$A$26)*12)*PROFORMA!$A$36)</f>
        <v>-</v>
      </c>
      <c r="AJ172" s="19" t="str">
        <f t="shared" si="47"/>
        <v>-</v>
      </c>
      <c r="AK172" s="19" t="str">
        <f>IF(AG172="-","-",EDATE(AJ172,(12*PROFORMA!$A$26)))</f>
        <v>-</v>
      </c>
    </row>
    <row r="173" spans="10:37" ht="25" customHeight="1" x14ac:dyDescent="0.2">
      <c r="J173" s="49" t="str">
        <f t="shared" si="32"/>
        <v>-</v>
      </c>
      <c r="K173" s="111" t="str">
        <f>IF(($A173=""),"-",(J173/PROFORMA!$A$8))</f>
        <v>-</v>
      </c>
      <c r="L173" s="74" t="str">
        <f t="shared" si="33"/>
        <v>-</v>
      </c>
      <c r="M173" s="51" t="str">
        <f t="shared" si="34"/>
        <v>-</v>
      </c>
      <c r="N173" s="45" t="str">
        <f t="array" ref="N173">IF(O173&lt;&gt;"-",EOMONTH(MIN(IF($B:$B=B173,$C:$C)),-1)+1,"-")</f>
        <v>-</v>
      </c>
      <c r="O173" s="51" t="str">
        <f>IF(B173=B174,"-",(SUMIF($B:$B,"="&amp;B173,$M:$M)*PROFORMA!$A$36))</f>
        <v>-</v>
      </c>
      <c r="P173" s="45" t="str">
        <f t="shared" si="35"/>
        <v>-</v>
      </c>
      <c r="Q173" s="46" t="str">
        <f t="shared" si="36"/>
        <v>-</v>
      </c>
      <c r="R173" s="45" t="str">
        <f t="shared" si="37"/>
        <v>-</v>
      </c>
      <c r="S173" s="46" t="str">
        <f t="shared" si="38"/>
        <v>-</v>
      </c>
      <c r="T173" s="45" t="str">
        <f t="shared" si="39"/>
        <v>-</v>
      </c>
      <c r="U173" s="45" t="str">
        <f t="shared" si="40"/>
        <v>-</v>
      </c>
      <c r="V173" s="46" t="str">
        <f t="shared" si="41"/>
        <v>-</v>
      </c>
      <c r="W173" s="17" t="str">
        <f t="shared" si="42"/>
        <v>-</v>
      </c>
      <c r="X173" s="18" t="str">
        <f>IF(W173="-","-",($S173*(1+PROFORMA!$A$38)))</f>
        <v>-</v>
      </c>
      <c r="Y173" s="18" t="str">
        <f>IF(W173="-","-",($X173*(PROFORMA!$A$26)*12)*PROFORMA!$A$36)</f>
        <v>-</v>
      </c>
      <c r="Z173" s="19" t="str">
        <f t="shared" si="43"/>
        <v>-</v>
      </c>
      <c r="AA173" s="19" t="str">
        <f>IF(W173="-","-",EDATE(Z173,(12*PROFORMA!$A$26)))</f>
        <v>-</v>
      </c>
      <c r="AB173" s="17" t="str">
        <f t="shared" si="44"/>
        <v>-</v>
      </c>
      <c r="AC173" s="18" t="str">
        <f>IF(AB173="-","-",($X173*(1+PROFORMA!$A$38)))</f>
        <v>-</v>
      </c>
      <c r="AD173" s="18" t="str">
        <f>IF(AB173="-","-",($AC173*(PROFORMA!$A$26)*12)*PROFORMA!$A$36)</f>
        <v>-</v>
      </c>
      <c r="AE173" s="19" t="str">
        <f t="shared" si="45"/>
        <v>-</v>
      </c>
      <c r="AF173" s="19" t="str">
        <f>IF(AB173="-","-",EDATE(AE173,(12*PROFORMA!$A$26)))</f>
        <v>-</v>
      </c>
      <c r="AG173" s="17" t="str">
        <f t="shared" si="46"/>
        <v>-</v>
      </c>
      <c r="AH173" s="18" t="str">
        <f>IF(AG173="-","-",($AC173*(1+PROFORMA!$A$38)))</f>
        <v>-</v>
      </c>
      <c r="AI173" s="18" t="str">
        <f>IF(AG173="-","-",($AH173*(PROFORMA!$A$26)*12)*PROFORMA!$A$36)</f>
        <v>-</v>
      </c>
      <c r="AJ173" s="19" t="str">
        <f t="shared" si="47"/>
        <v>-</v>
      </c>
      <c r="AK173" s="19" t="str">
        <f>IF(AG173="-","-",EDATE(AJ173,(12*PROFORMA!$A$26)))</f>
        <v>-</v>
      </c>
    </row>
    <row r="174" spans="10:37" ht="25" customHeight="1" x14ac:dyDescent="0.2">
      <c r="J174" s="49" t="str">
        <f t="shared" si="32"/>
        <v>-</v>
      </c>
      <c r="K174" s="111" t="str">
        <f>IF(($A174=""),"-",(J174/PROFORMA!$A$8))</f>
        <v>-</v>
      </c>
      <c r="L174" s="74" t="str">
        <f t="shared" si="33"/>
        <v>-</v>
      </c>
      <c r="M174" s="51" t="str">
        <f t="shared" si="34"/>
        <v>-</v>
      </c>
      <c r="N174" s="45" t="str">
        <f t="array" ref="N174">IF(O174&lt;&gt;"-",EOMONTH(MIN(IF($B:$B=B174,$C:$C)),-1)+1,"-")</f>
        <v>-</v>
      </c>
      <c r="O174" s="51" t="str">
        <f>IF(B174=B175,"-",(SUMIF($B:$B,"="&amp;B174,$M:$M)*PROFORMA!$A$36))</f>
        <v>-</v>
      </c>
      <c r="P174" s="45" t="str">
        <f t="shared" si="35"/>
        <v>-</v>
      </c>
      <c r="Q174" s="46" t="str">
        <f t="shared" si="36"/>
        <v>-</v>
      </c>
      <c r="R174" s="45" t="str">
        <f t="shared" si="37"/>
        <v>-</v>
      </c>
      <c r="S174" s="46" t="str">
        <f t="shared" si="38"/>
        <v>-</v>
      </c>
      <c r="T174" s="45" t="str">
        <f t="shared" si="39"/>
        <v>-</v>
      </c>
      <c r="U174" s="45" t="str">
        <f t="shared" si="40"/>
        <v>-</v>
      </c>
      <c r="V174" s="46" t="str">
        <f t="shared" si="41"/>
        <v>-</v>
      </c>
      <c r="W174" s="17" t="str">
        <f t="shared" si="42"/>
        <v>-</v>
      </c>
      <c r="X174" s="18" t="str">
        <f>IF(W174="-","-",($S174*(1+PROFORMA!$A$38)))</f>
        <v>-</v>
      </c>
      <c r="Y174" s="18" t="str">
        <f>IF(W174="-","-",($X174*(PROFORMA!$A$26)*12)*PROFORMA!$A$36)</f>
        <v>-</v>
      </c>
      <c r="Z174" s="19" t="str">
        <f t="shared" si="43"/>
        <v>-</v>
      </c>
      <c r="AA174" s="19" t="str">
        <f>IF(W174="-","-",EDATE(Z174,(12*PROFORMA!$A$26)))</f>
        <v>-</v>
      </c>
      <c r="AB174" s="17" t="str">
        <f t="shared" si="44"/>
        <v>-</v>
      </c>
      <c r="AC174" s="18" t="str">
        <f>IF(AB174="-","-",($X174*(1+PROFORMA!$A$38)))</f>
        <v>-</v>
      </c>
      <c r="AD174" s="18" t="str">
        <f>IF(AB174="-","-",($AC174*(PROFORMA!$A$26)*12)*PROFORMA!$A$36)</f>
        <v>-</v>
      </c>
      <c r="AE174" s="19" t="str">
        <f t="shared" si="45"/>
        <v>-</v>
      </c>
      <c r="AF174" s="19" t="str">
        <f>IF(AB174="-","-",EDATE(AE174,(12*PROFORMA!$A$26)))</f>
        <v>-</v>
      </c>
      <c r="AG174" s="17" t="str">
        <f t="shared" si="46"/>
        <v>-</v>
      </c>
      <c r="AH174" s="18" t="str">
        <f>IF(AG174="-","-",($AC174*(1+PROFORMA!$A$38)))</f>
        <v>-</v>
      </c>
      <c r="AI174" s="18" t="str">
        <f>IF(AG174="-","-",($AH174*(PROFORMA!$A$26)*12)*PROFORMA!$A$36)</f>
        <v>-</v>
      </c>
      <c r="AJ174" s="19" t="str">
        <f t="shared" si="47"/>
        <v>-</v>
      </c>
      <c r="AK174" s="19" t="str">
        <f>IF(AG174="-","-",EDATE(AJ174,(12*PROFORMA!$A$26)))</f>
        <v>-</v>
      </c>
    </row>
    <row r="175" spans="10:37" ht="25" customHeight="1" x14ac:dyDescent="0.2">
      <c r="J175" s="49" t="str">
        <f t="shared" si="32"/>
        <v>-</v>
      </c>
      <c r="K175" s="111" t="str">
        <f>IF(($A175=""),"-",(J175/PROFORMA!$A$8))</f>
        <v>-</v>
      </c>
      <c r="L175" s="74" t="str">
        <f t="shared" si="33"/>
        <v>-</v>
      </c>
      <c r="M175" s="51" t="str">
        <f t="shared" si="34"/>
        <v>-</v>
      </c>
      <c r="N175" s="45" t="str">
        <f t="array" ref="N175">IF(O175&lt;&gt;"-",EOMONTH(MIN(IF($B:$B=B175,$C:$C)),-1)+1,"-")</f>
        <v>-</v>
      </c>
      <c r="O175" s="51" t="str">
        <f>IF(B175=B176,"-",(SUMIF($B:$B,"="&amp;B175,$M:$M)*PROFORMA!$A$36))</f>
        <v>-</v>
      </c>
      <c r="P175" s="45" t="str">
        <f t="shared" si="35"/>
        <v>-</v>
      </c>
      <c r="Q175" s="46" t="str">
        <f t="shared" si="36"/>
        <v>-</v>
      </c>
      <c r="R175" s="45" t="str">
        <f t="shared" si="37"/>
        <v>-</v>
      </c>
      <c r="S175" s="46" t="str">
        <f t="shared" si="38"/>
        <v>-</v>
      </c>
      <c r="T175" s="45" t="str">
        <f t="shared" si="39"/>
        <v>-</v>
      </c>
      <c r="U175" s="45" t="str">
        <f t="shared" si="40"/>
        <v>-</v>
      </c>
      <c r="V175" s="46" t="str">
        <f t="shared" si="41"/>
        <v>-</v>
      </c>
      <c r="W175" s="17" t="str">
        <f t="shared" si="42"/>
        <v>-</v>
      </c>
      <c r="X175" s="18" t="str">
        <f>IF(W175="-","-",($S175*(1+PROFORMA!$A$38)))</f>
        <v>-</v>
      </c>
      <c r="Y175" s="18" t="str">
        <f>IF(W175="-","-",($X175*(PROFORMA!$A$26)*12)*PROFORMA!$A$36)</f>
        <v>-</v>
      </c>
      <c r="Z175" s="19" t="str">
        <f t="shared" si="43"/>
        <v>-</v>
      </c>
      <c r="AA175" s="19" t="str">
        <f>IF(W175="-","-",EDATE(Z175,(12*PROFORMA!$A$26)))</f>
        <v>-</v>
      </c>
      <c r="AB175" s="17" t="str">
        <f t="shared" si="44"/>
        <v>-</v>
      </c>
      <c r="AC175" s="18" t="str">
        <f>IF(AB175="-","-",($X175*(1+PROFORMA!$A$38)))</f>
        <v>-</v>
      </c>
      <c r="AD175" s="18" t="str">
        <f>IF(AB175="-","-",($AC175*(PROFORMA!$A$26)*12)*PROFORMA!$A$36)</f>
        <v>-</v>
      </c>
      <c r="AE175" s="19" t="str">
        <f t="shared" si="45"/>
        <v>-</v>
      </c>
      <c r="AF175" s="19" t="str">
        <f>IF(AB175="-","-",EDATE(AE175,(12*PROFORMA!$A$26)))</f>
        <v>-</v>
      </c>
      <c r="AG175" s="17" t="str">
        <f t="shared" si="46"/>
        <v>-</v>
      </c>
      <c r="AH175" s="18" t="str">
        <f>IF(AG175="-","-",($AC175*(1+PROFORMA!$A$38)))</f>
        <v>-</v>
      </c>
      <c r="AI175" s="18" t="str">
        <f>IF(AG175="-","-",($AH175*(PROFORMA!$A$26)*12)*PROFORMA!$A$36)</f>
        <v>-</v>
      </c>
      <c r="AJ175" s="19" t="str">
        <f t="shared" si="47"/>
        <v>-</v>
      </c>
      <c r="AK175" s="19" t="str">
        <f>IF(AG175="-","-",EDATE(AJ175,(12*PROFORMA!$A$26)))</f>
        <v>-</v>
      </c>
    </row>
    <row r="176" spans="10:37" ht="25" customHeight="1" x14ac:dyDescent="0.2">
      <c r="J176" s="49" t="str">
        <f t="shared" si="32"/>
        <v>-</v>
      </c>
      <c r="K176" s="111" t="str">
        <f>IF(($A176=""),"-",(J176/PROFORMA!$A$8))</f>
        <v>-</v>
      </c>
      <c r="L176" s="74" t="str">
        <f t="shared" si="33"/>
        <v>-</v>
      </c>
      <c r="M176" s="51" t="str">
        <f t="shared" si="34"/>
        <v>-</v>
      </c>
      <c r="N176" s="45" t="str">
        <f t="array" ref="N176">IF(O176&lt;&gt;"-",EOMONTH(MIN(IF($B:$B=B176,$C:$C)),-1)+1,"-")</f>
        <v>-</v>
      </c>
      <c r="O176" s="51" t="str">
        <f>IF(B176=B177,"-",(SUMIF($B:$B,"="&amp;B176,$M:$M)*PROFORMA!$A$36))</f>
        <v>-</v>
      </c>
      <c r="P176" s="45" t="str">
        <f t="shared" si="35"/>
        <v>-</v>
      </c>
      <c r="Q176" s="46" t="str">
        <f t="shared" si="36"/>
        <v>-</v>
      </c>
      <c r="R176" s="45" t="str">
        <f t="shared" si="37"/>
        <v>-</v>
      </c>
      <c r="S176" s="46" t="str">
        <f t="shared" si="38"/>
        <v>-</v>
      </c>
      <c r="T176" s="45" t="str">
        <f t="shared" si="39"/>
        <v>-</v>
      </c>
      <c r="U176" s="45" t="str">
        <f t="shared" si="40"/>
        <v>-</v>
      </c>
      <c r="V176" s="46" t="str">
        <f t="shared" si="41"/>
        <v>-</v>
      </c>
      <c r="W176" s="17" t="str">
        <f t="shared" si="42"/>
        <v>-</v>
      </c>
      <c r="X176" s="18" t="str">
        <f>IF(W176="-","-",($S176*(1+PROFORMA!$A$38)))</f>
        <v>-</v>
      </c>
      <c r="Y176" s="18" t="str">
        <f>IF(W176="-","-",($X176*(PROFORMA!$A$26)*12)*PROFORMA!$A$36)</f>
        <v>-</v>
      </c>
      <c r="Z176" s="19" t="str">
        <f t="shared" si="43"/>
        <v>-</v>
      </c>
      <c r="AA176" s="19" t="str">
        <f>IF(W176="-","-",EDATE(Z176,(12*PROFORMA!$A$26)))</f>
        <v>-</v>
      </c>
      <c r="AB176" s="17" t="str">
        <f t="shared" si="44"/>
        <v>-</v>
      </c>
      <c r="AC176" s="18" t="str">
        <f>IF(AB176="-","-",($X176*(1+PROFORMA!$A$38)))</f>
        <v>-</v>
      </c>
      <c r="AD176" s="18" t="str">
        <f>IF(AB176="-","-",($AC176*(PROFORMA!$A$26)*12)*PROFORMA!$A$36)</f>
        <v>-</v>
      </c>
      <c r="AE176" s="19" t="str">
        <f t="shared" si="45"/>
        <v>-</v>
      </c>
      <c r="AF176" s="19" t="str">
        <f>IF(AB176="-","-",EDATE(AE176,(12*PROFORMA!$A$26)))</f>
        <v>-</v>
      </c>
      <c r="AG176" s="17" t="str">
        <f t="shared" si="46"/>
        <v>-</v>
      </c>
      <c r="AH176" s="18" t="str">
        <f>IF(AG176="-","-",($AC176*(1+PROFORMA!$A$38)))</f>
        <v>-</v>
      </c>
      <c r="AI176" s="18" t="str">
        <f>IF(AG176="-","-",($AH176*(PROFORMA!$A$26)*12)*PROFORMA!$A$36)</f>
        <v>-</v>
      </c>
      <c r="AJ176" s="19" t="str">
        <f t="shared" si="47"/>
        <v>-</v>
      </c>
      <c r="AK176" s="19" t="str">
        <f>IF(AG176="-","-",EDATE(AJ176,(12*PROFORMA!$A$26)))</f>
        <v>-</v>
      </c>
    </row>
    <row r="177" spans="10:37" ht="25" customHeight="1" x14ac:dyDescent="0.2">
      <c r="J177" s="49" t="str">
        <f t="shared" si="32"/>
        <v>-</v>
      </c>
      <c r="K177" s="111" t="str">
        <f>IF(($A177=""),"-",(J177/PROFORMA!$A$8))</f>
        <v>-</v>
      </c>
      <c r="L177" s="74" t="str">
        <f t="shared" si="33"/>
        <v>-</v>
      </c>
      <c r="M177" s="51" t="str">
        <f t="shared" si="34"/>
        <v>-</v>
      </c>
      <c r="N177" s="45" t="str">
        <f t="array" ref="N177">IF(O177&lt;&gt;"-",EOMONTH(MIN(IF($B:$B=B177,$C:$C)),-1)+1,"-")</f>
        <v>-</v>
      </c>
      <c r="O177" s="51" t="str">
        <f>IF(B177=B178,"-",(SUMIF($B:$B,"="&amp;B177,$M:$M)*PROFORMA!$A$36))</f>
        <v>-</v>
      </c>
      <c r="P177" s="45" t="str">
        <f t="shared" si="35"/>
        <v>-</v>
      </c>
      <c r="Q177" s="46" t="str">
        <f t="shared" si="36"/>
        <v>-</v>
      </c>
      <c r="R177" s="45" t="str">
        <f t="shared" si="37"/>
        <v>-</v>
      </c>
      <c r="S177" s="46" t="str">
        <f t="shared" si="38"/>
        <v>-</v>
      </c>
      <c r="T177" s="45" t="str">
        <f t="shared" si="39"/>
        <v>-</v>
      </c>
      <c r="U177" s="45" t="str">
        <f t="shared" si="40"/>
        <v>-</v>
      </c>
      <c r="V177" s="46" t="str">
        <f t="shared" si="41"/>
        <v>-</v>
      </c>
      <c r="W177" s="17" t="str">
        <f t="shared" si="42"/>
        <v>-</v>
      </c>
      <c r="X177" s="18" t="str">
        <f>IF(W177="-","-",($S177*(1+PROFORMA!$A$38)))</f>
        <v>-</v>
      </c>
      <c r="Y177" s="18" t="str">
        <f>IF(W177="-","-",($X177*(PROFORMA!$A$26)*12)*PROFORMA!$A$36)</f>
        <v>-</v>
      </c>
      <c r="Z177" s="19" t="str">
        <f t="shared" si="43"/>
        <v>-</v>
      </c>
      <c r="AA177" s="19" t="str">
        <f>IF(W177="-","-",EDATE(Z177,(12*PROFORMA!$A$26)))</f>
        <v>-</v>
      </c>
      <c r="AB177" s="17" t="str">
        <f t="shared" si="44"/>
        <v>-</v>
      </c>
      <c r="AC177" s="18" t="str">
        <f>IF(AB177="-","-",($X177*(1+PROFORMA!$A$38)))</f>
        <v>-</v>
      </c>
      <c r="AD177" s="18" t="str">
        <f>IF(AB177="-","-",($AC177*(PROFORMA!$A$26)*12)*PROFORMA!$A$36)</f>
        <v>-</v>
      </c>
      <c r="AE177" s="19" t="str">
        <f t="shared" si="45"/>
        <v>-</v>
      </c>
      <c r="AF177" s="19" t="str">
        <f>IF(AB177="-","-",EDATE(AE177,(12*PROFORMA!$A$26)))</f>
        <v>-</v>
      </c>
      <c r="AG177" s="17" t="str">
        <f t="shared" si="46"/>
        <v>-</v>
      </c>
      <c r="AH177" s="18" t="str">
        <f>IF(AG177="-","-",($AC177*(1+PROFORMA!$A$38)))</f>
        <v>-</v>
      </c>
      <c r="AI177" s="18" t="str">
        <f>IF(AG177="-","-",($AH177*(PROFORMA!$A$26)*12)*PROFORMA!$A$36)</f>
        <v>-</v>
      </c>
      <c r="AJ177" s="19" t="str">
        <f t="shared" si="47"/>
        <v>-</v>
      </c>
      <c r="AK177" s="19" t="str">
        <f>IF(AG177="-","-",EDATE(AJ177,(12*PROFORMA!$A$26)))</f>
        <v>-</v>
      </c>
    </row>
    <row r="178" spans="10:37" ht="25" customHeight="1" x14ac:dyDescent="0.2">
      <c r="J178" s="49" t="str">
        <f t="shared" si="32"/>
        <v>-</v>
      </c>
      <c r="K178" s="111" t="str">
        <f>IF(($A178=""),"-",(J178/PROFORMA!$A$8))</f>
        <v>-</v>
      </c>
      <c r="L178" s="74" t="str">
        <f t="shared" si="33"/>
        <v>-</v>
      </c>
      <c r="M178" s="51" t="str">
        <f t="shared" si="34"/>
        <v>-</v>
      </c>
      <c r="N178" s="45" t="str">
        <f t="array" ref="N178">IF(O178&lt;&gt;"-",EOMONTH(MIN(IF($B:$B=B178,$C:$C)),-1)+1,"-")</f>
        <v>-</v>
      </c>
      <c r="O178" s="51" t="str">
        <f>IF(B178=B179,"-",(SUMIF($B:$B,"="&amp;B178,$M:$M)*PROFORMA!$A$36))</f>
        <v>-</v>
      </c>
      <c r="P178" s="45" t="str">
        <f t="shared" si="35"/>
        <v>-</v>
      </c>
      <c r="Q178" s="46" t="str">
        <f t="shared" si="36"/>
        <v>-</v>
      </c>
      <c r="R178" s="45" t="str">
        <f t="shared" si="37"/>
        <v>-</v>
      </c>
      <c r="S178" s="46" t="str">
        <f t="shared" si="38"/>
        <v>-</v>
      </c>
      <c r="T178" s="45" t="str">
        <f t="shared" si="39"/>
        <v>-</v>
      </c>
      <c r="U178" s="45" t="str">
        <f t="shared" si="40"/>
        <v>-</v>
      </c>
      <c r="V178" s="46" t="str">
        <f t="shared" si="41"/>
        <v>-</v>
      </c>
      <c r="W178" s="17" t="str">
        <f t="shared" si="42"/>
        <v>-</v>
      </c>
      <c r="X178" s="18" t="str">
        <f>IF(W178="-","-",($S178*(1+PROFORMA!$A$38)))</f>
        <v>-</v>
      </c>
      <c r="Y178" s="18" t="str">
        <f>IF(W178="-","-",($X178*(PROFORMA!$A$26)*12)*PROFORMA!$A$36)</f>
        <v>-</v>
      </c>
      <c r="Z178" s="19" t="str">
        <f t="shared" si="43"/>
        <v>-</v>
      </c>
      <c r="AA178" s="19" t="str">
        <f>IF(W178="-","-",EDATE(Z178,(12*PROFORMA!$A$26)))</f>
        <v>-</v>
      </c>
      <c r="AB178" s="17" t="str">
        <f t="shared" si="44"/>
        <v>-</v>
      </c>
      <c r="AC178" s="18" t="str">
        <f>IF(AB178="-","-",($X178*(1+PROFORMA!$A$38)))</f>
        <v>-</v>
      </c>
      <c r="AD178" s="18" t="str">
        <f>IF(AB178="-","-",($AC178*(PROFORMA!$A$26)*12)*PROFORMA!$A$36)</f>
        <v>-</v>
      </c>
      <c r="AE178" s="19" t="str">
        <f t="shared" si="45"/>
        <v>-</v>
      </c>
      <c r="AF178" s="19" t="str">
        <f>IF(AB178="-","-",EDATE(AE178,(12*PROFORMA!$A$26)))</f>
        <v>-</v>
      </c>
      <c r="AG178" s="17" t="str">
        <f t="shared" si="46"/>
        <v>-</v>
      </c>
      <c r="AH178" s="18" t="str">
        <f>IF(AG178="-","-",($AC178*(1+PROFORMA!$A$38)))</f>
        <v>-</v>
      </c>
      <c r="AI178" s="18" t="str">
        <f>IF(AG178="-","-",($AH178*(PROFORMA!$A$26)*12)*PROFORMA!$A$36)</f>
        <v>-</v>
      </c>
      <c r="AJ178" s="19" t="str">
        <f t="shared" si="47"/>
        <v>-</v>
      </c>
      <c r="AK178" s="19" t="str">
        <f>IF(AG178="-","-",EDATE(AJ178,(12*PROFORMA!$A$26)))</f>
        <v>-</v>
      </c>
    </row>
    <row r="179" spans="10:37" ht="25" customHeight="1" x14ac:dyDescent="0.2">
      <c r="J179" s="49" t="str">
        <f t="shared" si="32"/>
        <v>-</v>
      </c>
      <c r="K179" s="111" t="str">
        <f>IF(($A179=""),"-",(J179/PROFORMA!$A$8))</f>
        <v>-</v>
      </c>
      <c r="L179" s="74" t="str">
        <f t="shared" si="33"/>
        <v>-</v>
      </c>
      <c r="M179" s="51" t="str">
        <f t="shared" si="34"/>
        <v>-</v>
      </c>
      <c r="N179" s="45" t="str">
        <f t="array" ref="N179">IF(O179&lt;&gt;"-",EOMONTH(MIN(IF($B:$B=B179,$C:$C)),-1)+1,"-")</f>
        <v>-</v>
      </c>
      <c r="O179" s="51" t="str">
        <f>IF(B179=B180,"-",(SUMIF($B:$B,"="&amp;B179,$M:$M)*PROFORMA!$A$36))</f>
        <v>-</v>
      </c>
      <c r="P179" s="45" t="str">
        <f t="shared" si="35"/>
        <v>-</v>
      </c>
      <c r="Q179" s="46" t="str">
        <f t="shared" si="36"/>
        <v>-</v>
      </c>
      <c r="R179" s="45" t="str">
        <f t="shared" si="37"/>
        <v>-</v>
      </c>
      <c r="S179" s="46" t="str">
        <f t="shared" si="38"/>
        <v>-</v>
      </c>
      <c r="T179" s="45" t="str">
        <f t="shared" si="39"/>
        <v>-</v>
      </c>
      <c r="U179" s="45" t="str">
        <f t="shared" si="40"/>
        <v>-</v>
      </c>
      <c r="V179" s="46" t="str">
        <f t="shared" si="41"/>
        <v>-</v>
      </c>
      <c r="W179" s="17" t="str">
        <f t="shared" si="42"/>
        <v>-</v>
      </c>
      <c r="X179" s="18" t="str">
        <f>IF(W179="-","-",($S179*(1+PROFORMA!$A$38)))</f>
        <v>-</v>
      </c>
      <c r="Y179" s="18" t="str">
        <f>IF(W179="-","-",($X179*(PROFORMA!$A$26)*12)*PROFORMA!$A$36)</f>
        <v>-</v>
      </c>
      <c r="Z179" s="19" t="str">
        <f t="shared" si="43"/>
        <v>-</v>
      </c>
      <c r="AA179" s="19" t="str">
        <f>IF(W179="-","-",EDATE(Z179,(12*PROFORMA!$A$26)))</f>
        <v>-</v>
      </c>
      <c r="AB179" s="17" t="str">
        <f t="shared" si="44"/>
        <v>-</v>
      </c>
      <c r="AC179" s="18" t="str">
        <f>IF(AB179="-","-",($X179*(1+PROFORMA!$A$38)))</f>
        <v>-</v>
      </c>
      <c r="AD179" s="18" t="str">
        <f>IF(AB179="-","-",($AC179*(PROFORMA!$A$26)*12)*PROFORMA!$A$36)</f>
        <v>-</v>
      </c>
      <c r="AE179" s="19" t="str">
        <f t="shared" si="45"/>
        <v>-</v>
      </c>
      <c r="AF179" s="19" t="str">
        <f>IF(AB179="-","-",EDATE(AE179,(12*PROFORMA!$A$26)))</f>
        <v>-</v>
      </c>
      <c r="AG179" s="17" t="str">
        <f t="shared" si="46"/>
        <v>-</v>
      </c>
      <c r="AH179" s="18" t="str">
        <f>IF(AG179="-","-",($AC179*(1+PROFORMA!$A$38)))</f>
        <v>-</v>
      </c>
      <c r="AI179" s="18" t="str">
        <f>IF(AG179="-","-",($AH179*(PROFORMA!$A$26)*12)*PROFORMA!$A$36)</f>
        <v>-</v>
      </c>
      <c r="AJ179" s="19" t="str">
        <f t="shared" si="47"/>
        <v>-</v>
      </c>
      <c r="AK179" s="19" t="str">
        <f>IF(AG179="-","-",EDATE(AJ179,(12*PROFORMA!$A$26)))</f>
        <v>-</v>
      </c>
    </row>
    <row r="180" spans="10:37" ht="25" customHeight="1" x14ac:dyDescent="0.2">
      <c r="J180" s="49" t="str">
        <f t="shared" si="32"/>
        <v>-</v>
      </c>
      <c r="K180" s="111" t="str">
        <f>IF(($A180=""),"-",(J180/PROFORMA!$A$8))</f>
        <v>-</v>
      </c>
      <c r="L180" s="74" t="str">
        <f t="shared" si="33"/>
        <v>-</v>
      </c>
      <c r="M180" s="51" t="str">
        <f t="shared" si="34"/>
        <v>-</v>
      </c>
      <c r="N180" s="45" t="str">
        <f t="array" ref="N180">IF(O180&lt;&gt;"-",EOMONTH(MIN(IF($B:$B=B180,$C:$C)),-1)+1,"-")</f>
        <v>-</v>
      </c>
      <c r="O180" s="51" t="str">
        <f>IF(B180=B181,"-",(SUMIF($B:$B,"="&amp;B180,$M:$M)*PROFORMA!$A$36))</f>
        <v>-</v>
      </c>
      <c r="P180" s="45" t="str">
        <f t="shared" si="35"/>
        <v>-</v>
      </c>
      <c r="Q180" s="46" t="str">
        <f t="shared" si="36"/>
        <v>-</v>
      </c>
      <c r="R180" s="45" t="str">
        <f t="shared" si="37"/>
        <v>-</v>
      </c>
      <c r="S180" s="46" t="str">
        <f t="shared" si="38"/>
        <v>-</v>
      </c>
      <c r="T180" s="45" t="str">
        <f t="shared" si="39"/>
        <v>-</v>
      </c>
      <c r="U180" s="45" t="str">
        <f t="shared" si="40"/>
        <v>-</v>
      </c>
      <c r="V180" s="46" t="str">
        <f t="shared" si="41"/>
        <v>-</v>
      </c>
      <c r="W180" s="17" t="str">
        <f t="shared" si="42"/>
        <v>-</v>
      </c>
      <c r="X180" s="18" t="str">
        <f>IF(W180="-","-",($S180*(1+PROFORMA!$A$38)))</f>
        <v>-</v>
      </c>
      <c r="Y180" s="18" t="str">
        <f>IF(W180="-","-",($X180*(PROFORMA!$A$26)*12)*PROFORMA!$A$36)</f>
        <v>-</v>
      </c>
      <c r="Z180" s="19" t="str">
        <f t="shared" si="43"/>
        <v>-</v>
      </c>
      <c r="AA180" s="19" t="str">
        <f>IF(W180="-","-",EDATE(Z180,(12*PROFORMA!$A$26)))</f>
        <v>-</v>
      </c>
      <c r="AB180" s="17" t="str">
        <f t="shared" si="44"/>
        <v>-</v>
      </c>
      <c r="AC180" s="18" t="str">
        <f>IF(AB180="-","-",($X180*(1+PROFORMA!$A$38)))</f>
        <v>-</v>
      </c>
      <c r="AD180" s="18" t="str">
        <f>IF(AB180="-","-",($AC180*(PROFORMA!$A$26)*12)*PROFORMA!$A$36)</f>
        <v>-</v>
      </c>
      <c r="AE180" s="19" t="str">
        <f t="shared" si="45"/>
        <v>-</v>
      </c>
      <c r="AF180" s="19" t="str">
        <f>IF(AB180="-","-",EDATE(AE180,(12*PROFORMA!$A$26)))</f>
        <v>-</v>
      </c>
      <c r="AG180" s="17" t="str">
        <f t="shared" si="46"/>
        <v>-</v>
      </c>
      <c r="AH180" s="18" t="str">
        <f>IF(AG180="-","-",($AC180*(1+PROFORMA!$A$38)))</f>
        <v>-</v>
      </c>
      <c r="AI180" s="18" t="str">
        <f>IF(AG180="-","-",($AH180*(PROFORMA!$A$26)*12)*PROFORMA!$A$36)</f>
        <v>-</v>
      </c>
      <c r="AJ180" s="19" t="str">
        <f t="shared" si="47"/>
        <v>-</v>
      </c>
      <c r="AK180" s="19" t="str">
        <f>IF(AG180="-","-",EDATE(AJ180,(12*PROFORMA!$A$26)))</f>
        <v>-</v>
      </c>
    </row>
    <row r="181" spans="10:37" ht="25" customHeight="1" x14ac:dyDescent="0.2">
      <c r="J181" s="49" t="str">
        <f t="shared" si="32"/>
        <v>-</v>
      </c>
      <c r="K181" s="111" t="str">
        <f>IF(($A181=""),"-",(J181/PROFORMA!$A$8))</f>
        <v>-</v>
      </c>
      <c r="L181" s="74" t="str">
        <f t="shared" si="33"/>
        <v>-</v>
      </c>
      <c r="M181" s="51" t="str">
        <f t="shared" si="34"/>
        <v>-</v>
      </c>
      <c r="N181" s="45" t="str">
        <f t="array" ref="N181">IF(O181&lt;&gt;"-",EOMONTH(MIN(IF($B:$B=B181,$C:$C)),-1)+1,"-")</f>
        <v>-</v>
      </c>
      <c r="O181" s="51" t="str">
        <f>IF(B181=B182,"-",(SUMIF($B:$B,"="&amp;B181,$M:$M)*PROFORMA!$A$36))</f>
        <v>-</v>
      </c>
      <c r="P181" s="45" t="str">
        <f t="shared" si="35"/>
        <v>-</v>
      </c>
      <c r="Q181" s="46" t="str">
        <f t="shared" si="36"/>
        <v>-</v>
      </c>
      <c r="R181" s="45" t="str">
        <f t="shared" si="37"/>
        <v>-</v>
      </c>
      <c r="S181" s="46" t="str">
        <f t="shared" si="38"/>
        <v>-</v>
      </c>
      <c r="T181" s="45" t="str">
        <f t="shared" si="39"/>
        <v>-</v>
      </c>
      <c r="U181" s="45" t="str">
        <f t="shared" si="40"/>
        <v>-</v>
      </c>
      <c r="V181" s="46" t="str">
        <f t="shared" si="41"/>
        <v>-</v>
      </c>
      <c r="W181" s="17" t="str">
        <f t="shared" si="42"/>
        <v>-</v>
      </c>
      <c r="X181" s="18" t="str">
        <f>IF(W181="-","-",($S181*(1+PROFORMA!$A$38)))</f>
        <v>-</v>
      </c>
      <c r="Y181" s="18" t="str">
        <f>IF(W181="-","-",($X181*(PROFORMA!$A$26)*12)*PROFORMA!$A$36)</f>
        <v>-</v>
      </c>
      <c r="Z181" s="19" t="str">
        <f t="shared" si="43"/>
        <v>-</v>
      </c>
      <c r="AA181" s="19" t="str">
        <f>IF(W181="-","-",EDATE(Z181,(12*PROFORMA!$A$26)))</f>
        <v>-</v>
      </c>
      <c r="AB181" s="17" t="str">
        <f t="shared" si="44"/>
        <v>-</v>
      </c>
      <c r="AC181" s="18" t="str">
        <f>IF(AB181="-","-",($X181*(1+PROFORMA!$A$38)))</f>
        <v>-</v>
      </c>
      <c r="AD181" s="18" t="str">
        <f>IF(AB181="-","-",($AC181*(PROFORMA!$A$26)*12)*PROFORMA!$A$36)</f>
        <v>-</v>
      </c>
      <c r="AE181" s="19" t="str">
        <f t="shared" si="45"/>
        <v>-</v>
      </c>
      <c r="AF181" s="19" t="str">
        <f>IF(AB181="-","-",EDATE(AE181,(12*PROFORMA!$A$26)))</f>
        <v>-</v>
      </c>
      <c r="AG181" s="17" t="str">
        <f t="shared" si="46"/>
        <v>-</v>
      </c>
      <c r="AH181" s="18" t="str">
        <f>IF(AG181="-","-",($AC181*(1+PROFORMA!$A$38)))</f>
        <v>-</v>
      </c>
      <c r="AI181" s="18" t="str">
        <f>IF(AG181="-","-",($AH181*(PROFORMA!$A$26)*12)*PROFORMA!$A$36)</f>
        <v>-</v>
      </c>
      <c r="AJ181" s="19" t="str">
        <f t="shared" si="47"/>
        <v>-</v>
      </c>
      <c r="AK181" s="19" t="str">
        <f>IF(AG181="-","-",EDATE(AJ181,(12*PROFORMA!$A$26)))</f>
        <v>-</v>
      </c>
    </row>
    <row r="182" spans="10:37" ht="25" customHeight="1" x14ac:dyDescent="0.2">
      <c r="J182" s="49" t="str">
        <f t="shared" si="32"/>
        <v>-</v>
      </c>
      <c r="K182" s="111" t="str">
        <f>IF(($A182=""),"-",(J182/PROFORMA!$A$8))</f>
        <v>-</v>
      </c>
      <c r="L182" s="74" t="str">
        <f t="shared" si="33"/>
        <v>-</v>
      </c>
      <c r="M182" s="51" t="str">
        <f t="shared" si="34"/>
        <v>-</v>
      </c>
      <c r="N182" s="45" t="str">
        <f t="array" ref="N182">IF(O182&lt;&gt;"-",EOMONTH(MIN(IF($B:$B=B182,$C:$C)),-1)+1,"-")</f>
        <v>-</v>
      </c>
      <c r="O182" s="51" t="str">
        <f>IF(B182=B183,"-",(SUMIF($B:$B,"="&amp;B182,$M:$M)*PROFORMA!$A$36))</f>
        <v>-</v>
      </c>
      <c r="P182" s="45" t="str">
        <f t="shared" si="35"/>
        <v>-</v>
      </c>
      <c r="Q182" s="46" t="str">
        <f t="shared" si="36"/>
        <v>-</v>
      </c>
      <c r="R182" s="45" t="str">
        <f t="shared" si="37"/>
        <v>-</v>
      </c>
      <c r="S182" s="46" t="str">
        <f t="shared" si="38"/>
        <v>-</v>
      </c>
      <c r="T182" s="45" t="str">
        <f t="shared" si="39"/>
        <v>-</v>
      </c>
      <c r="U182" s="45" t="str">
        <f t="shared" si="40"/>
        <v>-</v>
      </c>
      <c r="V182" s="46" t="str">
        <f t="shared" si="41"/>
        <v>-</v>
      </c>
      <c r="W182" s="17" t="str">
        <f t="shared" si="42"/>
        <v>-</v>
      </c>
      <c r="X182" s="18" t="str">
        <f>IF(W182="-","-",($S182*(1+PROFORMA!$A$38)))</f>
        <v>-</v>
      </c>
      <c r="Y182" s="18" t="str">
        <f>IF(W182="-","-",($X182*(PROFORMA!$A$26)*12)*PROFORMA!$A$36)</f>
        <v>-</v>
      </c>
      <c r="Z182" s="19" t="str">
        <f t="shared" si="43"/>
        <v>-</v>
      </c>
      <c r="AA182" s="19" t="str">
        <f>IF(W182="-","-",EDATE(Z182,(12*PROFORMA!$A$26)))</f>
        <v>-</v>
      </c>
      <c r="AB182" s="17" t="str">
        <f t="shared" si="44"/>
        <v>-</v>
      </c>
      <c r="AC182" s="18" t="str">
        <f>IF(AB182="-","-",($X182*(1+PROFORMA!$A$38)))</f>
        <v>-</v>
      </c>
      <c r="AD182" s="18" t="str">
        <f>IF(AB182="-","-",($AC182*(PROFORMA!$A$26)*12)*PROFORMA!$A$36)</f>
        <v>-</v>
      </c>
      <c r="AE182" s="19" t="str">
        <f t="shared" si="45"/>
        <v>-</v>
      </c>
      <c r="AF182" s="19" t="str">
        <f>IF(AB182="-","-",EDATE(AE182,(12*PROFORMA!$A$26)))</f>
        <v>-</v>
      </c>
      <c r="AG182" s="17" t="str">
        <f t="shared" si="46"/>
        <v>-</v>
      </c>
      <c r="AH182" s="18" t="str">
        <f>IF(AG182="-","-",($AC182*(1+PROFORMA!$A$38)))</f>
        <v>-</v>
      </c>
      <c r="AI182" s="18" t="str">
        <f>IF(AG182="-","-",($AH182*(PROFORMA!$A$26)*12)*PROFORMA!$A$36)</f>
        <v>-</v>
      </c>
      <c r="AJ182" s="19" t="str">
        <f t="shared" si="47"/>
        <v>-</v>
      </c>
      <c r="AK182" s="19" t="str">
        <f>IF(AG182="-","-",EDATE(AJ182,(12*PROFORMA!$A$26)))</f>
        <v>-</v>
      </c>
    </row>
    <row r="183" spans="10:37" ht="25" customHeight="1" x14ac:dyDescent="0.2">
      <c r="J183" s="49" t="str">
        <f t="shared" si="32"/>
        <v>-</v>
      </c>
      <c r="K183" s="111" t="str">
        <f>IF(($A183=""),"-",(J183/PROFORMA!$A$8))</f>
        <v>-</v>
      </c>
      <c r="L183" s="74" t="str">
        <f t="shared" si="33"/>
        <v>-</v>
      </c>
      <c r="M183" s="51" t="str">
        <f t="shared" si="34"/>
        <v>-</v>
      </c>
      <c r="N183" s="45" t="str">
        <f t="array" ref="N183">IF(O183&lt;&gt;"-",EOMONTH(MIN(IF($B:$B=B183,$C:$C)),-1)+1,"-")</f>
        <v>-</v>
      </c>
      <c r="O183" s="51" t="str">
        <f>IF(B183=B184,"-",(SUMIF($B:$B,"="&amp;B183,$M:$M)*PROFORMA!$A$36))</f>
        <v>-</v>
      </c>
      <c r="P183" s="45" t="str">
        <f t="shared" si="35"/>
        <v>-</v>
      </c>
      <c r="Q183" s="46" t="str">
        <f t="shared" si="36"/>
        <v>-</v>
      </c>
      <c r="R183" s="45" t="str">
        <f t="shared" si="37"/>
        <v>-</v>
      </c>
      <c r="S183" s="46" t="str">
        <f t="shared" si="38"/>
        <v>-</v>
      </c>
      <c r="T183" s="45" t="str">
        <f t="shared" si="39"/>
        <v>-</v>
      </c>
      <c r="U183" s="45" t="str">
        <f t="shared" si="40"/>
        <v>-</v>
      </c>
      <c r="V183" s="46" t="str">
        <f t="shared" si="41"/>
        <v>-</v>
      </c>
      <c r="W183" s="17" t="str">
        <f t="shared" si="42"/>
        <v>-</v>
      </c>
      <c r="X183" s="18" t="str">
        <f>IF(W183="-","-",($S183*(1+PROFORMA!$A$38)))</f>
        <v>-</v>
      </c>
      <c r="Y183" s="18" t="str">
        <f>IF(W183="-","-",($X183*(PROFORMA!$A$26)*12)*PROFORMA!$A$36)</f>
        <v>-</v>
      </c>
      <c r="Z183" s="19" t="str">
        <f t="shared" si="43"/>
        <v>-</v>
      </c>
      <c r="AA183" s="19" t="str">
        <f>IF(W183="-","-",EDATE(Z183,(12*PROFORMA!$A$26)))</f>
        <v>-</v>
      </c>
      <c r="AB183" s="17" t="str">
        <f t="shared" si="44"/>
        <v>-</v>
      </c>
      <c r="AC183" s="18" t="str">
        <f>IF(AB183="-","-",($X183*(1+PROFORMA!$A$38)))</f>
        <v>-</v>
      </c>
      <c r="AD183" s="18" t="str">
        <f>IF(AB183="-","-",($AC183*(PROFORMA!$A$26)*12)*PROFORMA!$A$36)</f>
        <v>-</v>
      </c>
      <c r="AE183" s="19" t="str">
        <f t="shared" si="45"/>
        <v>-</v>
      </c>
      <c r="AF183" s="19" t="str">
        <f>IF(AB183="-","-",EDATE(AE183,(12*PROFORMA!$A$26)))</f>
        <v>-</v>
      </c>
      <c r="AG183" s="17" t="str">
        <f t="shared" si="46"/>
        <v>-</v>
      </c>
      <c r="AH183" s="18" t="str">
        <f>IF(AG183="-","-",($AC183*(1+PROFORMA!$A$38)))</f>
        <v>-</v>
      </c>
      <c r="AI183" s="18" t="str">
        <f>IF(AG183="-","-",($AH183*(PROFORMA!$A$26)*12)*PROFORMA!$A$36)</f>
        <v>-</v>
      </c>
      <c r="AJ183" s="19" t="str">
        <f t="shared" si="47"/>
        <v>-</v>
      </c>
      <c r="AK183" s="19" t="str">
        <f>IF(AG183="-","-",EDATE(AJ183,(12*PROFORMA!$A$26)))</f>
        <v>-</v>
      </c>
    </row>
    <row r="184" spans="10:37" ht="25" customHeight="1" x14ac:dyDescent="0.2">
      <c r="J184" s="49" t="str">
        <f t="shared" si="32"/>
        <v>-</v>
      </c>
      <c r="K184" s="111" t="str">
        <f>IF(($A184=""),"-",(J184/PROFORMA!$A$8))</f>
        <v>-</v>
      </c>
      <c r="L184" s="74" t="str">
        <f t="shared" si="33"/>
        <v>-</v>
      </c>
      <c r="M184" s="51" t="str">
        <f t="shared" si="34"/>
        <v>-</v>
      </c>
      <c r="N184" s="45" t="str">
        <f t="array" ref="N184">IF(O184&lt;&gt;"-",EOMONTH(MIN(IF($B:$B=B184,$C:$C)),-1)+1,"-")</f>
        <v>-</v>
      </c>
      <c r="O184" s="51" t="str">
        <f>IF(B184=B185,"-",(SUMIF($B:$B,"="&amp;B184,$M:$M)*PROFORMA!$A$36))</f>
        <v>-</v>
      </c>
      <c r="P184" s="45" t="str">
        <f t="shared" si="35"/>
        <v>-</v>
      </c>
      <c r="Q184" s="46" t="str">
        <f t="shared" si="36"/>
        <v>-</v>
      </c>
      <c r="R184" s="45" t="str">
        <f t="shared" si="37"/>
        <v>-</v>
      </c>
      <c r="S184" s="46" t="str">
        <f t="shared" si="38"/>
        <v>-</v>
      </c>
      <c r="T184" s="45" t="str">
        <f t="shared" si="39"/>
        <v>-</v>
      </c>
      <c r="U184" s="45" t="str">
        <f t="shared" si="40"/>
        <v>-</v>
      </c>
      <c r="V184" s="46" t="str">
        <f t="shared" si="41"/>
        <v>-</v>
      </c>
      <c r="W184" s="17" t="str">
        <f t="shared" si="42"/>
        <v>-</v>
      </c>
      <c r="X184" s="18" t="str">
        <f>IF(W184="-","-",($S184*(1+PROFORMA!$A$38)))</f>
        <v>-</v>
      </c>
      <c r="Y184" s="18" t="str">
        <f>IF(W184="-","-",($X184*(PROFORMA!$A$26)*12)*PROFORMA!$A$36)</f>
        <v>-</v>
      </c>
      <c r="Z184" s="19" t="str">
        <f t="shared" si="43"/>
        <v>-</v>
      </c>
      <c r="AA184" s="19" t="str">
        <f>IF(W184="-","-",EDATE(Z184,(12*PROFORMA!$A$26)))</f>
        <v>-</v>
      </c>
      <c r="AB184" s="17" t="str">
        <f t="shared" si="44"/>
        <v>-</v>
      </c>
      <c r="AC184" s="18" t="str">
        <f>IF(AB184="-","-",($X184*(1+PROFORMA!$A$38)))</f>
        <v>-</v>
      </c>
      <c r="AD184" s="18" t="str">
        <f>IF(AB184="-","-",($AC184*(PROFORMA!$A$26)*12)*PROFORMA!$A$36)</f>
        <v>-</v>
      </c>
      <c r="AE184" s="19" t="str">
        <f t="shared" si="45"/>
        <v>-</v>
      </c>
      <c r="AF184" s="19" t="str">
        <f>IF(AB184="-","-",EDATE(AE184,(12*PROFORMA!$A$26)))</f>
        <v>-</v>
      </c>
      <c r="AG184" s="17" t="str">
        <f t="shared" si="46"/>
        <v>-</v>
      </c>
      <c r="AH184" s="18" t="str">
        <f>IF(AG184="-","-",($AC184*(1+PROFORMA!$A$38)))</f>
        <v>-</v>
      </c>
      <c r="AI184" s="18" t="str">
        <f>IF(AG184="-","-",($AH184*(PROFORMA!$A$26)*12)*PROFORMA!$A$36)</f>
        <v>-</v>
      </c>
      <c r="AJ184" s="19" t="str">
        <f t="shared" si="47"/>
        <v>-</v>
      </c>
      <c r="AK184" s="19" t="str">
        <f>IF(AG184="-","-",EDATE(AJ184,(12*PROFORMA!$A$26)))</f>
        <v>-</v>
      </c>
    </row>
    <row r="185" spans="10:37" ht="25" customHeight="1" x14ac:dyDescent="0.2">
      <c r="J185" s="49" t="str">
        <f t="shared" si="32"/>
        <v>-</v>
      </c>
      <c r="K185" s="111" t="str">
        <f>IF(($A185=""),"-",(J185/PROFORMA!$A$8))</f>
        <v>-</v>
      </c>
      <c r="L185" s="74" t="str">
        <f t="shared" si="33"/>
        <v>-</v>
      </c>
      <c r="M185" s="51" t="str">
        <f t="shared" si="34"/>
        <v>-</v>
      </c>
      <c r="N185" s="45" t="str">
        <f t="array" ref="N185">IF(O185&lt;&gt;"-",EOMONTH(MIN(IF($B:$B=B185,$C:$C)),-1)+1,"-")</f>
        <v>-</v>
      </c>
      <c r="O185" s="51" t="str">
        <f>IF(B185=B186,"-",(SUMIF($B:$B,"="&amp;B185,$M:$M)*PROFORMA!$A$36))</f>
        <v>-</v>
      </c>
      <c r="P185" s="45" t="str">
        <f t="shared" si="35"/>
        <v>-</v>
      </c>
      <c r="Q185" s="46" t="str">
        <f t="shared" si="36"/>
        <v>-</v>
      </c>
      <c r="R185" s="45" t="str">
        <f t="shared" si="37"/>
        <v>-</v>
      </c>
      <c r="S185" s="46" t="str">
        <f t="shared" si="38"/>
        <v>-</v>
      </c>
      <c r="T185" s="45" t="str">
        <f t="shared" si="39"/>
        <v>-</v>
      </c>
      <c r="U185" s="45" t="str">
        <f t="shared" si="40"/>
        <v>-</v>
      </c>
      <c r="V185" s="46" t="str">
        <f t="shared" si="41"/>
        <v>-</v>
      </c>
      <c r="W185" s="17" t="str">
        <f t="shared" si="42"/>
        <v>-</v>
      </c>
      <c r="X185" s="18" t="str">
        <f>IF(W185="-","-",($S185*(1+PROFORMA!$A$38)))</f>
        <v>-</v>
      </c>
      <c r="Y185" s="18" t="str">
        <f>IF(W185="-","-",($X185*(PROFORMA!$A$26)*12)*PROFORMA!$A$36)</f>
        <v>-</v>
      </c>
      <c r="Z185" s="19" t="str">
        <f t="shared" si="43"/>
        <v>-</v>
      </c>
      <c r="AA185" s="19" t="str">
        <f>IF(W185="-","-",EDATE(Z185,(12*PROFORMA!$A$26)))</f>
        <v>-</v>
      </c>
      <c r="AB185" s="17" t="str">
        <f t="shared" si="44"/>
        <v>-</v>
      </c>
      <c r="AC185" s="18" t="str">
        <f>IF(AB185="-","-",($X185*(1+PROFORMA!$A$38)))</f>
        <v>-</v>
      </c>
      <c r="AD185" s="18" t="str">
        <f>IF(AB185="-","-",($AC185*(PROFORMA!$A$26)*12)*PROFORMA!$A$36)</f>
        <v>-</v>
      </c>
      <c r="AE185" s="19" t="str">
        <f t="shared" si="45"/>
        <v>-</v>
      </c>
      <c r="AF185" s="19" t="str">
        <f>IF(AB185="-","-",EDATE(AE185,(12*PROFORMA!$A$26)))</f>
        <v>-</v>
      </c>
      <c r="AG185" s="17" t="str">
        <f t="shared" si="46"/>
        <v>-</v>
      </c>
      <c r="AH185" s="18" t="str">
        <f>IF(AG185="-","-",($AC185*(1+PROFORMA!$A$38)))</f>
        <v>-</v>
      </c>
      <c r="AI185" s="18" t="str">
        <f>IF(AG185="-","-",($AH185*(PROFORMA!$A$26)*12)*PROFORMA!$A$36)</f>
        <v>-</v>
      </c>
      <c r="AJ185" s="19" t="str">
        <f t="shared" si="47"/>
        <v>-</v>
      </c>
      <c r="AK185" s="19" t="str">
        <f>IF(AG185="-","-",EDATE(AJ185,(12*PROFORMA!$A$26)))</f>
        <v>-</v>
      </c>
    </row>
    <row r="186" spans="10:37" ht="25" customHeight="1" x14ac:dyDescent="0.2">
      <c r="J186" s="49" t="str">
        <f t="shared" si="32"/>
        <v>-</v>
      </c>
      <c r="K186" s="111" t="str">
        <f>IF(($A186=""),"-",(J186/PROFORMA!$A$8))</f>
        <v>-</v>
      </c>
      <c r="L186" s="74" t="str">
        <f t="shared" si="33"/>
        <v>-</v>
      </c>
      <c r="M186" s="51" t="str">
        <f t="shared" si="34"/>
        <v>-</v>
      </c>
      <c r="N186" s="45" t="str">
        <f t="array" ref="N186">IF(O186&lt;&gt;"-",EOMONTH(MIN(IF($B:$B=B186,$C:$C)),-1)+1,"-")</f>
        <v>-</v>
      </c>
      <c r="O186" s="51" t="str">
        <f>IF(B186=B187,"-",(SUMIF($B:$B,"="&amp;B186,$M:$M)*PROFORMA!$A$36))</f>
        <v>-</v>
      </c>
      <c r="P186" s="45" t="str">
        <f t="shared" si="35"/>
        <v>-</v>
      </c>
      <c r="Q186" s="46" t="str">
        <f t="shared" si="36"/>
        <v>-</v>
      </c>
      <c r="R186" s="45" t="str">
        <f t="shared" si="37"/>
        <v>-</v>
      </c>
      <c r="S186" s="46" t="str">
        <f t="shared" si="38"/>
        <v>-</v>
      </c>
      <c r="T186" s="45" t="str">
        <f t="shared" si="39"/>
        <v>-</v>
      </c>
      <c r="U186" s="45" t="str">
        <f t="shared" si="40"/>
        <v>-</v>
      </c>
      <c r="V186" s="46" t="str">
        <f t="shared" si="41"/>
        <v>-</v>
      </c>
      <c r="W186" s="17" t="str">
        <f t="shared" si="42"/>
        <v>-</v>
      </c>
      <c r="X186" s="18" t="str">
        <f>IF(W186="-","-",($S186*(1+PROFORMA!$A$38)))</f>
        <v>-</v>
      </c>
      <c r="Y186" s="18" t="str">
        <f>IF(W186="-","-",($X186*(PROFORMA!$A$26)*12)*PROFORMA!$A$36)</f>
        <v>-</v>
      </c>
      <c r="Z186" s="19" t="str">
        <f t="shared" si="43"/>
        <v>-</v>
      </c>
      <c r="AA186" s="19" t="str">
        <f>IF(W186="-","-",EDATE(Z186,(12*PROFORMA!$A$26)))</f>
        <v>-</v>
      </c>
      <c r="AB186" s="17" t="str">
        <f t="shared" si="44"/>
        <v>-</v>
      </c>
      <c r="AC186" s="18" t="str">
        <f>IF(AB186="-","-",($X186*(1+PROFORMA!$A$38)))</f>
        <v>-</v>
      </c>
      <c r="AD186" s="18" t="str">
        <f>IF(AB186="-","-",($AC186*(PROFORMA!$A$26)*12)*PROFORMA!$A$36)</f>
        <v>-</v>
      </c>
      <c r="AE186" s="19" t="str">
        <f t="shared" si="45"/>
        <v>-</v>
      </c>
      <c r="AF186" s="19" t="str">
        <f>IF(AB186="-","-",EDATE(AE186,(12*PROFORMA!$A$26)))</f>
        <v>-</v>
      </c>
      <c r="AG186" s="17" t="str">
        <f t="shared" si="46"/>
        <v>-</v>
      </c>
      <c r="AH186" s="18" t="str">
        <f>IF(AG186="-","-",($AC186*(1+PROFORMA!$A$38)))</f>
        <v>-</v>
      </c>
      <c r="AI186" s="18" t="str">
        <f>IF(AG186="-","-",($AH186*(PROFORMA!$A$26)*12)*PROFORMA!$A$36)</f>
        <v>-</v>
      </c>
      <c r="AJ186" s="19" t="str">
        <f t="shared" si="47"/>
        <v>-</v>
      </c>
      <c r="AK186" s="19" t="str">
        <f>IF(AG186="-","-",EDATE(AJ186,(12*PROFORMA!$A$26)))</f>
        <v>-</v>
      </c>
    </row>
    <row r="187" spans="10:37" ht="25" customHeight="1" x14ac:dyDescent="0.2">
      <c r="J187" s="49" t="str">
        <f t="shared" si="32"/>
        <v>-</v>
      </c>
      <c r="K187" s="111" t="str">
        <f>IF(($A187=""),"-",(J187/PROFORMA!$A$8))</f>
        <v>-</v>
      </c>
      <c r="L187" s="74" t="str">
        <f t="shared" si="33"/>
        <v>-</v>
      </c>
      <c r="M187" s="51" t="str">
        <f t="shared" si="34"/>
        <v>-</v>
      </c>
      <c r="N187" s="45" t="str">
        <f t="array" ref="N187">IF(O187&lt;&gt;"-",EOMONTH(MIN(IF($B:$B=B187,$C:$C)),-1)+1,"-")</f>
        <v>-</v>
      </c>
      <c r="O187" s="51" t="str">
        <f>IF(B187=B188,"-",(SUMIF($B:$B,"="&amp;B187,$M:$M)*PROFORMA!$A$36))</f>
        <v>-</v>
      </c>
      <c r="P187" s="45" t="str">
        <f t="shared" si="35"/>
        <v>-</v>
      </c>
      <c r="Q187" s="46" t="str">
        <f t="shared" si="36"/>
        <v>-</v>
      </c>
      <c r="R187" s="45" t="str">
        <f t="shared" si="37"/>
        <v>-</v>
      </c>
      <c r="S187" s="46" t="str">
        <f t="shared" si="38"/>
        <v>-</v>
      </c>
      <c r="T187" s="45" t="str">
        <f t="shared" si="39"/>
        <v>-</v>
      </c>
      <c r="U187" s="45" t="str">
        <f t="shared" si="40"/>
        <v>-</v>
      </c>
      <c r="V187" s="46" t="str">
        <f t="shared" si="41"/>
        <v>-</v>
      </c>
      <c r="W187" s="17" t="str">
        <f t="shared" si="42"/>
        <v>-</v>
      </c>
      <c r="X187" s="18" t="str">
        <f>IF(W187="-","-",($S187*(1+PROFORMA!$A$38)))</f>
        <v>-</v>
      </c>
      <c r="Y187" s="18" t="str">
        <f>IF(W187="-","-",($X187*(PROFORMA!$A$26)*12)*PROFORMA!$A$36)</f>
        <v>-</v>
      </c>
      <c r="Z187" s="19" t="str">
        <f t="shared" si="43"/>
        <v>-</v>
      </c>
      <c r="AA187" s="19" t="str">
        <f>IF(W187="-","-",EDATE(Z187,(12*PROFORMA!$A$26)))</f>
        <v>-</v>
      </c>
      <c r="AB187" s="17" t="str">
        <f t="shared" si="44"/>
        <v>-</v>
      </c>
      <c r="AC187" s="18" t="str">
        <f>IF(AB187="-","-",($X187*(1+PROFORMA!$A$38)))</f>
        <v>-</v>
      </c>
      <c r="AD187" s="18" t="str">
        <f>IF(AB187="-","-",($AC187*(PROFORMA!$A$26)*12)*PROFORMA!$A$36)</f>
        <v>-</v>
      </c>
      <c r="AE187" s="19" t="str">
        <f t="shared" si="45"/>
        <v>-</v>
      </c>
      <c r="AF187" s="19" t="str">
        <f>IF(AB187="-","-",EDATE(AE187,(12*PROFORMA!$A$26)))</f>
        <v>-</v>
      </c>
      <c r="AG187" s="17" t="str">
        <f t="shared" si="46"/>
        <v>-</v>
      </c>
      <c r="AH187" s="18" t="str">
        <f>IF(AG187="-","-",($AC187*(1+PROFORMA!$A$38)))</f>
        <v>-</v>
      </c>
      <c r="AI187" s="18" t="str">
        <f>IF(AG187="-","-",($AH187*(PROFORMA!$A$26)*12)*PROFORMA!$A$36)</f>
        <v>-</v>
      </c>
      <c r="AJ187" s="19" t="str">
        <f t="shared" si="47"/>
        <v>-</v>
      </c>
      <c r="AK187" s="19" t="str">
        <f>IF(AG187="-","-",EDATE(AJ187,(12*PROFORMA!$A$26)))</f>
        <v>-</v>
      </c>
    </row>
    <row r="188" spans="10:37" ht="25" customHeight="1" x14ac:dyDescent="0.2">
      <c r="J188" s="49" t="str">
        <f t="shared" si="32"/>
        <v>-</v>
      </c>
      <c r="K188" s="111" t="str">
        <f>IF(($A188=""),"-",(J188/PROFORMA!$A$8))</f>
        <v>-</v>
      </c>
      <c r="L188" s="74" t="str">
        <f t="shared" si="33"/>
        <v>-</v>
      </c>
      <c r="M188" s="51" t="str">
        <f t="shared" si="34"/>
        <v>-</v>
      </c>
      <c r="N188" s="45" t="str">
        <f t="array" ref="N188">IF(O188&lt;&gt;"-",EOMONTH(MIN(IF($B:$B=B188,$C:$C)),-1)+1,"-")</f>
        <v>-</v>
      </c>
      <c r="O188" s="51" t="str">
        <f>IF(B188=B189,"-",(SUMIF($B:$B,"="&amp;B188,$M:$M)*PROFORMA!$A$36))</f>
        <v>-</v>
      </c>
      <c r="P188" s="45" t="str">
        <f t="shared" si="35"/>
        <v>-</v>
      </c>
      <c r="Q188" s="46" t="str">
        <f t="shared" si="36"/>
        <v>-</v>
      </c>
      <c r="R188" s="45" t="str">
        <f t="shared" si="37"/>
        <v>-</v>
      </c>
      <c r="S188" s="46" t="str">
        <f t="shared" si="38"/>
        <v>-</v>
      </c>
      <c r="T188" s="45" t="str">
        <f t="shared" si="39"/>
        <v>-</v>
      </c>
      <c r="U188" s="45" t="str">
        <f t="shared" si="40"/>
        <v>-</v>
      </c>
      <c r="V188" s="46" t="str">
        <f t="shared" si="41"/>
        <v>-</v>
      </c>
      <c r="W188" s="17" t="str">
        <f t="shared" si="42"/>
        <v>-</v>
      </c>
      <c r="X188" s="18" t="str">
        <f>IF(W188="-","-",($S188*(1+PROFORMA!$A$38)))</f>
        <v>-</v>
      </c>
      <c r="Y188" s="18" t="str">
        <f>IF(W188="-","-",($X188*(PROFORMA!$A$26)*12)*PROFORMA!$A$36)</f>
        <v>-</v>
      </c>
      <c r="Z188" s="19" t="str">
        <f t="shared" si="43"/>
        <v>-</v>
      </c>
      <c r="AA188" s="19" t="str">
        <f>IF(W188="-","-",EDATE(Z188,(12*PROFORMA!$A$26)))</f>
        <v>-</v>
      </c>
      <c r="AB188" s="17" t="str">
        <f t="shared" si="44"/>
        <v>-</v>
      </c>
      <c r="AC188" s="18" t="str">
        <f>IF(AB188="-","-",($X188*(1+PROFORMA!$A$38)))</f>
        <v>-</v>
      </c>
      <c r="AD188" s="18" t="str">
        <f>IF(AB188="-","-",($AC188*(PROFORMA!$A$26)*12)*PROFORMA!$A$36)</f>
        <v>-</v>
      </c>
      <c r="AE188" s="19" t="str">
        <f t="shared" si="45"/>
        <v>-</v>
      </c>
      <c r="AF188" s="19" t="str">
        <f>IF(AB188="-","-",EDATE(AE188,(12*PROFORMA!$A$26)))</f>
        <v>-</v>
      </c>
      <c r="AG188" s="17" t="str">
        <f t="shared" si="46"/>
        <v>-</v>
      </c>
      <c r="AH188" s="18" t="str">
        <f>IF(AG188="-","-",($AC188*(1+PROFORMA!$A$38)))</f>
        <v>-</v>
      </c>
      <c r="AI188" s="18" t="str">
        <f>IF(AG188="-","-",($AH188*(PROFORMA!$A$26)*12)*PROFORMA!$A$36)</f>
        <v>-</v>
      </c>
      <c r="AJ188" s="19" t="str">
        <f t="shared" si="47"/>
        <v>-</v>
      </c>
      <c r="AK188" s="19" t="str">
        <f>IF(AG188="-","-",EDATE(AJ188,(12*PROFORMA!$A$26)))</f>
        <v>-</v>
      </c>
    </row>
    <row r="189" spans="10:37" ht="25" customHeight="1" x14ac:dyDescent="0.2">
      <c r="J189" s="49" t="str">
        <f t="shared" si="32"/>
        <v>-</v>
      </c>
      <c r="K189" s="111" t="str">
        <f>IF(($A189=""),"-",(J189/PROFORMA!$A$8))</f>
        <v>-</v>
      </c>
      <c r="L189" s="74" t="str">
        <f t="shared" si="33"/>
        <v>-</v>
      </c>
      <c r="M189" s="51" t="str">
        <f t="shared" si="34"/>
        <v>-</v>
      </c>
      <c r="N189" s="45" t="str">
        <f t="array" ref="N189">IF(O189&lt;&gt;"-",EOMONTH(MIN(IF($B:$B=B189,$C:$C)),-1)+1,"-")</f>
        <v>-</v>
      </c>
      <c r="O189" s="51" t="str">
        <f>IF(B189=B190,"-",(SUMIF($B:$B,"="&amp;B189,$M:$M)*PROFORMA!$A$36))</f>
        <v>-</v>
      </c>
      <c r="P189" s="45" t="str">
        <f t="shared" si="35"/>
        <v>-</v>
      </c>
      <c r="Q189" s="46" t="str">
        <f t="shared" si="36"/>
        <v>-</v>
      </c>
      <c r="R189" s="45" t="str">
        <f t="shared" si="37"/>
        <v>-</v>
      </c>
      <c r="S189" s="46" t="str">
        <f t="shared" si="38"/>
        <v>-</v>
      </c>
      <c r="T189" s="45" t="str">
        <f t="shared" si="39"/>
        <v>-</v>
      </c>
      <c r="U189" s="45" t="str">
        <f t="shared" si="40"/>
        <v>-</v>
      </c>
      <c r="V189" s="46" t="str">
        <f t="shared" si="41"/>
        <v>-</v>
      </c>
      <c r="W189" s="17" t="str">
        <f t="shared" si="42"/>
        <v>-</v>
      </c>
      <c r="X189" s="18" t="str">
        <f>IF(W189="-","-",($S189*(1+PROFORMA!$A$38)))</f>
        <v>-</v>
      </c>
      <c r="Y189" s="18" t="str">
        <f>IF(W189="-","-",($X189*(PROFORMA!$A$26)*12)*PROFORMA!$A$36)</f>
        <v>-</v>
      </c>
      <c r="Z189" s="19" t="str">
        <f t="shared" si="43"/>
        <v>-</v>
      </c>
      <c r="AA189" s="19" t="str">
        <f>IF(W189="-","-",EDATE(Z189,(12*PROFORMA!$A$26)))</f>
        <v>-</v>
      </c>
      <c r="AB189" s="17" t="str">
        <f t="shared" si="44"/>
        <v>-</v>
      </c>
      <c r="AC189" s="18" t="str">
        <f>IF(AB189="-","-",($X189*(1+PROFORMA!$A$38)))</f>
        <v>-</v>
      </c>
      <c r="AD189" s="18" t="str">
        <f>IF(AB189="-","-",($AC189*(PROFORMA!$A$26)*12)*PROFORMA!$A$36)</f>
        <v>-</v>
      </c>
      <c r="AE189" s="19" t="str">
        <f t="shared" si="45"/>
        <v>-</v>
      </c>
      <c r="AF189" s="19" t="str">
        <f>IF(AB189="-","-",EDATE(AE189,(12*PROFORMA!$A$26)))</f>
        <v>-</v>
      </c>
      <c r="AG189" s="17" t="str">
        <f t="shared" si="46"/>
        <v>-</v>
      </c>
      <c r="AH189" s="18" t="str">
        <f>IF(AG189="-","-",($AC189*(1+PROFORMA!$A$38)))</f>
        <v>-</v>
      </c>
      <c r="AI189" s="18" t="str">
        <f>IF(AG189="-","-",($AH189*(PROFORMA!$A$26)*12)*PROFORMA!$A$36)</f>
        <v>-</v>
      </c>
      <c r="AJ189" s="19" t="str">
        <f t="shared" si="47"/>
        <v>-</v>
      </c>
      <c r="AK189" s="19" t="str">
        <f>IF(AG189="-","-",EDATE(AJ189,(12*PROFORMA!$A$26)))</f>
        <v>-</v>
      </c>
    </row>
    <row r="190" spans="10:37" ht="25" customHeight="1" x14ac:dyDescent="0.2">
      <c r="J190" s="49" t="str">
        <f t="shared" si="32"/>
        <v>-</v>
      </c>
      <c r="K190" s="111" t="str">
        <f>IF(($A190=""),"-",(J190/PROFORMA!$A$8))</f>
        <v>-</v>
      </c>
      <c r="L190" s="74" t="str">
        <f t="shared" si="33"/>
        <v>-</v>
      </c>
      <c r="M190" s="51" t="str">
        <f t="shared" si="34"/>
        <v>-</v>
      </c>
      <c r="N190" s="45" t="str">
        <f t="array" ref="N190">IF(O190&lt;&gt;"-",EOMONTH(MIN(IF($B:$B=B190,$C:$C)),-1)+1,"-")</f>
        <v>-</v>
      </c>
      <c r="O190" s="51" t="str">
        <f>IF(B190=B191,"-",(SUMIF($B:$B,"="&amp;B190,$M:$M)*PROFORMA!$A$36))</f>
        <v>-</v>
      </c>
      <c r="P190" s="45" t="str">
        <f t="shared" si="35"/>
        <v>-</v>
      </c>
      <c r="Q190" s="46" t="str">
        <f t="shared" si="36"/>
        <v>-</v>
      </c>
      <c r="R190" s="45" t="str">
        <f t="shared" si="37"/>
        <v>-</v>
      </c>
      <c r="S190" s="46" t="str">
        <f t="shared" si="38"/>
        <v>-</v>
      </c>
      <c r="T190" s="45" t="str">
        <f t="shared" si="39"/>
        <v>-</v>
      </c>
      <c r="U190" s="45" t="str">
        <f t="shared" si="40"/>
        <v>-</v>
      </c>
      <c r="V190" s="46" t="str">
        <f t="shared" si="41"/>
        <v>-</v>
      </c>
      <c r="W190" s="17" t="str">
        <f t="shared" si="42"/>
        <v>-</v>
      </c>
      <c r="X190" s="18" t="str">
        <f>IF(W190="-","-",($S190*(1+PROFORMA!$A$38)))</f>
        <v>-</v>
      </c>
      <c r="Y190" s="18" t="str">
        <f>IF(W190="-","-",($X190*(PROFORMA!$A$26)*12)*PROFORMA!$A$36)</f>
        <v>-</v>
      </c>
      <c r="Z190" s="19" t="str">
        <f t="shared" si="43"/>
        <v>-</v>
      </c>
      <c r="AA190" s="19" t="str">
        <f>IF(W190="-","-",EDATE(Z190,(12*PROFORMA!$A$26)))</f>
        <v>-</v>
      </c>
      <c r="AB190" s="17" t="str">
        <f t="shared" si="44"/>
        <v>-</v>
      </c>
      <c r="AC190" s="18" t="str">
        <f>IF(AB190="-","-",($X190*(1+PROFORMA!$A$38)))</f>
        <v>-</v>
      </c>
      <c r="AD190" s="18" t="str">
        <f>IF(AB190="-","-",($AC190*(PROFORMA!$A$26)*12)*PROFORMA!$A$36)</f>
        <v>-</v>
      </c>
      <c r="AE190" s="19" t="str">
        <f t="shared" si="45"/>
        <v>-</v>
      </c>
      <c r="AF190" s="19" t="str">
        <f>IF(AB190="-","-",EDATE(AE190,(12*PROFORMA!$A$26)))</f>
        <v>-</v>
      </c>
      <c r="AG190" s="17" t="str">
        <f t="shared" si="46"/>
        <v>-</v>
      </c>
      <c r="AH190" s="18" t="str">
        <f>IF(AG190="-","-",($AC190*(1+PROFORMA!$A$38)))</f>
        <v>-</v>
      </c>
      <c r="AI190" s="18" t="str">
        <f>IF(AG190="-","-",($AH190*(PROFORMA!$A$26)*12)*PROFORMA!$A$36)</f>
        <v>-</v>
      </c>
      <c r="AJ190" s="19" t="str">
        <f t="shared" si="47"/>
        <v>-</v>
      </c>
      <c r="AK190" s="19" t="str">
        <f>IF(AG190="-","-",EDATE(AJ190,(12*PROFORMA!$A$26)))</f>
        <v>-</v>
      </c>
    </row>
    <row r="191" spans="10:37" ht="25" customHeight="1" x14ac:dyDescent="0.2">
      <c r="J191" s="49" t="str">
        <f t="shared" si="32"/>
        <v>-</v>
      </c>
      <c r="K191" s="111" t="str">
        <f>IF(($A191=""),"-",(J191/PROFORMA!$A$8))</f>
        <v>-</v>
      </c>
      <c r="L191" s="74" t="str">
        <f t="shared" si="33"/>
        <v>-</v>
      </c>
      <c r="M191" s="51" t="str">
        <f t="shared" si="34"/>
        <v>-</v>
      </c>
      <c r="N191" s="45" t="str">
        <f t="array" ref="N191">IF(O191&lt;&gt;"-",EOMONTH(MIN(IF($B:$B=B191,$C:$C)),-1)+1,"-")</f>
        <v>-</v>
      </c>
      <c r="O191" s="51" t="str">
        <f>IF(B191=B192,"-",(SUMIF($B:$B,"="&amp;B191,$M:$M)*PROFORMA!$A$36))</f>
        <v>-</v>
      </c>
      <c r="P191" s="45" t="str">
        <f t="shared" si="35"/>
        <v>-</v>
      </c>
      <c r="Q191" s="46" t="str">
        <f t="shared" si="36"/>
        <v>-</v>
      </c>
      <c r="R191" s="45" t="str">
        <f t="shared" si="37"/>
        <v>-</v>
      </c>
      <c r="S191" s="46" t="str">
        <f t="shared" si="38"/>
        <v>-</v>
      </c>
      <c r="T191" s="45" t="str">
        <f t="shared" si="39"/>
        <v>-</v>
      </c>
      <c r="U191" s="45" t="str">
        <f t="shared" si="40"/>
        <v>-</v>
      </c>
      <c r="V191" s="46" t="str">
        <f t="shared" si="41"/>
        <v>-</v>
      </c>
      <c r="W191" s="17" t="str">
        <f t="shared" si="42"/>
        <v>-</v>
      </c>
      <c r="X191" s="18" t="str">
        <f>IF(W191="-","-",($S191*(1+PROFORMA!$A$38)))</f>
        <v>-</v>
      </c>
      <c r="Y191" s="18" t="str">
        <f>IF(W191="-","-",($X191*(PROFORMA!$A$26)*12)*PROFORMA!$A$36)</f>
        <v>-</v>
      </c>
      <c r="Z191" s="19" t="str">
        <f t="shared" si="43"/>
        <v>-</v>
      </c>
      <c r="AA191" s="19" t="str">
        <f>IF(W191="-","-",EDATE(Z191,(12*PROFORMA!$A$26)))</f>
        <v>-</v>
      </c>
      <c r="AB191" s="17" t="str">
        <f t="shared" si="44"/>
        <v>-</v>
      </c>
      <c r="AC191" s="18" t="str">
        <f>IF(AB191="-","-",($X191*(1+PROFORMA!$A$38)))</f>
        <v>-</v>
      </c>
      <c r="AD191" s="18" t="str">
        <f>IF(AB191="-","-",($AC191*(PROFORMA!$A$26)*12)*PROFORMA!$A$36)</f>
        <v>-</v>
      </c>
      <c r="AE191" s="19" t="str">
        <f t="shared" si="45"/>
        <v>-</v>
      </c>
      <c r="AF191" s="19" t="str">
        <f>IF(AB191="-","-",EDATE(AE191,(12*PROFORMA!$A$26)))</f>
        <v>-</v>
      </c>
      <c r="AG191" s="17" t="str">
        <f t="shared" si="46"/>
        <v>-</v>
      </c>
      <c r="AH191" s="18" t="str">
        <f>IF(AG191="-","-",($AC191*(1+PROFORMA!$A$38)))</f>
        <v>-</v>
      </c>
      <c r="AI191" s="18" t="str">
        <f>IF(AG191="-","-",($AH191*(PROFORMA!$A$26)*12)*PROFORMA!$A$36)</f>
        <v>-</v>
      </c>
      <c r="AJ191" s="19" t="str">
        <f t="shared" si="47"/>
        <v>-</v>
      </c>
      <c r="AK191" s="19" t="str">
        <f>IF(AG191="-","-",EDATE(AJ191,(12*PROFORMA!$A$26)))</f>
        <v>-</v>
      </c>
    </row>
    <row r="192" spans="10:37" ht="25" customHeight="1" x14ac:dyDescent="0.2">
      <c r="J192" s="49" t="str">
        <f t="shared" si="32"/>
        <v>-</v>
      </c>
      <c r="K192" s="111" t="str">
        <f>IF(($A192=""),"-",(J192/PROFORMA!$A$8))</f>
        <v>-</v>
      </c>
      <c r="L192" s="74" t="str">
        <f t="shared" si="33"/>
        <v>-</v>
      </c>
      <c r="M192" s="51" t="str">
        <f t="shared" si="34"/>
        <v>-</v>
      </c>
      <c r="N192" s="45" t="str">
        <f t="array" ref="N192">IF(O192&lt;&gt;"-",EOMONTH(MIN(IF($B:$B=B192,$C:$C)),-1)+1,"-")</f>
        <v>-</v>
      </c>
      <c r="O192" s="51" t="str">
        <f>IF(B192=B193,"-",(SUMIF($B:$B,"="&amp;B192,$M:$M)*PROFORMA!$A$36))</f>
        <v>-</v>
      </c>
      <c r="P192" s="45" t="str">
        <f t="shared" si="35"/>
        <v>-</v>
      </c>
      <c r="Q192" s="46" t="str">
        <f t="shared" si="36"/>
        <v>-</v>
      </c>
      <c r="R192" s="45" t="str">
        <f t="shared" si="37"/>
        <v>-</v>
      </c>
      <c r="S192" s="46" t="str">
        <f t="shared" si="38"/>
        <v>-</v>
      </c>
      <c r="T192" s="45" t="str">
        <f t="shared" si="39"/>
        <v>-</v>
      </c>
      <c r="U192" s="45" t="str">
        <f t="shared" si="40"/>
        <v>-</v>
      </c>
      <c r="V192" s="46" t="str">
        <f t="shared" si="41"/>
        <v>-</v>
      </c>
      <c r="W192" s="17" t="str">
        <f t="shared" si="42"/>
        <v>-</v>
      </c>
      <c r="X192" s="18" t="str">
        <f>IF(W192="-","-",($S192*(1+PROFORMA!$A$38)))</f>
        <v>-</v>
      </c>
      <c r="Y192" s="18" t="str">
        <f>IF(W192="-","-",($X192*(PROFORMA!$A$26)*12)*PROFORMA!$A$36)</f>
        <v>-</v>
      </c>
      <c r="Z192" s="19" t="str">
        <f t="shared" si="43"/>
        <v>-</v>
      </c>
      <c r="AA192" s="19" t="str">
        <f>IF(W192="-","-",EDATE(Z192,(12*PROFORMA!$A$26)))</f>
        <v>-</v>
      </c>
      <c r="AB192" s="17" t="str">
        <f t="shared" si="44"/>
        <v>-</v>
      </c>
      <c r="AC192" s="18" t="str">
        <f>IF(AB192="-","-",($X192*(1+PROFORMA!$A$38)))</f>
        <v>-</v>
      </c>
      <c r="AD192" s="18" t="str">
        <f>IF(AB192="-","-",($AC192*(PROFORMA!$A$26)*12)*PROFORMA!$A$36)</f>
        <v>-</v>
      </c>
      <c r="AE192" s="19" t="str">
        <f t="shared" si="45"/>
        <v>-</v>
      </c>
      <c r="AF192" s="19" t="str">
        <f>IF(AB192="-","-",EDATE(AE192,(12*PROFORMA!$A$26)))</f>
        <v>-</v>
      </c>
      <c r="AG192" s="17" t="str">
        <f t="shared" si="46"/>
        <v>-</v>
      </c>
      <c r="AH192" s="18" t="str">
        <f>IF(AG192="-","-",($AC192*(1+PROFORMA!$A$38)))</f>
        <v>-</v>
      </c>
      <c r="AI192" s="18" t="str">
        <f>IF(AG192="-","-",($AH192*(PROFORMA!$A$26)*12)*PROFORMA!$A$36)</f>
        <v>-</v>
      </c>
      <c r="AJ192" s="19" t="str">
        <f t="shared" si="47"/>
        <v>-</v>
      </c>
      <c r="AK192" s="19" t="str">
        <f>IF(AG192="-","-",EDATE(AJ192,(12*PROFORMA!$A$26)))</f>
        <v>-</v>
      </c>
    </row>
    <row r="193" spans="10:37" ht="25" customHeight="1" x14ac:dyDescent="0.2">
      <c r="J193" s="49" t="str">
        <f t="shared" si="32"/>
        <v>-</v>
      </c>
      <c r="K193" s="111" t="str">
        <f>IF(($A193=""),"-",(J193/PROFORMA!$A$8))</f>
        <v>-</v>
      </c>
      <c r="L193" s="74" t="str">
        <f t="shared" si="33"/>
        <v>-</v>
      </c>
      <c r="M193" s="51" t="str">
        <f t="shared" si="34"/>
        <v>-</v>
      </c>
      <c r="N193" s="45" t="str">
        <f t="array" ref="N193">IF(O193&lt;&gt;"-",EOMONTH(MIN(IF($B:$B=B193,$C:$C)),-1)+1,"-")</f>
        <v>-</v>
      </c>
      <c r="O193" s="51" t="str">
        <f>IF(B193=B194,"-",(SUMIF($B:$B,"="&amp;B193,$M:$M)*PROFORMA!$A$36))</f>
        <v>-</v>
      </c>
      <c r="P193" s="45" t="str">
        <f t="shared" si="35"/>
        <v>-</v>
      </c>
      <c r="Q193" s="46" t="str">
        <f t="shared" si="36"/>
        <v>-</v>
      </c>
      <c r="R193" s="45" t="str">
        <f t="shared" si="37"/>
        <v>-</v>
      </c>
      <c r="S193" s="46" t="str">
        <f t="shared" si="38"/>
        <v>-</v>
      </c>
      <c r="T193" s="45" t="str">
        <f t="shared" si="39"/>
        <v>-</v>
      </c>
      <c r="U193" s="45" t="str">
        <f t="shared" si="40"/>
        <v>-</v>
      </c>
      <c r="V193" s="46" t="str">
        <f t="shared" si="41"/>
        <v>-</v>
      </c>
      <c r="W193" s="17" t="str">
        <f t="shared" si="42"/>
        <v>-</v>
      </c>
      <c r="X193" s="18" t="str">
        <f>IF(W193="-","-",($S193*(1+PROFORMA!$A$38)))</f>
        <v>-</v>
      </c>
      <c r="Y193" s="18" t="str">
        <f>IF(W193="-","-",($X193*(PROFORMA!$A$26)*12)*PROFORMA!$A$36)</f>
        <v>-</v>
      </c>
      <c r="Z193" s="19" t="str">
        <f t="shared" si="43"/>
        <v>-</v>
      </c>
      <c r="AA193" s="19" t="str">
        <f>IF(W193="-","-",EDATE(Z193,(12*PROFORMA!$A$26)))</f>
        <v>-</v>
      </c>
      <c r="AB193" s="17" t="str">
        <f t="shared" si="44"/>
        <v>-</v>
      </c>
      <c r="AC193" s="18" t="str">
        <f>IF(AB193="-","-",($X193*(1+PROFORMA!$A$38)))</f>
        <v>-</v>
      </c>
      <c r="AD193" s="18" t="str">
        <f>IF(AB193="-","-",($AC193*(PROFORMA!$A$26)*12)*PROFORMA!$A$36)</f>
        <v>-</v>
      </c>
      <c r="AE193" s="19" t="str">
        <f t="shared" si="45"/>
        <v>-</v>
      </c>
      <c r="AF193" s="19" t="str">
        <f>IF(AB193="-","-",EDATE(AE193,(12*PROFORMA!$A$26)))</f>
        <v>-</v>
      </c>
      <c r="AG193" s="17" t="str">
        <f t="shared" si="46"/>
        <v>-</v>
      </c>
      <c r="AH193" s="18" t="str">
        <f>IF(AG193="-","-",($AC193*(1+PROFORMA!$A$38)))</f>
        <v>-</v>
      </c>
      <c r="AI193" s="18" t="str">
        <f>IF(AG193="-","-",($AH193*(PROFORMA!$A$26)*12)*PROFORMA!$A$36)</f>
        <v>-</v>
      </c>
      <c r="AJ193" s="19" t="str">
        <f t="shared" si="47"/>
        <v>-</v>
      </c>
      <c r="AK193" s="19" t="str">
        <f>IF(AG193="-","-",EDATE(AJ193,(12*PROFORMA!$A$26)))</f>
        <v>-</v>
      </c>
    </row>
    <row r="194" spans="10:37" ht="25" customHeight="1" x14ac:dyDescent="0.2">
      <c r="J194" s="49" t="str">
        <f t="shared" si="32"/>
        <v>-</v>
      </c>
      <c r="K194" s="111" t="str">
        <f>IF(($A194=""),"-",(J194/PROFORMA!$A$8))</f>
        <v>-</v>
      </c>
      <c r="L194" s="74" t="str">
        <f t="shared" si="33"/>
        <v>-</v>
      </c>
      <c r="M194" s="51" t="str">
        <f t="shared" si="34"/>
        <v>-</v>
      </c>
      <c r="N194" s="45" t="str">
        <f t="array" ref="N194">IF(O194&lt;&gt;"-",EOMONTH(MIN(IF($B:$B=B194,$C:$C)),-1)+1,"-")</f>
        <v>-</v>
      </c>
      <c r="O194" s="51" t="str">
        <f>IF(B194=B195,"-",(SUMIF($B:$B,"="&amp;B194,$M:$M)*PROFORMA!$A$36))</f>
        <v>-</v>
      </c>
      <c r="P194" s="45" t="str">
        <f t="shared" si="35"/>
        <v>-</v>
      </c>
      <c r="Q194" s="46" t="str">
        <f t="shared" si="36"/>
        <v>-</v>
      </c>
      <c r="R194" s="45" t="str">
        <f t="shared" si="37"/>
        <v>-</v>
      </c>
      <c r="S194" s="46" t="str">
        <f t="shared" si="38"/>
        <v>-</v>
      </c>
      <c r="T194" s="45" t="str">
        <f t="shared" si="39"/>
        <v>-</v>
      </c>
      <c r="U194" s="45" t="str">
        <f t="shared" si="40"/>
        <v>-</v>
      </c>
      <c r="V194" s="46" t="str">
        <f t="shared" si="41"/>
        <v>-</v>
      </c>
      <c r="W194" s="17" t="str">
        <f t="shared" si="42"/>
        <v>-</v>
      </c>
      <c r="X194" s="18" t="str">
        <f>IF(W194="-","-",($S194*(1+PROFORMA!$A$38)))</f>
        <v>-</v>
      </c>
      <c r="Y194" s="18" t="str">
        <f>IF(W194="-","-",($X194*(PROFORMA!$A$26)*12)*PROFORMA!$A$36)</f>
        <v>-</v>
      </c>
      <c r="Z194" s="19" t="str">
        <f t="shared" si="43"/>
        <v>-</v>
      </c>
      <c r="AA194" s="19" t="str">
        <f>IF(W194="-","-",EDATE(Z194,(12*PROFORMA!$A$26)))</f>
        <v>-</v>
      </c>
      <c r="AB194" s="17" t="str">
        <f t="shared" si="44"/>
        <v>-</v>
      </c>
      <c r="AC194" s="18" t="str">
        <f>IF(AB194="-","-",($X194*(1+PROFORMA!$A$38)))</f>
        <v>-</v>
      </c>
      <c r="AD194" s="18" t="str">
        <f>IF(AB194="-","-",($AC194*(PROFORMA!$A$26)*12)*PROFORMA!$A$36)</f>
        <v>-</v>
      </c>
      <c r="AE194" s="19" t="str">
        <f t="shared" si="45"/>
        <v>-</v>
      </c>
      <c r="AF194" s="19" t="str">
        <f>IF(AB194="-","-",EDATE(AE194,(12*PROFORMA!$A$26)))</f>
        <v>-</v>
      </c>
      <c r="AG194" s="17" t="str">
        <f t="shared" si="46"/>
        <v>-</v>
      </c>
      <c r="AH194" s="18" t="str">
        <f>IF(AG194="-","-",($AC194*(1+PROFORMA!$A$38)))</f>
        <v>-</v>
      </c>
      <c r="AI194" s="18" t="str">
        <f>IF(AG194="-","-",($AH194*(PROFORMA!$A$26)*12)*PROFORMA!$A$36)</f>
        <v>-</v>
      </c>
      <c r="AJ194" s="19" t="str">
        <f t="shared" si="47"/>
        <v>-</v>
      </c>
      <c r="AK194" s="19" t="str">
        <f>IF(AG194="-","-",EDATE(AJ194,(12*PROFORMA!$A$26)))</f>
        <v>-</v>
      </c>
    </row>
    <row r="195" spans="10:37" ht="25" customHeight="1" x14ac:dyDescent="0.2">
      <c r="J195" s="49" t="str">
        <f t="shared" si="32"/>
        <v>-</v>
      </c>
      <c r="K195" s="111" t="str">
        <f>IF(($A195=""),"-",(J195/PROFORMA!$A$8))</f>
        <v>-</v>
      </c>
      <c r="L195" s="74" t="str">
        <f t="shared" si="33"/>
        <v>-</v>
      </c>
      <c r="M195" s="51" t="str">
        <f t="shared" si="34"/>
        <v>-</v>
      </c>
      <c r="N195" s="45" t="str">
        <f t="array" ref="N195">IF(O195&lt;&gt;"-",EOMONTH(MIN(IF($B:$B=B195,$C:$C)),-1)+1,"-")</f>
        <v>-</v>
      </c>
      <c r="O195" s="51" t="str">
        <f>IF(B195=B196,"-",(SUMIF($B:$B,"="&amp;B195,$M:$M)*PROFORMA!$A$36))</f>
        <v>-</v>
      </c>
      <c r="P195" s="45" t="str">
        <f t="shared" si="35"/>
        <v>-</v>
      </c>
      <c r="Q195" s="46" t="str">
        <f t="shared" si="36"/>
        <v>-</v>
      </c>
      <c r="R195" s="45" t="str">
        <f t="shared" si="37"/>
        <v>-</v>
      </c>
      <c r="S195" s="46" t="str">
        <f t="shared" si="38"/>
        <v>-</v>
      </c>
      <c r="T195" s="45" t="str">
        <f t="shared" si="39"/>
        <v>-</v>
      </c>
      <c r="U195" s="45" t="str">
        <f t="shared" si="40"/>
        <v>-</v>
      </c>
      <c r="V195" s="46" t="str">
        <f t="shared" si="41"/>
        <v>-</v>
      </c>
      <c r="W195" s="17" t="str">
        <f t="shared" si="42"/>
        <v>-</v>
      </c>
      <c r="X195" s="18" t="str">
        <f>IF(W195="-","-",($S195*(1+PROFORMA!$A$38)))</f>
        <v>-</v>
      </c>
      <c r="Y195" s="18" t="str">
        <f>IF(W195="-","-",($X195*(PROFORMA!$A$26)*12)*PROFORMA!$A$36)</f>
        <v>-</v>
      </c>
      <c r="Z195" s="19" t="str">
        <f t="shared" si="43"/>
        <v>-</v>
      </c>
      <c r="AA195" s="19" t="str">
        <f>IF(W195="-","-",EDATE(Z195,(12*PROFORMA!$A$26)))</f>
        <v>-</v>
      </c>
      <c r="AB195" s="17" t="str">
        <f t="shared" si="44"/>
        <v>-</v>
      </c>
      <c r="AC195" s="18" t="str">
        <f>IF(AB195="-","-",($X195*(1+PROFORMA!$A$38)))</f>
        <v>-</v>
      </c>
      <c r="AD195" s="18" t="str">
        <f>IF(AB195="-","-",($AC195*(PROFORMA!$A$26)*12)*PROFORMA!$A$36)</f>
        <v>-</v>
      </c>
      <c r="AE195" s="19" t="str">
        <f t="shared" si="45"/>
        <v>-</v>
      </c>
      <c r="AF195" s="19" t="str">
        <f>IF(AB195="-","-",EDATE(AE195,(12*PROFORMA!$A$26)))</f>
        <v>-</v>
      </c>
      <c r="AG195" s="17" t="str">
        <f t="shared" si="46"/>
        <v>-</v>
      </c>
      <c r="AH195" s="18" t="str">
        <f>IF(AG195="-","-",($AC195*(1+PROFORMA!$A$38)))</f>
        <v>-</v>
      </c>
      <c r="AI195" s="18" t="str">
        <f>IF(AG195="-","-",($AH195*(PROFORMA!$A$26)*12)*PROFORMA!$A$36)</f>
        <v>-</v>
      </c>
      <c r="AJ195" s="19" t="str">
        <f t="shared" si="47"/>
        <v>-</v>
      </c>
      <c r="AK195" s="19" t="str">
        <f>IF(AG195="-","-",EDATE(AJ195,(12*PROFORMA!$A$26)))</f>
        <v>-</v>
      </c>
    </row>
    <row r="196" spans="10:37" ht="25" customHeight="1" x14ac:dyDescent="0.2">
      <c r="J196" s="49" t="str">
        <f t="shared" ref="J196:J209" si="48">IF(($A196=""),"-",E196*(1-F196))</f>
        <v>-</v>
      </c>
      <c r="K196" s="111" t="str">
        <f>IF(($A196=""),"-",(J196/PROFORMA!$A$8))</f>
        <v>-</v>
      </c>
      <c r="L196" s="74" t="str">
        <f t="shared" ref="L196:L209" si="49">IF(($A196=""),"-",DATEDIF(C196,D196+1,"m"))</f>
        <v>-</v>
      </c>
      <c r="M196" s="51" t="str">
        <f t="shared" ref="M196:M209" si="50">IF(($A196=""),"-",((L196-2)*S196)+Q196+V196)</f>
        <v>-</v>
      </c>
      <c r="N196" s="45" t="str">
        <f t="array" ref="N196">IF(O196&lt;&gt;"-",EOMONTH(MIN(IF($B:$B=B196,$C:$C)),-1)+1,"-")</f>
        <v>-</v>
      </c>
      <c r="O196" s="51" t="str">
        <f>IF(B196=B197,"-",(SUMIF($B:$B,"="&amp;B196,$M:$M)*PROFORMA!$A$36))</f>
        <v>-</v>
      </c>
      <c r="P196" s="45" t="str">
        <f t="shared" ref="P196:P209" si="51">IF(($A196=""),"-",EOMONTH(C196,-1)+1)</f>
        <v>-</v>
      </c>
      <c r="Q196" s="46" t="str">
        <f t="shared" ref="Q196:Q209" si="52">IF(($A196=""),"-",(((DAY(EOMONTH(C196,0)))-(DAY(C196)-1))/(DAY(EOMONTH(C196,0))))*S196)</f>
        <v>-</v>
      </c>
      <c r="R196" s="45" t="str">
        <f t="shared" ref="R196:R209" si="53">IF(($A196=""),"-",EDATE(P196,1))</f>
        <v>-</v>
      </c>
      <c r="S196" s="46" t="str">
        <f t="shared" ref="S196:S209" si="54">IF(($A196=""),"-",ROUNDUP(((G196*J196)/12),2))</f>
        <v>-</v>
      </c>
      <c r="T196" s="45" t="str">
        <f t="shared" ref="T196:T209" si="55">IF(($A196=""),"-",EOMONTH(U196,-2)+1)</f>
        <v>-</v>
      </c>
      <c r="U196" s="45" t="str">
        <f t="shared" ref="U196:U209" si="56">IF(($A196=""),"-",EOMONTH(D196,-1)+1)</f>
        <v>-</v>
      </c>
      <c r="V196" s="46" t="str">
        <f t="shared" ref="V196:V209" si="57">IF(($A196=""),"-",((DAY(D196))/(DAY(EOMONTH(D196,0))))*S196)</f>
        <v>-</v>
      </c>
      <c r="W196" s="17" t="str">
        <f t="shared" ref="W196:W209" si="58">IF(($B196=$B197),"-",EDATE(U196,1))</f>
        <v>-</v>
      </c>
      <c r="X196" s="18" t="str">
        <f>IF(W196="-","-",($S196*(1+PROFORMA!$A$38)))</f>
        <v>-</v>
      </c>
      <c r="Y196" s="18" t="str">
        <f>IF(W196="-","-",($X196*(PROFORMA!$A$26)*12)*PROFORMA!$A$36)</f>
        <v>-</v>
      </c>
      <c r="Z196" s="19" t="str">
        <f t="shared" ref="Z196:Z209" si="59">W196</f>
        <v>-</v>
      </c>
      <c r="AA196" s="19" t="str">
        <f>IF(W196="-","-",EDATE(Z196,(12*PROFORMA!$A$26)))</f>
        <v>-</v>
      </c>
      <c r="AB196" s="17" t="str">
        <f t="shared" ref="AB196:AB209" si="60">IF(W196="-","-",EDATE(AA196,1))</f>
        <v>-</v>
      </c>
      <c r="AC196" s="18" t="str">
        <f>IF(AB196="-","-",($X196*(1+PROFORMA!$A$38)))</f>
        <v>-</v>
      </c>
      <c r="AD196" s="18" t="str">
        <f>IF(AB196="-","-",($AC196*(PROFORMA!$A$26)*12)*PROFORMA!$A$36)</f>
        <v>-</v>
      </c>
      <c r="AE196" s="19" t="str">
        <f t="shared" ref="AE196:AE209" si="61">AB196</f>
        <v>-</v>
      </c>
      <c r="AF196" s="19" t="str">
        <f>IF(AB196="-","-",EDATE(AE196,(12*PROFORMA!$A$26)))</f>
        <v>-</v>
      </c>
      <c r="AG196" s="17" t="str">
        <f t="shared" ref="AG196:AG209" si="62">IF(W196="-","-",EDATE(AF196,1))</f>
        <v>-</v>
      </c>
      <c r="AH196" s="18" t="str">
        <f>IF(AG196="-","-",($AC196*(1+PROFORMA!$A$38)))</f>
        <v>-</v>
      </c>
      <c r="AI196" s="18" t="str">
        <f>IF(AG196="-","-",($AH196*(PROFORMA!$A$26)*12)*PROFORMA!$A$36)</f>
        <v>-</v>
      </c>
      <c r="AJ196" s="19" t="str">
        <f t="shared" ref="AJ196:AJ209" si="63">AG196</f>
        <v>-</v>
      </c>
      <c r="AK196" s="19" t="str">
        <f>IF(AG196="-","-",EDATE(AJ196,(12*PROFORMA!$A$26)))</f>
        <v>-</v>
      </c>
    </row>
    <row r="197" spans="10:37" ht="25" customHeight="1" x14ac:dyDescent="0.2">
      <c r="J197" s="49" t="str">
        <f t="shared" si="48"/>
        <v>-</v>
      </c>
      <c r="K197" s="111" t="str">
        <f>IF(($A197=""),"-",(J197/PROFORMA!$A$8))</f>
        <v>-</v>
      </c>
      <c r="L197" s="74" t="str">
        <f t="shared" si="49"/>
        <v>-</v>
      </c>
      <c r="M197" s="51" t="str">
        <f t="shared" si="50"/>
        <v>-</v>
      </c>
      <c r="N197" s="45" t="str">
        <f t="array" ref="N197">IF(O197&lt;&gt;"-",EOMONTH(MIN(IF($B:$B=B197,$C:$C)),-1)+1,"-")</f>
        <v>-</v>
      </c>
      <c r="O197" s="51" t="str">
        <f>IF(B197=B198,"-",(SUMIF($B:$B,"="&amp;B197,$M:$M)*PROFORMA!$A$36))</f>
        <v>-</v>
      </c>
      <c r="P197" s="45" t="str">
        <f t="shared" si="51"/>
        <v>-</v>
      </c>
      <c r="Q197" s="46" t="str">
        <f t="shared" si="52"/>
        <v>-</v>
      </c>
      <c r="R197" s="45" t="str">
        <f t="shared" si="53"/>
        <v>-</v>
      </c>
      <c r="S197" s="46" t="str">
        <f t="shared" si="54"/>
        <v>-</v>
      </c>
      <c r="T197" s="45" t="str">
        <f t="shared" si="55"/>
        <v>-</v>
      </c>
      <c r="U197" s="45" t="str">
        <f t="shared" si="56"/>
        <v>-</v>
      </c>
      <c r="V197" s="46" t="str">
        <f t="shared" si="57"/>
        <v>-</v>
      </c>
      <c r="W197" s="17" t="str">
        <f t="shared" si="58"/>
        <v>-</v>
      </c>
      <c r="X197" s="18" t="str">
        <f>IF(W197="-","-",($S197*(1+PROFORMA!$A$38)))</f>
        <v>-</v>
      </c>
      <c r="Y197" s="18" t="str">
        <f>IF(W197="-","-",($X197*(PROFORMA!$A$26)*12)*PROFORMA!$A$36)</f>
        <v>-</v>
      </c>
      <c r="Z197" s="19" t="str">
        <f t="shared" si="59"/>
        <v>-</v>
      </c>
      <c r="AA197" s="19" t="str">
        <f>IF(W197="-","-",EDATE(Z197,(12*PROFORMA!$A$26)))</f>
        <v>-</v>
      </c>
      <c r="AB197" s="17" t="str">
        <f t="shared" si="60"/>
        <v>-</v>
      </c>
      <c r="AC197" s="18" t="str">
        <f>IF(AB197="-","-",($X197*(1+PROFORMA!$A$38)))</f>
        <v>-</v>
      </c>
      <c r="AD197" s="18" t="str">
        <f>IF(AB197="-","-",($AC197*(PROFORMA!$A$26)*12)*PROFORMA!$A$36)</f>
        <v>-</v>
      </c>
      <c r="AE197" s="19" t="str">
        <f t="shared" si="61"/>
        <v>-</v>
      </c>
      <c r="AF197" s="19" t="str">
        <f>IF(AB197="-","-",EDATE(AE197,(12*PROFORMA!$A$26)))</f>
        <v>-</v>
      </c>
      <c r="AG197" s="17" t="str">
        <f t="shared" si="62"/>
        <v>-</v>
      </c>
      <c r="AH197" s="18" t="str">
        <f>IF(AG197="-","-",($AC197*(1+PROFORMA!$A$38)))</f>
        <v>-</v>
      </c>
      <c r="AI197" s="18" t="str">
        <f>IF(AG197="-","-",($AH197*(PROFORMA!$A$26)*12)*PROFORMA!$A$36)</f>
        <v>-</v>
      </c>
      <c r="AJ197" s="19" t="str">
        <f t="shared" si="63"/>
        <v>-</v>
      </c>
      <c r="AK197" s="19" t="str">
        <f>IF(AG197="-","-",EDATE(AJ197,(12*PROFORMA!$A$26)))</f>
        <v>-</v>
      </c>
    </row>
    <row r="198" spans="10:37" ht="25" customHeight="1" x14ac:dyDescent="0.2">
      <c r="J198" s="49" t="str">
        <f t="shared" si="48"/>
        <v>-</v>
      </c>
      <c r="K198" s="111" t="str">
        <f>IF(($A198=""),"-",(J198/PROFORMA!$A$8))</f>
        <v>-</v>
      </c>
      <c r="L198" s="74" t="str">
        <f t="shared" si="49"/>
        <v>-</v>
      </c>
      <c r="M198" s="51" t="str">
        <f t="shared" si="50"/>
        <v>-</v>
      </c>
      <c r="N198" s="45" t="str">
        <f t="array" ref="N198">IF(O198&lt;&gt;"-",EOMONTH(MIN(IF($B:$B=B198,$C:$C)),-1)+1,"-")</f>
        <v>-</v>
      </c>
      <c r="O198" s="51" t="str">
        <f>IF(B198=B199,"-",(SUMIF($B:$B,"="&amp;B198,$M:$M)*PROFORMA!$A$36))</f>
        <v>-</v>
      </c>
      <c r="P198" s="45" t="str">
        <f t="shared" si="51"/>
        <v>-</v>
      </c>
      <c r="Q198" s="46" t="str">
        <f t="shared" si="52"/>
        <v>-</v>
      </c>
      <c r="R198" s="45" t="str">
        <f t="shared" si="53"/>
        <v>-</v>
      </c>
      <c r="S198" s="46" t="str">
        <f t="shared" si="54"/>
        <v>-</v>
      </c>
      <c r="T198" s="45" t="str">
        <f t="shared" si="55"/>
        <v>-</v>
      </c>
      <c r="U198" s="45" t="str">
        <f t="shared" si="56"/>
        <v>-</v>
      </c>
      <c r="V198" s="46" t="str">
        <f t="shared" si="57"/>
        <v>-</v>
      </c>
      <c r="W198" s="17" t="str">
        <f t="shared" si="58"/>
        <v>-</v>
      </c>
      <c r="X198" s="18" t="str">
        <f>IF(W198="-","-",($S198*(1+PROFORMA!$A$38)))</f>
        <v>-</v>
      </c>
      <c r="Y198" s="18" t="str">
        <f>IF(W198="-","-",($X198*(PROFORMA!$A$26)*12)*PROFORMA!$A$36)</f>
        <v>-</v>
      </c>
      <c r="Z198" s="19" t="str">
        <f t="shared" si="59"/>
        <v>-</v>
      </c>
      <c r="AA198" s="19" t="str">
        <f>IF(W198="-","-",EDATE(Z198,(12*PROFORMA!$A$26)))</f>
        <v>-</v>
      </c>
      <c r="AB198" s="17" t="str">
        <f t="shared" si="60"/>
        <v>-</v>
      </c>
      <c r="AC198" s="18" t="str">
        <f>IF(AB198="-","-",($X198*(1+PROFORMA!$A$38)))</f>
        <v>-</v>
      </c>
      <c r="AD198" s="18" t="str">
        <f>IF(AB198="-","-",($AC198*(PROFORMA!$A$26)*12)*PROFORMA!$A$36)</f>
        <v>-</v>
      </c>
      <c r="AE198" s="19" t="str">
        <f t="shared" si="61"/>
        <v>-</v>
      </c>
      <c r="AF198" s="19" t="str">
        <f>IF(AB198="-","-",EDATE(AE198,(12*PROFORMA!$A$26)))</f>
        <v>-</v>
      </c>
      <c r="AG198" s="17" t="str">
        <f t="shared" si="62"/>
        <v>-</v>
      </c>
      <c r="AH198" s="18" t="str">
        <f>IF(AG198="-","-",($AC198*(1+PROFORMA!$A$38)))</f>
        <v>-</v>
      </c>
      <c r="AI198" s="18" t="str">
        <f>IF(AG198="-","-",($AH198*(PROFORMA!$A$26)*12)*PROFORMA!$A$36)</f>
        <v>-</v>
      </c>
      <c r="AJ198" s="19" t="str">
        <f t="shared" si="63"/>
        <v>-</v>
      </c>
      <c r="AK198" s="19" t="str">
        <f>IF(AG198="-","-",EDATE(AJ198,(12*PROFORMA!$A$26)))</f>
        <v>-</v>
      </c>
    </row>
    <row r="199" spans="10:37" ht="25" customHeight="1" x14ac:dyDescent="0.2">
      <c r="J199" s="49" t="str">
        <f t="shared" si="48"/>
        <v>-</v>
      </c>
      <c r="K199" s="111" t="str">
        <f>IF(($A199=""),"-",(J199/PROFORMA!$A$8))</f>
        <v>-</v>
      </c>
      <c r="L199" s="74" t="str">
        <f t="shared" si="49"/>
        <v>-</v>
      </c>
      <c r="M199" s="51" t="str">
        <f t="shared" si="50"/>
        <v>-</v>
      </c>
      <c r="N199" s="45" t="str">
        <f t="array" ref="N199">IF(O199&lt;&gt;"-",EOMONTH(MIN(IF($B:$B=B199,$C:$C)),-1)+1,"-")</f>
        <v>-</v>
      </c>
      <c r="O199" s="51" t="str">
        <f>IF(B199=B200,"-",(SUMIF($B:$B,"="&amp;B199,$M:$M)*PROFORMA!$A$36))</f>
        <v>-</v>
      </c>
      <c r="P199" s="45" t="str">
        <f t="shared" si="51"/>
        <v>-</v>
      </c>
      <c r="Q199" s="46" t="str">
        <f t="shared" si="52"/>
        <v>-</v>
      </c>
      <c r="R199" s="45" t="str">
        <f t="shared" si="53"/>
        <v>-</v>
      </c>
      <c r="S199" s="46" t="str">
        <f t="shared" si="54"/>
        <v>-</v>
      </c>
      <c r="T199" s="45" t="str">
        <f t="shared" si="55"/>
        <v>-</v>
      </c>
      <c r="U199" s="45" t="str">
        <f t="shared" si="56"/>
        <v>-</v>
      </c>
      <c r="V199" s="46" t="str">
        <f t="shared" si="57"/>
        <v>-</v>
      </c>
      <c r="W199" s="17" t="str">
        <f t="shared" si="58"/>
        <v>-</v>
      </c>
      <c r="X199" s="18" t="str">
        <f>IF(W199="-","-",($S199*(1+PROFORMA!$A$38)))</f>
        <v>-</v>
      </c>
      <c r="Y199" s="18" t="str">
        <f>IF(W199="-","-",($X199*(PROFORMA!$A$26)*12)*PROFORMA!$A$36)</f>
        <v>-</v>
      </c>
      <c r="Z199" s="19" t="str">
        <f t="shared" si="59"/>
        <v>-</v>
      </c>
      <c r="AA199" s="19" t="str">
        <f>IF(W199="-","-",EDATE(Z199,(12*PROFORMA!$A$26)))</f>
        <v>-</v>
      </c>
      <c r="AB199" s="17" t="str">
        <f t="shared" si="60"/>
        <v>-</v>
      </c>
      <c r="AC199" s="18" t="str">
        <f>IF(AB199="-","-",($X199*(1+PROFORMA!$A$38)))</f>
        <v>-</v>
      </c>
      <c r="AD199" s="18" t="str">
        <f>IF(AB199="-","-",($AC199*(PROFORMA!$A$26)*12)*PROFORMA!$A$36)</f>
        <v>-</v>
      </c>
      <c r="AE199" s="19" t="str">
        <f t="shared" si="61"/>
        <v>-</v>
      </c>
      <c r="AF199" s="19" t="str">
        <f>IF(AB199="-","-",EDATE(AE199,(12*PROFORMA!$A$26)))</f>
        <v>-</v>
      </c>
      <c r="AG199" s="17" t="str">
        <f t="shared" si="62"/>
        <v>-</v>
      </c>
      <c r="AH199" s="18" t="str">
        <f>IF(AG199="-","-",($AC199*(1+PROFORMA!$A$38)))</f>
        <v>-</v>
      </c>
      <c r="AI199" s="18" t="str">
        <f>IF(AG199="-","-",($AH199*(PROFORMA!$A$26)*12)*PROFORMA!$A$36)</f>
        <v>-</v>
      </c>
      <c r="AJ199" s="19" t="str">
        <f t="shared" si="63"/>
        <v>-</v>
      </c>
      <c r="AK199" s="19" t="str">
        <f>IF(AG199="-","-",EDATE(AJ199,(12*PROFORMA!$A$26)))</f>
        <v>-</v>
      </c>
    </row>
    <row r="200" spans="10:37" ht="25" customHeight="1" x14ac:dyDescent="0.2">
      <c r="J200" s="49" t="str">
        <f t="shared" si="48"/>
        <v>-</v>
      </c>
      <c r="K200" s="111" t="str">
        <f>IF(($A200=""),"-",(J200/PROFORMA!$A$8))</f>
        <v>-</v>
      </c>
      <c r="L200" s="74" t="str">
        <f t="shared" si="49"/>
        <v>-</v>
      </c>
      <c r="M200" s="51" t="str">
        <f t="shared" si="50"/>
        <v>-</v>
      </c>
      <c r="N200" s="45" t="str">
        <f t="array" ref="N200">IF(O200&lt;&gt;"-",EOMONTH(MIN(IF($B:$B=B200,$C:$C)),-1)+1,"-")</f>
        <v>-</v>
      </c>
      <c r="O200" s="51" t="str">
        <f>IF(B200=B201,"-",(SUMIF($B:$B,"="&amp;B200,$M:$M)*PROFORMA!$A$36))</f>
        <v>-</v>
      </c>
      <c r="P200" s="45" t="str">
        <f t="shared" si="51"/>
        <v>-</v>
      </c>
      <c r="Q200" s="46" t="str">
        <f t="shared" si="52"/>
        <v>-</v>
      </c>
      <c r="R200" s="45" t="str">
        <f t="shared" si="53"/>
        <v>-</v>
      </c>
      <c r="S200" s="46" t="str">
        <f t="shared" si="54"/>
        <v>-</v>
      </c>
      <c r="T200" s="45" t="str">
        <f t="shared" si="55"/>
        <v>-</v>
      </c>
      <c r="U200" s="45" t="str">
        <f t="shared" si="56"/>
        <v>-</v>
      </c>
      <c r="V200" s="46" t="str">
        <f t="shared" si="57"/>
        <v>-</v>
      </c>
      <c r="W200" s="17" t="str">
        <f t="shared" si="58"/>
        <v>-</v>
      </c>
      <c r="X200" s="18" t="str">
        <f>IF(W200="-","-",($S200*(1+PROFORMA!$A$38)))</f>
        <v>-</v>
      </c>
      <c r="Y200" s="18" t="str">
        <f>IF(W200="-","-",($X200*(PROFORMA!$A$26)*12)*PROFORMA!$A$36)</f>
        <v>-</v>
      </c>
      <c r="Z200" s="19" t="str">
        <f t="shared" si="59"/>
        <v>-</v>
      </c>
      <c r="AA200" s="19" t="str">
        <f>IF(W200="-","-",EDATE(Z200,(12*PROFORMA!$A$26)))</f>
        <v>-</v>
      </c>
      <c r="AB200" s="17" t="str">
        <f t="shared" si="60"/>
        <v>-</v>
      </c>
      <c r="AC200" s="18" t="str">
        <f>IF(AB200="-","-",($X200*(1+PROFORMA!$A$38)))</f>
        <v>-</v>
      </c>
      <c r="AD200" s="18" t="str">
        <f>IF(AB200="-","-",($AC200*(PROFORMA!$A$26)*12)*PROFORMA!$A$36)</f>
        <v>-</v>
      </c>
      <c r="AE200" s="19" t="str">
        <f t="shared" si="61"/>
        <v>-</v>
      </c>
      <c r="AF200" s="19" t="str">
        <f>IF(AB200="-","-",EDATE(AE200,(12*PROFORMA!$A$26)))</f>
        <v>-</v>
      </c>
      <c r="AG200" s="17" t="str">
        <f t="shared" si="62"/>
        <v>-</v>
      </c>
      <c r="AH200" s="18" t="str">
        <f>IF(AG200="-","-",($AC200*(1+PROFORMA!$A$38)))</f>
        <v>-</v>
      </c>
      <c r="AI200" s="18" t="str">
        <f>IF(AG200="-","-",($AH200*(PROFORMA!$A$26)*12)*PROFORMA!$A$36)</f>
        <v>-</v>
      </c>
      <c r="AJ200" s="19" t="str">
        <f t="shared" si="63"/>
        <v>-</v>
      </c>
      <c r="AK200" s="19" t="str">
        <f>IF(AG200="-","-",EDATE(AJ200,(12*PROFORMA!$A$26)))</f>
        <v>-</v>
      </c>
    </row>
    <row r="201" spans="10:37" ht="25" customHeight="1" x14ac:dyDescent="0.2">
      <c r="J201" s="49" t="str">
        <f t="shared" si="48"/>
        <v>-</v>
      </c>
      <c r="K201" s="111" t="str">
        <f>IF(($A201=""),"-",(J201/PROFORMA!$A$8))</f>
        <v>-</v>
      </c>
      <c r="L201" s="74" t="str">
        <f t="shared" si="49"/>
        <v>-</v>
      </c>
      <c r="M201" s="51" t="str">
        <f t="shared" si="50"/>
        <v>-</v>
      </c>
      <c r="N201" s="45" t="str">
        <f t="array" ref="N201">IF(O201&lt;&gt;"-",EOMONTH(MIN(IF($B:$B=B201,$C:$C)),-1)+1,"-")</f>
        <v>-</v>
      </c>
      <c r="O201" s="51" t="str">
        <f>IF(B201=B202,"-",(SUMIF($B:$B,"="&amp;B201,$M:$M)*PROFORMA!$A$36))</f>
        <v>-</v>
      </c>
      <c r="P201" s="45" t="str">
        <f t="shared" si="51"/>
        <v>-</v>
      </c>
      <c r="Q201" s="46" t="str">
        <f t="shared" si="52"/>
        <v>-</v>
      </c>
      <c r="R201" s="45" t="str">
        <f t="shared" si="53"/>
        <v>-</v>
      </c>
      <c r="S201" s="46" t="str">
        <f t="shared" si="54"/>
        <v>-</v>
      </c>
      <c r="T201" s="45" t="str">
        <f t="shared" si="55"/>
        <v>-</v>
      </c>
      <c r="U201" s="45" t="str">
        <f t="shared" si="56"/>
        <v>-</v>
      </c>
      <c r="V201" s="46" t="str">
        <f t="shared" si="57"/>
        <v>-</v>
      </c>
      <c r="W201" s="17" t="str">
        <f t="shared" si="58"/>
        <v>-</v>
      </c>
      <c r="X201" s="18" t="str">
        <f>IF(W201="-","-",($S201*(1+PROFORMA!$A$38)))</f>
        <v>-</v>
      </c>
      <c r="Y201" s="18" t="str">
        <f>IF(W201="-","-",($X201*(PROFORMA!$A$26)*12)*PROFORMA!$A$36)</f>
        <v>-</v>
      </c>
      <c r="Z201" s="19" t="str">
        <f t="shared" si="59"/>
        <v>-</v>
      </c>
      <c r="AA201" s="19" t="str">
        <f>IF(W201="-","-",EDATE(Z201,(12*PROFORMA!$A$26)))</f>
        <v>-</v>
      </c>
      <c r="AB201" s="17" t="str">
        <f t="shared" si="60"/>
        <v>-</v>
      </c>
      <c r="AC201" s="18" t="str">
        <f>IF(AB201="-","-",($X201*(1+PROFORMA!$A$38)))</f>
        <v>-</v>
      </c>
      <c r="AD201" s="18" t="str">
        <f>IF(AB201="-","-",($AC201*(PROFORMA!$A$26)*12)*PROFORMA!$A$36)</f>
        <v>-</v>
      </c>
      <c r="AE201" s="19" t="str">
        <f t="shared" si="61"/>
        <v>-</v>
      </c>
      <c r="AF201" s="19" t="str">
        <f>IF(AB201="-","-",EDATE(AE201,(12*PROFORMA!$A$26)))</f>
        <v>-</v>
      </c>
      <c r="AG201" s="17" t="str">
        <f t="shared" si="62"/>
        <v>-</v>
      </c>
      <c r="AH201" s="18" t="str">
        <f>IF(AG201="-","-",($AC201*(1+PROFORMA!$A$38)))</f>
        <v>-</v>
      </c>
      <c r="AI201" s="18" t="str">
        <f>IF(AG201="-","-",($AH201*(PROFORMA!$A$26)*12)*PROFORMA!$A$36)</f>
        <v>-</v>
      </c>
      <c r="AJ201" s="19" t="str">
        <f t="shared" si="63"/>
        <v>-</v>
      </c>
      <c r="AK201" s="19" t="str">
        <f>IF(AG201="-","-",EDATE(AJ201,(12*PROFORMA!$A$26)))</f>
        <v>-</v>
      </c>
    </row>
    <row r="202" spans="10:37" ht="25" customHeight="1" x14ac:dyDescent="0.2">
      <c r="J202" s="49" t="str">
        <f t="shared" si="48"/>
        <v>-</v>
      </c>
      <c r="K202" s="111" t="str">
        <f>IF(($A202=""),"-",(J202/PROFORMA!$A$8))</f>
        <v>-</v>
      </c>
      <c r="L202" s="74" t="str">
        <f t="shared" si="49"/>
        <v>-</v>
      </c>
      <c r="M202" s="51" t="str">
        <f t="shared" si="50"/>
        <v>-</v>
      </c>
      <c r="N202" s="45" t="str">
        <f t="array" ref="N202">IF(O202&lt;&gt;"-",EOMONTH(MIN(IF($B:$B=B202,$C:$C)),-1)+1,"-")</f>
        <v>-</v>
      </c>
      <c r="O202" s="51" t="str">
        <f>IF(B202=B203,"-",(SUMIF($B:$B,"="&amp;B202,$M:$M)*PROFORMA!$A$36))</f>
        <v>-</v>
      </c>
      <c r="P202" s="45" t="str">
        <f t="shared" si="51"/>
        <v>-</v>
      </c>
      <c r="Q202" s="46" t="str">
        <f t="shared" si="52"/>
        <v>-</v>
      </c>
      <c r="R202" s="45" t="str">
        <f t="shared" si="53"/>
        <v>-</v>
      </c>
      <c r="S202" s="46" t="str">
        <f t="shared" si="54"/>
        <v>-</v>
      </c>
      <c r="T202" s="45" t="str">
        <f t="shared" si="55"/>
        <v>-</v>
      </c>
      <c r="U202" s="45" t="str">
        <f t="shared" si="56"/>
        <v>-</v>
      </c>
      <c r="V202" s="46" t="str">
        <f t="shared" si="57"/>
        <v>-</v>
      </c>
      <c r="W202" s="17" t="str">
        <f t="shared" si="58"/>
        <v>-</v>
      </c>
      <c r="X202" s="18" t="str">
        <f>IF(W202="-","-",($S202*(1+PROFORMA!$A$38)))</f>
        <v>-</v>
      </c>
      <c r="Y202" s="18" t="str">
        <f>IF(W202="-","-",($X202*(PROFORMA!$A$26)*12)*PROFORMA!$A$36)</f>
        <v>-</v>
      </c>
      <c r="Z202" s="19" t="str">
        <f t="shared" si="59"/>
        <v>-</v>
      </c>
      <c r="AA202" s="19" t="str">
        <f>IF(W202="-","-",EDATE(Z202,(12*PROFORMA!$A$26)))</f>
        <v>-</v>
      </c>
      <c r="AB202" s="17" t="str">
        <f t="shared" si="60"/>
        <v>-</v>
      </c>
      <c r="AC202" s="18" t="str">
        <f>IF(AB202="-","-",($X202*(1+PROFORMA!$A$38)))</f>
        <v>-</v>
      </c>
      <c r="AD202" s="18" t="str">
        <f>IF(AB202="-","-",($AC202*(PROFORMA!$A$26)*12)*PROFORMA!$A$36)</f>
        <v>-</v>
      </c>
      <c r="AE202" s="19" t="str">
        <f t="shared" si="61"/>
        <v>-</v>
      </c>
      <c r="AF202" s="19" t="str">
        <f>IF(AB202="-","-",EDATE(AE202,(12*PROFORMA!$A$26)))</f>
        <v>-</v>
      </c>
      <c r="AG202" s="17" t="str">
        <f t="shared" si="62"/>
        <v>-</v>
      </c>
      <c r="AH202" s="18" t="str">
        <f>IF(AG202="-","-",($AC202*(1+PROFORMA!$A$38)))</f>
        <v>-</v>
      </c>
      <c r="AI202" s="18" t="str">
        <f>IF(AG202="-","-",($AH202*(PROFORMA!$A$26)*12)*PROFORMA!$A$36)</f>
        <v>-</v>
      </c>
      <c r="AJ202" s="19" t="str">
        <f t="shared" si="63"/>
        <v>-</v>
      </c>
      <c r="AK202" s="19" t="str">
        <f>IF(AG202="-","-",EDATE(AJ202,(12*PROFORMA!$A$26)))</f>
        <v>-</v>
      </c>
    </row>
    <row r="203" spans="10:37" ht="25" customHeight="1" x14ac:dyDescent="0.2">
      <c r="J203" s="49" t="str">
        <f t="shared" si="48"/>
        <v>-</v>
      </c>
      <c r="K203" s="111" t="str">
        <f>IF(($A203=""),"-",(J203/PROFORMA!$A$8))</f>
        <v>-</v>
      </c>
      <c r="L203" s="74" t="str">
        <f t="shared" si="49"/>
        <v>-</v>
      </c>
      <c r="M203" s="51" t="str">
        <f t="shared" si="50"/>
        <v>-</v>
      </c>
      <c r="N203" s="45" t="str">
        <f t="array" ref="N203">IF(O203&lt;&gt;"-",EOMONTH(MIN(IF($B:$B=B203,$C:$C)),-1)+1,"-")</f>
        <v>-</v>
      </c>
      <c r="O203" s="51" t="str">
        <f>IF(B203=B204,"-",(SUMIF($B:$B,"="&amp;B203,$M:$M)*PROFORMA!$A$36))</f>
        <v>-</v>
      </c>
      <c r="P203" s="45" t="str">
        <f t="shared" si="51"/>
        <v>-</v>
      </c>
      <c r="Q203" s="46" t="str">
        <f t="shared" si="52"/>
        <v>-</v>
      </c>
      <c r="R203" s="45" t="str">
        <f t="shared" si="53"/>
        <v>-</v>
      </c>
      <c r="S203" s="46" t="str">
        <f t="shared" si="54"/>
        <v>-</v>
      </c>
      <c r="T203" s="45" t="str">
        <f t="shared" si="55"/>
        <v>-</v>
      </c>
      <c r="U203" s="45" t="str">
        <f t="shared" si="56"/>
        <v>-</v>
      </c>
      <c r="V203" s="46" t="str">
        <f t="shared" si="57"/>
        <v>-</v>
      </c>
      <c r="W203" s="17" t="str">
        <f t="shared" si="58"/>
        <v>-</v>
      </c>
      <c r="X203" s="18" t="str">
        <f>IF(W203="-","-",($S203*(1+PROFORMA!$A$38)))</f>
        <v>-</v>
      </c>
      <c r="Y203" s="18" t="str">
        <f>IF(W203="-","-",($X203*(PROFORMA!$A$26)*12)*PROFORMA!$A$36)</f>
        <v>-</v>
      </c>
      <c r="Z203" s="19" t="str">
        <f t="shared" si="59"/>
        <v>-</v>
      </c>
      <c r="AA203" s="19" t="str">
        <f>IF(W203="-","-",EDATE(Z203,(12*PROFORMA!$A$26)))</f>
        <v>-</v>
      </c>
      <c r="AB203" s="17" t="str">
        <f t="shared" si="60"/>
        <v>-</v>
      </c>
      <c r="AC203" s="18" t="str">
        <f>IF(AB203="-","-",($X203*(1+PROFORMA!$A$38)))</f>
        <v>-</v>
      </c>
      <c r="AD203" s="18" t="str">
        <f>IF(AB203="-","-",($AC203*(PROFORMA!$A$26)*12)*PROFORMA!$A$36)</f>
        <v>-</v>
      </c>
      <c r="AE203" s="19" t="str">
        <f t="shared" si="61"/>
        <v>-</v>
      </c>
      <c r="AF203" s="19" t="str">
        <f>IF(AB203="-","-",EDATE(AE203,(12*PROFORMA!$A$26)))</f>
        <v>-</v>
      </c>
      <c r="AG203" s="17" t="str">
        <f t="shared" si="62"/>
        <v>-</v>
      </c>
      <c r="AH203" s="18" t="str">
        <f>IF(AG203="-","-",($AC203*(1+PROFORMA!$A$38)))</f>
        <v>-</v>
      </c>
      <c r="AI203" s="18" t="str">
        <f>IF(AG203="-","-",($AH203*(PROFORMA!$A$26)*12)*PROFORMA!$A$36)</f>
        <v>-</v>
      </c>
      <c r="AJ203" s="19" t="str">
        <f t="shared" si="63"/>
        <v>-</v>
      </c>
      <c r="AK203" s="19" t="str">
        <f>IF(AG203="-","-",EDATE(AJ203,(12*PROFORMA!$A$26)))</f>
        <v>-</v>
      </c>
    </row>
    <row r="204" spans="10:37" ht="25" customHeight="1" x14ac:dyDescent="0.2">
      <c r="J204" s="49" t="str">
        <f t="shared" si="48"/>
        <v>-</v>
      </c>
      <c r="K204" s="111" t="str">
        <f>IF(($A204=""),"-",(J204/PROFORMA!$A$8))</f>
        <v>-</v>
      </c>
      <c r="L204" s="74" t="str">
        <f t="shared" si="49"/>
        <v>-</v>
      </c>
      <c r="M204" s="51" t="str">
        <f t="shared" si="50"/>
        <v>-</v>
      </c>
      <c r="N204" s="45" t="str">
        <f t="array" ref="N204">IF(O204&lt;&gt;"-",EOMONTH(MIN(IF($B:$B=B204,$C:$C)),-1)+1,"-")</f>
        <v>-</v>
      </c>
      <c r="O204" s="51" t="str">
        <f>IF(B204=B205,"-",(SUMIF($B:$B,"="&amp;B204,$M:$M)*PROFORMA!$A$36))</f>
        <v>-</v>
      </c>
      <c r="P204" s="45" t="str">
        <f t="shared" si="51"/>
        <v>-</v>
      </c>
      <c r="Q204" s="46" t="str">
        <f t="shared" si="52"/>
        <v>-</v>
      </c>
      <c r="R204" s="45" t="str">
        <f t="shared" si="53"/>
        <v>-</v>
      </c>
      <c r="S204" s="46" t="str">
        <f t="shared" si="54"/>
        <v>-</v>
      </c>
      <c r="T204" s="45" t="str">
        <f t="shared" si="55"/>
        <v>-</v>
      </c>
      <c r="U204" s="45" t="str">
        <f t="shared" si="56"/>
        <v>-</v>
      </c>
      <c r="V204" s="46" t="str">
        <f t="shared" si="57"/>
        <v>-</v>
      </c>
      <c r="W204" s="17" t="str">
        <f t="shared" si="58"/>
        <v>-</v>
      </c>
      <c r="X204" s="18" t="str">
        <f>IF(W204="-","-",($S204*(1+PROFORMA!$A$38)))</f>
        <v>-</v>
      </c>
      <c r="Y204" s="18" t="str">
        <f>IF(W204="-","-",($X204*(PROFORMA!$A$26)*12)*PROFORMA!$A$36)</f>
        <v>-</v>
      </c>
      <c r="Z204" s="19" t="str">
        <f t="shared" si="59"/>
        <v>-</v>
      </c>
      <c r="AA204" s="19" t="str">
        <f>IF(W204="-","-",EDATE(Z204,(12*PROFORMA!$A$26)))</f>
        <v>-</v>
      </c>
      <c r="AB204" s="17" t="str">
        <f t="shared" si="60"/>
        <v>-</v>
      </c>
      <c r="AC204" s="18" t="str">
        <f>IF(AB204="-","-",($X204*(1+PROFORMA!$A$38)))</f>
        <v>-</v>
      </c>
      <c r="AD204" s="18" t="str">
        <f>IF(AB204="-","-",($AC204*(PROFORMA!$A$26)*12)*PROFORMA!$A$36)</f>
        <v>-</v>
      </c>
      <c r="AE204" s="19" t="str">
        <f t="shared" si="61"/>
        <v>-</v>
      </c>
      <c r="AF204" s="19" t="str">
        <f>IF(AB204="-","-",EDATE(AE204,(12*PROFORMA!$A$26)))</f>
        <v>-</v>
      </c>
      <c r="AG204" s="17" t="str">
        <f t="shared" si="62"/>
        <v>-</v>
      </c>
      <c r="AH204" s="18" t="str">
        <f>IF(AG204="-","-",($AC204*(1+PROFORMA!$A$38)))</f>
        <v>-</v>
      </c>
      <c r="AI204" s="18" t="str">
        <f>IF(AG204="-","-",($AH204*(PROFORMA!$A$26)*12)*PROFORMA!$A$36)</f>
        <v>-</v>
      </c>
      <c r="AJ204" s="19" t="str">
        <f t="shared" si="63"/>
        <v>-</v>
      </c>
      <c r="AK204" s="19" t="str">
        <f>IF(AG204="-","-",EDATE(AJ204,(12*PROFORMA!$A$26)))</f>
        <v>-</v>
      </c>
    </row>
    <row r="205" spans="10:37" ht="25" customHeight="1" x14ac:dyDescent="0.2">
      <c r="J205" s="49" t="str">
        <f t="shared" si="48"/>
        <v>-</v>
      </c>
      <c r="K205" s="111" t="str">
        <f>IF(($A205=""),"-",(J205/PROFORMA!$A$8))</f>
        <v>-</v>
      </c>
      <c r="L205" s="74" t="str">
        <f t="shared" si="49"/>
        <v>-</v>
      </c>
      <c r="M205" s="51" t="str">
        <f t="shared" si="50"/>
        <v>-</v>
      </c>
      <c r="N205" s="45" t="str">
        <f t="array" ref="N205">IF(O205&lt;&gt;"-",EOMONTH(MIN(IF($B:$B=B205,$C:$C)),-1)+1,"-")</f>
        <v>-</v>
      </c>
      <c r="O205" s="51" t="str">
        <f>IF(B205=B206,"-",(SUMIF($B:$B,"="&amp;B205,$M:$M)*PROFORMA!$A$36))</f>
        <v>-</v>
      </c>
      <c r="P205" s="45" t="str">
        <f t="shared" si="51"/>
        <v>-</v>
      </c>
      <c r="Q205" s="46" t="str">
        <f t="shared" si="52"/>
        <v>-</v>
      </c>
      <c r="R205" s="45" t="str">
        <f t="shared" si="53"/>
        <v>-</v>
      </c>
      <c r="S205" s="46" t="str">
        <f t="shared" si="54"/>
        <v>-</v>
      </c>
      <c r="T205" s="45" t="str">
        <f t="shared" si="55"/>
        <v>-</v>
      </c>
      <c r="U205" s="45" t="str">
        <f t="shared" si="56"/>
        <v>-</v>
      </c>
      <c r="V205" s="46" t="str">
        <f t="shared" si="57"/>
        <v>-</v>
      </c>
      <c r="W205" s="17" t="str">
        <f t="shared" si="58"/>
        <v>-</v>
      </c>
      <c r="X205" s="18" t="str">
        <f>IF(W205="-","-",($S205*(1+PROFORMA!$A$38)))</f>
        <v>-</v>
      </c>
      <c r="Y205" s="18" t="str">
        <f>IF(W205="-","-",($X205*(PROFORMA!$A$26)*12)*PROFORMA!$A$36)</f>
        <v>-</v>
      </c>
      <c r="Z205" s="19" t="str">
        <f t="shared" si="59"/>
        <v>-</v>
      </c>
      <c r="AA205" s="19" t="str">
        <f>IF(W205="-","-",EDATE(Z205,(12*PROFORMA!$A$26)))</f>
        <v>-</v>
      </c>
      <c r="AB205" s="17" t="str">
        <f t="shared" si="60"/>
        <v>-</v>
      </c>
      <c r="AC205" s="18" t="str">
        <f>IF(AB205="-","-",($X205*(1+PROFORMA!$A$38)))</f>
        <v>-</v>
      </c>
      <c r="AD205" s="18" t="str">
        <f>IF(AB205="-","-",($AC205*(PROFORMA!$A$26)*12)*PROFORMA!$A$36)</f>
        <v>-</v>
      </c>
      <c r="AE205" s="19" t="str">
        <f t="shared" si="61"/>
        <v>-</v>
      </c>
      <c r="AF205" s="19" t="str">
        <f>IF(AB205="-","-",EDATE(AE205,(12*PROFORMA!$A$26)))</f>
        <v>-</v>
      </c>
      <c r="AG205" s="17" t="str">
        <f t="shared" si="62"/>
        <v>-</v>
      </c>
      <c r="AH205" s="18" t="str">
        <f>IF(AG205="-","-",($AC205*(1+PROFORMA!$A$38)))</f>
        <v>-</v>
      </c>
      <c r="AI205" s="18" t="str">
        <f>IF(AG205="-","-",($AH205*(PROFORMA!$A$26)*12)*PROFORMA!$A$36)</f>
        <v>-</v>
      </c>
      <c r="AJ205" s="19" t="str">
        <f t="shared" si="63"/>
        <v>-</v>
      </c>
      <c r="AK205" s="19" t="str">
        <f>IF(AG205="-","-",EDATE(AJ205,(12*PROFORMA!$A$26)))</f>
        <v>-</v>
      </c>
    </row>
    <row r="206" spans="10:37" ht="25" customHeight="1" x14ac:dyDescent="0.2">
      <c r="J206" s="49" t="str">
        <f t="shared" si="48"/>
        <v>-</v>
      </c>
      <c r="K206" s="111" t="str">
        <f>IF(($A206=""),"-",(J206/PROFORMA!$A$8))</f>
        <v>-</v>
      </c>
      <c r="L206" s="74" t="str">
        <f t="shared" si="49"/>
        <v>-</v>
      </c>
      <c r="M206" s="51" t="str">
        <f t="shared" si="50"/>
        <v>-</v>
      </c>
      <c r="N206" s="45" t="str">
        <f t="array" ref="N206">IF(O206&lt;&gt;"-",EOMONTH(MIN(IF($B:$B=B206,$C:$C)),-1)+1,"-")</f>
        <v>-</v>
      </c>
      <c r="O206" s="51" t="str">
        <f>IF(B206=B207,"-",(SUMIF($B:$B,"="&amp;B206,$M:$M)*PROFORMA!$A$36))</f>
        <v>-</v>
      </c>
      <c r="P206" s="45" t="str">
        <f t="shared" si="51"/>
        <v>-</v>
      </c>
      <c r="Q206" s="46" t="str">
        <f t="shared" si="52"/>
        <v>-</v>
      </c>
      <c r="R206" s="45" t="str">
        <f t="shared" si="53"/>
        <v>-</v>
      </c>
      <c r="S206" s="46" t="str">
        <f t="shared" si="54"/>
        <v>-</v>
      </c>
      <c r="T206" s="45" t="str">
        <f t="shared" si="55"/>
        <v>-</v>
      </c>
      <c r="U206" s="45" t="str">
        <f t="shared" si="56"/>
        <v>-</v>
      </c>
      <c r="V206" s="46" t="str">
        <f t="shared" si="57"/>
        <v>-</v>
      </c>
      <c r="W206" s="17" t="str">
        <f t="shared" si="58"/>
        <v>-</v>
      </c>
      <c r="X206" s="18" t="str">
        <f>IF(W206="-","-",($S206*(1+PROFORMA!$A$38)))</f>
        <v>-</v>
      </c>
      <c r="Y206" s="18" t="str">
        <f>IF(W206="-","-",($X206*(PROFORMA!$A$26)*12)*PROFORMA!$A$36)</f>
        <v>-</v>
      </c>
      <c r="Z206" s="19" t="str">
        <f t="shared" si="59"/>
        <v>-</v>
      </c>
      <c r="AA206" s="19" t="str">
        <f>IF(W206="-","-",EDATE(Z206,(12*PROFORMA!$A$26)))</f>
        <v>-</v>
      </c>
      <c r="AB206" s="17" t="str">
        <f t="shared" si="60"/>
        <v>-</v>
      </c>
      <c r="AC206" s="18" t="str">
        <f>IF(AB206="-","-",($X206*(1+PROFORMA!$A$38)))</f>
        <v>-</v>
      </c>
      <c r="AD206" s="18" t="str">
        <f>IF(AB206="-","-",($AC206*(PROFORMA!$A$26)*12)*PROFORMA!$A$36)</f>
        <v>-</v>
      </c>
      <c r="AE206" s="19" t="str">
        <f t="shared" si="61"/>
        <v>-</v>
      </c>
      <c r="AF206" s="19" t="str">
        <f>IF(AB206="-","-",EDATE(AE206,(12*PROFORMA!$A$26)))</f>
        <v>-</v>
      </c>
      <c r="AG206" s="17" t="str">
        <f t="shared" si="62"/>
        <v>-</v>
      </c>
      <c r="AH206" s="18" t="str">
        <f>IF(AG206="-","-",($AC206*(1+PROFORMA!$A$38)))</f>
        <v>-</v>
      </c>
      <c r="AI206" s="18" t="str">
        <f>IF(AG206="-","-",($AH206*(PROFORMA!$A$26)*12)*PROFORMA!$A$36)</f>
        <v>-</v>
      </c>
      <c r="AJ206" s="19" t="str">
        <f t="shared" si="63"/>
        <v>-</v>
      </c>
      <c r="AK206" s="19" t="str">
        <f>IF(AG206="-","-",EDATE(AJ206,(12*PROFORMA!$A$26)))</f>
        <v>-</v>
      </c>
    </row>
    <row r="207" spans="10:37" ht="25" customHeight="1" x14ac:dyDescent="0.2">
      <c r="J207" s="49" t="str">
        <f t="shared" si="48"/>
        <v>-</v>
      </c>
      <c r="K207" s="111" t="str">
        <f>IF(($A207=""),"-",(J207/PROFORMA!$A$8))</f>
        <v>-</v>
      </c>
      <c r="L207" s="74" t="str">
        <f t="shared" si="49"/>
        <v>-</v>
      </c>
      <c r="M207" s="51" t="str">
        <f t="shared" si="50"/>
        <v>-</v>
      </c>
      <c r="N207" s="45" t="str">
        <f t="array" ref="N207">IF(O207&lt;&gt;"-",EOMONTH(MIN(IF($B:$B=B207,$C:$C)),-1)+1,"-")</f>
        <v>-</v>
      </c>
      <c r="O207" s="51" t="str">
        <f>IF(B207=B208,"-",(SUMIF($B:$B,"="&amp;B207,$M:$M)*PROFORMA!$A$36))</f>
        <v>-</v>
      </c>
      <c r="P207" s="45" t="str">
        <f t="shared" si="51"/>
        <v>-</v>
      </c>
      <c r="Q207" s="46" t="str">
        <f t="shared" si="52"/>
        <v>-</v>
      </c>
      <c r="R207" s="45" t="str">
        <f t="shared" si="53"/>
        <v>-</v>
      </c>
      <c r="S207" s="46" t="str">
        <f t="shared" si="54"/>
        <v>-</v>
      </c>
      <c r="T207" s="45" t="str">
        <f t="shared" si="55"/>
        <v>-</v>
      </c>
      <c r="U207" s="45" t="str">
        <f t="shared" si="56"/>
        <v>-</v>
      </c>
      <c r="V207" s="46" t="str">
        <f t="shared" si="57"/>
        <v>-</v>
      </c>
      <c r="W207" s="17" t="str">
        <f t="shared" si="58"/>
        <v>-</v>
      </c>
      <c r="X207" s="18" t="str">
        <f>IF(W207="-","-",($S207*(1+PROFORMA!$A$38)))</f>
        <v>-</v>
      </c>
      <c r="Y207" s="18" t="str">
        <f>IF(W207="-","-",($X207*(PROFORMA!$A$26)*12)*PROFORMA!$A$36)</f>
        <v>-</v>
      </c>
      <c r="Z207" s="19" t="str">
        <f t="shared" si="59"/>
        <v>-</v>
      </c>
      <c r="AA207" s="19" t="str">
        <f>IF(W207="-","-",EDATE(Z207,(12*PROFORMA!$A$26)))</f>
        <v>-</v>
      </c>
      <c r="AB207" s="17" t="str">
        <f t="shared" si="60"/>
        <v>-</v>
      </c>
      <c r="AC207" s="18" t="str">
        <f>IF(AB207="-","-",($X207*(1+PROFORMA!$A$38)))</f>
        <v>-</v>
      </c>
      <c r="AD207" s="18" t="str">
        <f>IF(AB207="-","-",($AC207*(PROFORMA!$A$26)*12)*PROFORMA!$A$36)</f>
        <v>-</v>
      </c>
      <c r="AE207" s="19" t="str">
        <f t="shared" si="61"/>
        <v>-</v>
      </c>
      <c r="AF207" s="19" t="str">
        <f>IF(AB207="-","-",EDATE(AE207,(12*PROFORMA!$A$26)))</f>
        <v>-</v>
      </c>
      <c r="AG207" s="17" t="str">
        <f t="shared" si="62"/>
        <v>-</v>
      </c>
      <c r="AH207" s="18" t="str">
        <f>IF(AG207="-","-",($AC207*(1+PROFORMA!$A$38)))</f>
        <v>-</v>
      </c>
      <c r="AI207" s="18" t="str">
        <f>IF(AG207="-","-",($AH207*(PROFORMA!$A$26)*12)*PROFORMA!$A$36)</f>
        <v>-</v>
      </c>
      <c r="AJ207" s="19" t="str">
        <f t="shared" si="63"/>
        <v>-</v>
      </c>
      <c r="AK207" s="19" t="str">
        <f>IF(AG207="-","-",EDATE(AJ207,(12*PROFORMA!$A$26)))</f>
        <v>-</v>
      </c>
    </row>
    <row r="208" spans="10:37" ht="25" customHeight="1" x14ac:dyDescent="0.2">
      <c r="J208" s="49" t="str">
        <f t="shared" si="48"/>
        <v>-</v>
      </c>
      <c r="K208" s="111" t="str">
        <f>IF(($A208=""),"-",(J208/PROFORMA!$A$8))</f>
        <v>-</v>
      </c>
      <c r="L208" s="74" t="str">
        <f t="shared" si="49"/>
        <v>-</v>
      </c>
      <c r="M208" s="51" t="str">
        <f t="shared" si="50"/>
        <v>-</v>
      </c>
      <c r="N208" s="45" t="str">
        <f t="array" ref="N208">IF(O208&lt;&gt;"-",EOMONTH(MIN(IF($B:$B=B208,$C:$C)),-1)+1,"-")</f>
        <v>-</v>
      </c>
      <c r="O208" s="51" t="str">
        <f>IF(B208=B209,"-",(SUMIF($B:$B,"="&amp;B208,$M:$M)*PROFORMA!$A$36))</f>
        <v>-</v>
      </c>
      <c r="P208" s="45" t="str">
        <f t="shared" si="51"/>
        <v>-</v>
      </c>
      <c r="Q208" s="46" t="str">
        <f t="shared" si="52"/>
        <v>-</v>
      </c>
      <c r="R208" s="45" t="str">
        <f t="shared" si="53"/>
        <v>-</v>
      </c>
      <c r="S208" s="46" t="str">
        <f t="shared" si="54"/>
        <v>-</v>
      </c>
      <c r="T208" s="45" t="str">
        <f t="shared" si="55"/>
        <v>-</v>
      </c>
      <c r="U208" s="45" t="str">
        <f t="shared" si="56"/>
        <v>-</v>
      </c>
      <c r="V208" s="46" t="str">
        <f t="shared" si="57"/>
        <v>-</v>
      </c>
      <c r="W208" s="17" t="str">
        <f t="shared" si="58"/>
        <v>-</v>
      </c>
      <c r="X208" s="18" t="str">
        <f>IF(W208="-","-",($S208*(1+PROFORMA!$A$38)))</f>
        <v>-</v>
      </c>
      <c r="Y208" s="18" t="str">
        <f>IF(W208="-","-",($X208*(PROFORMA!$A$26)*12)*PROFORMA!$A$36)</f>
        <v>-</v>
      </c>
      <c r="Z208" s="19" t="str">
        <f t="shared" si="59"/>
        <v>-</v>
      </c>
      <c r="AA208" s="19" t="str">
        <f>IF(W208="-","-",EDATE(Z208,(12*PROFORMA!$A$26)))</f>
        <v>-</v>
      </c>
      <c r="AB208" s="17" t="str">
        <f t="shared" si="60"/>
        <v>-</v>
      </c>
      <c r="AC208" s="18" t="str">
        <f>IF(AB208="-","-",($X208*(1+PROFORMA!$A$38)))</f>
        <v>-</v>
      </c>
      <c r="AD208" s="18" t="str">
        <f>IF(AB208="-","-",($AC208*(PROFORMA!$A$26)*12)*PROFORMA!$A$36)</f>
        <v>-</v>
      </c>
      <c r="AE208" s="19" t="str">
        <f t="shared" si="61"/>
        <v>-</v>
      </c>
      <c r="AF208" s="19" t="str">
        <f>IF(AB208="-","-",EDATE(AE208,(12*PROFORMA!$A$26)))</f>
        <v>-</v>
      </c>
      <c r="AG208" s="17" t="str">
        <f t="shared" si="62"/>
        <v>-</v>
      </c>
      <c r="AH208" s="18" t="str">
        <f>IF(AG208="-","-",($AC208*(1+PROFORMA!$A$38)))</f>
        <v>-</v>
      </c>
      <c r="AI208" s="18" t="str">
        <f>IF(AG208="-","-",($AH208*(PROFORMA!$A$26)*12)*PROFORMA!$A$36)</f>
        <v>-</v>
      </c>
      <c r="AJ208" s="19" t="str">
        <f t="shared" si="63"/>
        <v>-</v>
      </c>
      <c r="AK208" s="19" t="str">
        <f>IF(AG208="-","-",EDATE(AJ208,(12*PROFORMA!$A$26)))</f>
        <v>-</v>
      </c>
    </row>
    <row r="209" spans="10:37" ht="25" customHeight="1" x14ac:dyDescent="0.2">
      <c r="J209" s="49" t="str">
        <f t="shared" si="48"/>
        <v>-</v>
      </c>
      <c r="K209" s="111" t="str">
        <f>IF(($A209=""),"-",(J209/PROFORMA!$A$8))</f>
        <v>-</v>
      </c>
      <c r="L209" s="74" t="str">
        <f t="shared" si="49"/>
        <v>-</v>
      </c>
      <c r="M209" s="51" t="str">
        <f t="shared" si="50"/>
        <v>-</v>
      </c>
      <c r="N209" s="45" t="str">
        <f t="array" ref="N209">IF(O209&lt;&gt;"-",EOMONTH(MIN(IF($B:$B=B209,$C:$C)),-1)+1,"-")</f>
        <v>-</v>
      </c>
      <c r="O209" s="51" t="str">
        <f>IF(B209=B210,"-",(SUMIF($B:$B,"="&amp;B209,$M:$M)*PROFORMA!$A$36))</f>
        <v>-</v>
      </c>
      <c r="P209" s="45" t="str">
        <f t="shared" si="51"/>
        <v>-</v>
      </c>
      <c r="Q209" s="46" t="str">
        <f t="shared" si="52"/>
        <v>-</v>
      </c>
      <c r="R209" s="45" t="str">
        <f t="shared" si="53"/>
        <v>-</v>
      </c>
      <c r="S209" s="46" t="str">
        <f t="shared" si="54"/>
        <v>-</v>
      </c>
      <c r="T209" s="45" t="str">
        <f t="shared" si="55"/>
        <v>-</v>
      </c>
      <c r="U209" s="45" t="str">
        <f t="shared" si="56"/>
        <v>-</v>
      </c>
      <c r="V209" s="46" t="str">
        <f t="shared" si="57"/>
        <v>-</v>
      </c>
      <c r="W209" s="17" t="str">
        <f t="shared" si="58"/>
        <v>-</v>
      </c>
      <c r="X209" s="18" t="str">
        <f>IF(W209="-","-",($S209*(1+PROFORMA!$A$38)))</f>
        <v>-</v>
      </c>
      <c r="Y209" s="18" t="str">
        <f>IF(W209="-","-",($X209*(PROFORMA!$A$26)*12)*PROFORMA!$A$36)</f>
        <v>-</v>
      </c>
      <c r="Z209" s="19" t="str">
        <f t="shared" si="59"/>
        <v>-</v>
      </c>
      <c r="AA209" s="19" t="str">
        <f>IF(W209="-","-",EDATE(Z209,(12*PROFORMA!$A$26)))</f>
        <v>-</v>
      </c>
      <c r="AB209" s="17" t="str">
        <f t="shared" si="60"/>
        <v>-</v>
      </c>
      <c r="AC209" s="18" t="str">
        <f>IF(AB209="-","-",($X209*(1+PROFORMA!$A$38)))</f>
        <v>-</v>
      </c>
      <c r="AD209" s="18" t="str">
        <f>IF(AB209="-","-",($AC209*(PROFORMA!$A$26)*12)*PROFORMA!$A$36)</f>
        <v>-</v>
      </c>
      <c r="AE209" s="19" t="str">
        <f t="shared" si="61"/>
        <v>-</v>
      </c>
      <c r="AF209" s="19" t="str">
        <f>IF(AB209="-","-",EDATE(AE209,(12*PROFORMA!$A$26)))</f>
        <v>-</v>
      </c>
      <c r="AG209" s="17" t="str">
        <f t="shared" si="62"/>
        <v>-</v>
      </c>
      <c r="AH209" s="18" t="str">
        <f>IF(AG209="-","-",($AC209*(1+PROFORMA!$A$38)))</f>
        <v>-</v>
      </c>
      <c r="AI209" s="18" t="str">
        <f>IF(AG209="-","-",($AH209*(PROFORMA!$A$26)*12)*PROFORMA!$A$36)</f>
        <v>-</v>
      </c>
      <c r="AJ209" s="19" t="str">
        <f t="shared" si="63"/>
        <v>-</v>
      </c>
      <c r="AK209" s="19" t="str">
        <f>IF(AG209="-","-",EDATE(AJ209,(12*PROFORMA!$A$26)))</f>
        <v>-</v>
      </c>
    </row>
  </sheetData>
  <mergeCells count="1">
    <mergeCell ref="A1:E1"/>
  </mergeCells>
  <phoneticPr fontId="9" type="noConversion"/>
  <conditionalFormatting sqref="Q2 V2:AF2 B2:O2">
    <cfRule type="cellIs" dxfId="35" priority="16" operator="lessThan">
      <formula>0</formula>
    </cfRule>
  </conditionalFormatting>
  <conditionalFormatting sqref="AG2 AJ2:AR2">
    <cfRule type="cellIs" dxfId="34" priority="15" operator="lessThan">
      <formula>0</formula>
    </cfRule>
  </conditionalFormatting>
  <conditionalFormatting sqref="AI2">
    <cfRule type="cellIs" dxfId="33" priority="14" operator="lessThan">
      <formula>0</formula>
    </cfRule>
  </conditionalFormatting>
  <conditionalFormatting sqref="AH2">
    <cfRule type="cellIs" dxfId="32" priority="13" operator="lessThan">
      <formula>0</formula>
    </cfRule>
  </conditionalFormatting>
  <conditionalFormatting sqref="I2:L2">
    <cfRule type="cellIs" dxfId="31" priority="12" operator="lessThan">
      <formula>0</formula>
    </cfRule>
  </conditionalFormatting>
  <conditionalFormatting sqref="P2">
    <cfRule type="cellIs" dxfId="30" priority="8" operator="lessThan">
      <formula>0</formula>
    </cfRule>
  </conditionalFormatting>
  <conditionalFormatting sqref="R2">
    <cfRule type="cellIs" dxfId="29" priority="6" operator="lessThan">
      <formula>0</formula>
    </cfRule>
  </conditionalFormatting>
  <conditionalFormatting sqref="S2">
    <cfRule type="cellIs" dxfId="28" priority="5" operator="lessThan">
      <formula>0</formula>
    </cfRule>
  </conditionalFormatting>
  <conditionalFormatting sqref="T2">
    <cfRule type="cellIs" dxfId="27" priority="4" operator="lessThan">
      <formula>0</formula>
    </cfRule>
  </conditionalFormatting>
  <conditionalFormatting sqref="U2">
    <cfRule type="cellIs" dxfId="26" priority="3" operator="lessThan">
      <formula>0</formula>
    </cfRule>
  </conditionalFormatting>
  <printOptions horizontalCentered="1"/>
  <pageMargins left="0.25" right="0.25" top="0.5" bottom="0.25" header="0" footer="0.25"/>
  <pageSetup scale="51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6A51-EF5F-ED4E-AEE5-115D26EE8FBB}">
  <dimension ref="A1:C37"/>
  <sheetViews>
    <sheetView zoomScale="115" workbookViewId="0">
      <selection activeCell="C33" activeCellId="4" sqref="C8 C11 C20 C26 C33"/>
    </sheetView>
  </sheetViews>
  <sheetFormatPr baseColWidth="10" defaultColWidth="37.1640625" defaultRowHeight="16" x14ac:dyDescent="0.2"/>
  <cols>
    <col min="1" max="1" width="34.6640625" style="23" bestFit="1" customWidth="1"/>
    <col min="2" max="2" width="14" style="62" bestFit="1" customWidth="1"/>
    <col min="3" max="3" width="14.33203125" style="62" customWidth="1"/>
    <col min="4" max="16384" width="37.1640625" style="23"/>
  </cols>
  <sheetData>
    <row r="1" spans="1:3" s="34" customFormat="1" ht="32" customHeight="1" x14ac:dyDescent="0.2">
      <c r="A1" s="34" t="s">
        <v>38</v>
      </c>
      <c r="B1" s="59"/>
      <c r="C1" s="59"/>
    </row>
    <row r="2" spans="1:3" s="55" customFormat="1" ht="19" x14ac:dyDescent="0.2">
      <c r="A2" s="55" t="s">
        <v>6</v>
      </c>
      <c r="B2" s="60"/>
      <c r="C2" s="60"/>
    </row>
    <row r="3" spans="1:3" s="56" customFormat="1" ht="20" customHeight="1" x14ac:dyDescent="0.2">
      <c r="A3" s="56" t="s">
        <v>39</v>
      </c>
      <c r="B3" s="56">
        <v>350000</v>
      </c>
      <c r="C3" s="58"/>
    </row>
    <row r="4" spans="1:3" s="57" customFormat="1" ht="16" customHeight="1" x14ac:dyDescent="0.2">
      <c r="A4" s="57" t="s">
        <v>20</v>
      </c>
      <c r="B4" s="63">
        <v>5.4019899999999997E-3</v>
      </c>
      <c r="C4" s="61"/>
    </row>
    <row r="5" spans="1:3" s="57" customFormat="1" ht="16" customHeight="1" x14ac:dyDescent="0.2">
      <c r="A5" s="57" t="s">
        <v>0</v>
      </c>
      <c r="B5" s="63">
        <v>1.92246E-3</v>
      </c>
      <c r="C5" s="61"/>
    </row>
    <row r="6" spans="1:3" s="57" customFormat="1" ht="16" customHeight="1" x14ac:dyDescent="0.2">
      <c r="A6" s="57" t="s">
        <v>1</v>
      </c>
      <c r="B6" s="63">
        <v>7.9810000000000005E-4</v>
      </c>
      <c r="C6" s="61"/>
    </row>
    <row r="7" spans="1:3" s="57" customFormat="1" ht="16" customHeight="1" x14ac:dyDescent="0.2">
      <c r="A7" s="57" t="s">
        <v>19</v>
      </c>
      <c r="B7" s="63">
        <v>1.6199999999999999E-2</v>
      </c>
      <c r="C7" s="61"/>
    </row>
    <row r="8" spans="1:3" s="56" customFormat="1" ht="20" customHeight="1" x14ac:dyDescent="0.2">
      <c r="A8" s="56" t="s">
        <v>125</v>
      </c>
      <c r="B8" s="58"/>
      <c r="C8" s="56">
        <f>-((B3*(B4+B5+B6+B7)))</f>
        <v>-8512.8924999999999</v>
      </c>
    </row>
    <row r="9" spans="1:3" s="57" customFormat="1" ht="20" customHeight="1" x14ac:dyDescent="0.2"/>
    <row r="10" spans="1:3" s="55" customFormat="1" ht="20" customHeight="1" x14ac:dyDescent="0.2">
      <c r="A10" s="55" t="s">
        <v>7</v>
      </c>
      <c r="B10" s="64" t="s">
        <v>123</v>
      </c>
      <c r="C10" s="64" t="s">
        <v>124</v>
      </c>
    </row>
    <row r="11" spans="1:3" s="56" customFormat="1" x14ac:dyDescent="0.2">
      <c r="A11" s="56" t="s">
        <v>43</v>
      </c>
      <c r="B11" s="58"/>
      <c r="C11" s="56">
        <v>-8000</v>
      </c>
    </row>
    <row r="12" spans="1:3" s="57" customFormat="1" ht="16" customHeight="1" x14ac:dyDescent="0.2"/>
    <row r="13" spans="1:3" s="55" customFormat="1" ht="16" customHeight="1" x14ac:dyDescent="0.2">
      <c r="A13" s="55" t="s">
        <v>78</v>
      </c>
      <c r="B13" s="60"/>
      <c r="C13" s="60"/>
    </row>
    <row r="14" spans="1:3" s="57" customFormat="1" x14ac:dyDescent="0.2">
      <c r="A14" s="57" t="s">
        <v>46</v>
      </c>
      <c r="B14" s="61"/>
      <c r="C14" s="61">
        <v>5000</v>
      </c>
    </row>
    <row r="15" spans="1:3" s="57" customFormat="1" x14ac:dyDescent="0.2">
      <c r="A15" s="57" t="s">
        <v>41</v>
      </c>
      <c r="B15" s="61"/>
      <c r="C15" s="61"/>
    </row>
    <row r="16" spans="1:3" s="57" customFormat="1" x14ac:dyDescent="0.2">
      <c r="A16" s="57" t="s">
        <v>53</v>
      </c>
      <c r="B16" s="61"/>
      <c r="C16" s="61">
        <v>600</v>
      </c>
    </row>
    <row r="17" spans="1:3" s="57" customFormat="1" x14ac:dyDescent="0.2">
      <c r="A17" s="57" t="s">
        <v>44</v>
      </c>
      <c r="B17" s="61"/>
      <c r="C17" s="61"/>
    </row>
    <row r="18" spans="1:3" s="57" customFormat="1" ht="16" customHeight="1" x14ac:dyDescent="0.2">
      <c r="A18" s="57" t="s">
        <v>47</v>
      </c>
      <c r="B18" s="61"/>
      <c r="C18" s="61">
        <v>300</v>
      </c>
    </row>
    <row r="19" spans="1:3" s="57" customFormat="1" ht="16" customHeight="1" x14ac:dyDescent="0.2">
      <c r="A19" s="57" t="s">
        <v>48</v>
      </c>
      <c r="B19" s="61"/>
      <c r="C19" s="61"/>
    </row>
    <row r="20" spans="1:3" s="56" customFormat="1" x14ac:dyDescent="0.2">
      <c r="A20" s="56" t="s">
        <v>125</v>
      </c>
      <c r="B20" s="58"/>
      <c r="C20" s="56">
        <f>-(SUM(C14:C19))+(SUM(B14:B19)*12)</f>
        <v>-5900</v>
      </c>
    </row>
    <row r="21" spans="1:3" s="57" customFormat="1" ht="20" customHeight="1" x14ac:dyDescent="0.2"/>
    <row r="22" spans="1:3" s="55" customFormat="1" ht="15" customHeight="1" x14ac:dyDescent="0.2">
      <c r="A22" s="55" t="s">
        <v>79</v>
      </c>
      <c r="B22" s="60"/>
      <c r="C22" s="60"/>
    </row>
    <row r="23" spans="1:3" s="57" customFormat="1" ht="16" customHeight="1" x14ac:dyDescent="0.2">
      <c r="A23" s="57" t="s">
        <v>49</v>
      </c>
      <c r="B23" s="61"/>
      <c r="C23" s="61"/>
    </row>
    <row r="24" spans="1:3" s="57" customFormat="1" ht="16" customHeight="1" x14ac:dyDescent="0.2">
      <c r="A24" s="57" t="s">
        <v>50</v>
      </c>
      <c r="B24" s="61"/>
      <c r="C24" s="61">
        <v>600</v>
      </c>
    </row>
    <row r="25" spans="1:3" s="57" customFormat="1" ht="16" customHeight="1" x14ac:dyDescent="0.2">
      <c r="A25" s="57" t="s">
        <v>51</v>
      </c>
      <c r="B25" s="61"/>
      <c r="C25" s="61">
        <v>15000</v>
      </c>
    </row>
    <row r="26" spans="1:3" s="56" customFormat="1" x14ac:dyDescent="0.2">
      <c r="A26" s="56" t="s">
        <v>125</v>
      </c>
      <c r="B26" s="58"/>
      <c r="C26" s="56">
        <f>-(SUM(C23:C25))+(SUM(B23:B25)*12)</f>
        <v>-15600</v>
      </c>
    </row>
    <row r="27" spans="1:3" s="57" customFormat="1" ht="16" customHeight="1" x14ac:dyDescent="0.2">
      <c r="B27" s="61"/>
      <c r="C27" s="61"/>
    </row>
    <row r="28" spans="1:3" s="55" customFormat="1" ht="19" x14ac:dyDescent="0.2">
      <c r="A28" s="55" t="s">
        <v>120</v>
      </c>
      <c r="B28" s="60"/>
      <c r="C28" s="60"/>
    </row>
    <row r="29" spans="1:3" s="57" customFormat="1" ht="16" customHeight="1" x14ac:dyDescent="0.2">
      <c r="A29" s="57" t="s">
        <v>52</v>
      </c>
      <c r="B29" s="61"/>
      <c r="C29" s="61"/>
    </row>
    <row r="30" spans="1:3" s="57" customFormat="1" ht="16" customHeight="1" x14ac:dyDescent="0.2">
      <c r="A30" s="57" t="s">
        <v>40</v>
      </c>
      <c r="B30" s="61"/>
      <c r="C30" s="61"/>
    </row>
    <row r="31" spans="1:3" s="57" customFormat="1" ht="16" customHeight="1" x14ac:dyDescent="0.2">
      <c r="A31" s="57" t="s">
        <v>42</v>
      </c>
      <c r="B31" s="61"/>
      <c r="C31" s="61"/>
    </row>
    <row r="32" spans="1:3" s="57" customFormat="1" ht="16" customHeight="1" x14ac:dyDescent="0.2">
      <c r="A32" s="57" t="s">
        <v>45</v>
      </c>
      <c r="B32" s="61"/>
      <c r="C32" s="61">
        <v>2000</v>
      </c>
    </row>
    <row r="33" spans="1:3" s="56" customFormat="1" x14ac:dyDescent="0.2">
      <c r="A33" s="56" t="s">
        <v>125</v>
      </c>
      <c r="B33" s="58"/>
      <c r="C33" s="56">
        <f>-(SUM(C29:C32))+(SUM(B29:B32)*12)</f>
        <v>-2000</v>
      </c>
    </row>
    <row r="34" spans="1:3" s="57" customFormat="1" ht="16" customHeight="1" x14ac:dyDescent="0.2">
      <c r="B34" s="61"/>
      <c r="C34" s="61"/>
    </row>
    <row r="35" spans="1:3" s="34" customFormat="1" ht="32" customHeight="1" x14ac:dyDescent="0.2">
      <c r="A35" s="34" t="s">
        <v>126</v>
      </c>
      <c r="B35" s="59"/>
      <c r="C35" s="59"/>
    </row>
    <row r="36" spans="1:3" s="57" customFormat="1" ht="16" customHeight="1" x14ac:dyDescent="0.2">
      <c r="B36" s="61"/>
      <c r="C36" s="61"/>
    </row>
    <row r="37" spans="1:3" s="57" customFormat="1" ht="16" customHeight="1" x14ac:dyDescent="0.2">
      <c r="B37" s="61"/>
      <c r="C37" s="61"/>
    </row>
  </sheetData>
  <conditionalFormatting sqref="B2:S2 D3:S3 B3 E8:S8 B28:S28 D11:S11 B8:C8 D14:S14 B13:C13 B10:C10 E10:S10">
    <cfRule type="cellIs" dxfId="25" priority="34" operator="lessThan">
      <formula>0</formula>
    </cfRule>
  </conditionalFormatting>
  <conditionalFormatting sqref="T2:AE2">
    <cfRule type="cellIs" dxfId="24" priority="33" operator="lessThan">
      <formula>0</formula>
    </cfRule>
  </conditionalFormatting>
  <conditionalFormatting sqref="T8:AE8">
    <cfRule type="cellIs" dxfId="23" priority="29" operator="lessThan">
      <formula>0</formula>
    </cfRule>
  </conditionalFormatting>
  <conditionalFormatting sqref="T10:AE10">
    <cfRule type="cellIs" dxfId="22" priority="23" operator="lessThan">
      <formula>0</formula>
    </cfRule>
  </conditionalFormatting>
  <conditionalFormatting sqref="T3:AE3">
    <cfRule type="cellIs" dxfId="21" priority="27" operator="lessThan">
      <formula>0</formula>
    </cfRule>
  </conditionalFormatting>
  <conditionalFormatting sqref="T14:AE14">
    <cfRule type="cellIs" dxfId="20" priority="17" operator="lessThan">
      <formula>0</formula>
    </cfRule>
  </conditionalFormatting>
  <conditionalFormatting sqref="T11:AE11">
    <cfRule type="cellIs" dxfId="19" priority="21" operator="lessThan">
      <formula>0</formula>
    </cfRule>
  </conditionalFormatting>
  <conditionalFormatting sqref="T28:AE28">
    <cfRule type="cellIs" dxfId="18" priority="15" operator="lessThan">
      <formula>0</formula>
    </cfRule>
  </conditionalFormatting>
  <conditionalFormatting sqref="C11">
    <cfRule type="cellIs" dxfId="17" priority="12" operator="lessThan">
      <formula>0</formula>
    </cfRule>
  </conditionalFormatting>
  <conditionalFormatting sqref="T20:AE20">
    <cfRule type="cellIs" dxfId="16" priority="8" operator="lessThan">
      <formula>0</formula>
    </cfRule>
  </conditionalFormatting>
  <conditionalFormatting sqref="B22:C25">
    <cfRule type="cellIs" dxfId="15" priority="10" operator="lessThan">
      <formula>0</formula>
    </cfRule>
  </conditionalFormatting>
  <conditionalFormatting sqref="D20:S20">
    <cfRule type="cellIs" dxfId="14" priority="9" operator="lessThan">
      <formula>0</formula>
    </cfRule>
  </conditionalFormatting>
  <conditionalFormatting sqref="T33:AE33">
    <cfRule type="cellIs" dxfId="13" priority="2" operator="lessThan">
      <formula>0</formula>
    </cfRule>
  </conditionalFormatting>
  <conditionalFormatting sqref="C20">
    <cfRule type="cellIs" dxfId="12" priority="7" operator="lessThan">
      <formula>0</formula>
    </cfRule>
  </conditionalFormatting>
  <conditionalFormatting sqref="T26:AE26">
    <cfRule type="cellIs" dxfId="11" priority="5" operator="lessThan">
      <formula>0</formula>
    </cfRule>
  </conditionalFormatting>
  <conditionalFormatting sqref="D26:S26">
    <cfRule type="cellIs" dxfId="10" priority="6" operator="lessThan">
      <formula>0</formula>
    </cfRule>
  </conditionalFormatting>
  <conditionalFormatting sqref="C26">
    <cfRule type="cellIs" dxfId="9" priority="4" operator="lessThan">
      <formula>0</formula>
    </cfRule>
  </conditionalFormatting>
  <conditionalFormatting sqref="D33:S33">
    <cfRule type="cellIs" dxfId="8" priority="3" operator="lessThan">
      <formula>0</formula>
    </cfRule>
  </conditionalFormatting>
  <conditionalFormatting sqref="C33">
    <cfRule type="cellIs" dxfId="7" priority="1" operator="lessThan">
      <formula>0</formula>
    </cfRule>
  </conditionalFormatting>
  <dataValidations disablePrompts="1" count="1">
    <dataValidation type="list" allowBlank="1" showInputMessage="1" showErrorMessage="1" sqref="B2" xr:uid="{C57661F9-CBC3-FB43-9361-B8748DB0A243}">
      <formula1>"YES,NO"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A7FE-B5CC-F04B-A31E-0D7F39FFFD3F}">
  <dimension ref="A1:MY45"/>
  <sheetViews>
    <sheetView workbookViewId="0">
      <selection activeCell="J17" sqref="J17"/>
    </sheetView>
  </sheetViews>
  <sheetFormatPr baseColWidth="10" defaultColWidth="17.83203125" defaultRowHeight="16" x14ac:dyDescent="0.2"/>
  <cols>
    <col min="1" max="1" width="24.1640625" bestFit="1" customWidth="1"/>
    <col min="4" max="4" width="17.83203125" customWidth="1"/>
  </cols>
  <sheetData>
    <row r="1" spans="1:363" s="9" customFormat="1" ht="32" customHeight="1" x14ac:dyDescent="0.2">
      <c r="A1" s="112" t="s">
        <v>61</v>
      </c>
      <c r="B1" s="112"/>
      <c r="C1" s="112"/>
      <c r="D1" s="112"/>
      <c r="E1" s="112"/>
      <c r="F1" s="112"/>
    </row>
    <row r="2" spans="1:363" s="28" customFormat="1" ht="19" x14ac:dyDescent="0.2">
      <c r="C2" s="30" t="str">
        <f>IF(YEAR(C3)=YEAR(A3),"","NEW YEAR")</f>
        <v>NEW YEAR</v>
      </c>
      <c r="D2" s="30" t="str">
        <f t="shared" ref="D2:O2" si="0">IF(YEAR(D3)=YEAR(C3),"","NEW YEAR")</f>
        <v/>
      </c>
      <c r="E2" s="30" t="str">
        <f t="shared" si="0"/>
        <v/>
      </c>
      <c r="F2" s="30" t="str">
        <f t="shared" si="0"/>
        <v/>
      </c>
      <c r="G2" s="30" t="str">
        <f t="shared" si="0"/>
        <v/>
      </c>
      <c r="H2" s="30" t="str">
        <f t="shared" si="0"/>
        <v/>
      </c>
      <c r="I2" s="30" t="str">
        <f t="shared" si="0"/>
        <v/>
      </c>
      <c r="J2" s="30" t="str">
        <f t="shared" si="0"/>
        <v/>
      </c>
      <c r="K2" s="30" t="str">
        <f t="shared" si="0"/>
        <v/>
      </c>
      <c r="L2" s="30" t="str">
        <f t="shared" si="0"/>
        <v/>
      </c>
      <c r="M2" s="30" t="str">
        <f t="shared" si="0"/>
        <v/>
      </c>
      <c r="N2" s="30" t="str">
        <f t="shared" si="0"/>
        <v/>
      </c>
      <c r="O2" s="30" t="str">
        <f t="shared" si="0"/>
        <v>NEW YEAR</v>
      </c>
      <c r="P2" s="30" t="str">
        <f t="shared" ref="P2:CA2" si="1">IF(YEAR(P3)=YEAR(O3),"","NEW YEAR")</f>
        <v/>
      </c>
      <c r="Q2" s="30" t="str">
        <f t="shared" si="1"/>
        <v/>
      </c>
      <c r="R2" s="30" t="str">
        <f t="shared" si="1"/>
        <v/>
      </c>
      <c r="S2" s="30" t="str">
        <f t="shared" si="1"/>
        <v/>
      </c>
      <c r="T2" s="30" t="str">
        <f t="shared" si="1"/>
        <v/>
      </c>
      <c r="U2" s="30" t="str">
        <f t="shared" si="1"/>
        <v/>
      </c>
      <c r="V2" s="30" t="str">
        <f t="shared" si="1"/>
        <v/>
      </c>
      <c r="W2" s="30" t="str">
        <f t="shared" si="1"/>
        <v/>
      </c>
      <c r="X2" s="30" t="str">
        <f t="shared" si="1"/>
        <v/>
      </c>
      <c r="Y2" s="30" t="str">
        <f t="shared" si="1"/>
        <v/>
      </c>
      <c r="Z2" s="30" t="str">
        <f t="shared" si="1"/>
        <v/>
      </c>
      <c r="AA2" s="30" t="str">
        <f t="shared" si="1"/>
        <v>NEW YEAR</v>
      </c>
      <c r="AB2" s="30" t="str">
        <f t="shared" si="1"/>
        <v/>
      </c>
      <c r="AC2" s="30" t="str">
        <f t="shared" si="1"/>
        <v/>
      </c>
      <c r="AD2" s="30" t="str">
        <f t="shared" si="1"/>
        <v/>
      </c>
      <c r="AE2" s="30" t="str">
        <f t="shared" si="1"/>
        <v/>
      </c>
      <c r="AF2" s="30" t="str">
        <f t="shared" si="1"/>
        <v/>
      </c>
      <c r="AG2" s="30" t="str">
        <f t="shared" si="1"/>
        <v/>
      </c>
      <c r="AH2" s="30" t="str">
        <f t="shared" si="1"/>
        <v/>
      </c>
      <c r="AI2" s="30" t="str">
        <f t="shared" si="1"/>
        <v/>
      </c>
      <c r="AJ2" s="30" t="str">
        <f t="shared" si="1"/>
        <v/>
      </c>
      <c r="AK2" s="30" t="str">
        <f t="shared" si="1"/>
        <v/>
      </c>
      <c r="AL2" s="30" t="str">
        <f t="shared" si="1"/>
        <v/>
      </c>
      <c r="AM2" s="30" t="str">
        <f t="shared" si="1"/>
        <v>NEW YEAR</v>
      </c>
      <c r="AN2" s="30" t="str">
        <f t="shared" si="1"/>
        <v/>
      </c>
      <c r="AO2" s="30" t="str">
        <f t="shared" si="1"/>
        <v/>
      </c>
      <c r="AP2" s="30" t="str">
        <f t="shared" si="1"/>
        <v/>
      </c>
      <c r="AQ2" s="30" t="str">
        <f t="shared" si="1"/>
        <v/>
      </c>
      <c r="AR2" s="30" t="str">
        <f t="shared" si="1"/>
        <v/>
      </c>
      <c r="AS2" s="30" t="str">
        <f t="shared" si="1"/>
        <v/>
      </c>
      <c r="AT2" s="30" t="str">
        <f t="shared" si="1"/>
        <v/>
      </c>
      <c r="AU2" s="30" t="str">
        <f t="shared" si="1"/>
        <v/>
      </c>
      <c r="AV2" s="30" t="str">
        <f t="shared" si="1"/>
        <v/>
      </c>
      <c r="AW2" s="30" t="str">
        <f t="shared" si="1"/>
        <v/>
      </c>
      <c r="AX2" s="30" t="str">
        <f t="shared" si="1"/>
        <v/>
      </c>
      <c r="AY2" s="30" t="str">
        <f t="shared" si="1"/>
        <v>NEW YEAR</v>
      </c>
      <c r="AZ2" s="30" t="str">
        <f t="shared" si="1"/>
        <v/>
      </c>
      <c r="BA2" s="30" t="str">
        <f t="shared" si="1"/>
        <v/>
      </c>
      <c r="BB2" s="30" t="str">
        <f t="shared" si="1"/>
        <v/>
      </c>
      <c r="BC2" s="30" t="str">
        <f t="shared" si="1"/>
        <v/>
      </c>
      <c r="BD2" s="30" t="str">
        <f t="shared" si="1"/>
        <v/>
      </c>
      <c r="BE2" s="30" t="str">
        <f t="shared" si="1"/>
        <v/>
      </c>
      <c r="BF2" s="30" t="str">
        <f t="shared" si="1"/>
        <v/>
      </c>
      <c r="BG2" s="30" t="str">
        <f t="shared" si="1"/>
        <v/>
      </c>
      <c r="BH2" s="30" t="str">
        <f t="shared" si="1"/>
        <v/>
      </c>
      <c r="BI2" s="30" t="str">
        <f t="shared" si="1"/>
        <v/>
      </c>
      <c r="BJ2" s="30" t="str">
        <f t="shared" si="1"/>
        <v/>
      </c>
      <c r="BK2" s="30" t="str">
        <f t="shared" si="1"/>
        <v>NEW YEAR</v>
      </c>
      <c r="BL2" s="30" t="str">
        <f t="shared" si="1"/>
        <v/>
      </c>
      <c r="BM2" s="30" t="str">
        <f t="shared" si="1"/>
        <v/>
      </c>
      <c r="BN2" s="30" t="str">
        <f t="shared" si="1"/>
        <v/>
      </c>
      <c r="BO2" s="30" t="str">
        <f t="shared" si="1"/>
        <v/>
      </c>
      <c r="BP2" s="30" t="str">
        <f t="shared" si="1"/>
        <v/>
      </c>
      <c r="BQ2" s="30" t="str">
        <f t="shared" si="1"/>
        <v/>
      </c>
      <c r="BR2" s="30" t="str">
        <f t="shared" si="1"/>
        <v/>
      </c>
      <c r="BS2" s="30" t="str">
        <f t="shared" si="1"/>
        <v/>
      </c>
      <c r="BT2" s="30" t="str">
        <f t="shared" si="1"/>
        <v/>
      </c>
      <c r="BU2" s="30" t="str">
        <f t="shared" si="1"/>
        <v/>
      </c>
      <c r="BV2" s="30" t="str">
        <f t="shared" si="1"/>
        <v/>
      </c>
      <c r="BW2" s="30" t="str">
        <f t="shared" si="1"/>
        <v>NEW YEAR</v>
      </c>
      <c r="BX2" s="30" t="str">
        <f t="shared" si="1"/>
        <v/>
      </c>
      <c r="BY2" s="30" t="str">
        <f t="shared" si="1"/>
        <v/>
      </c>
      <c r="BZ2" s="30" t="str">
        <f t="shared" si="1"/>
        <v/>
      </c>
      <c r="CA2" s="30" t="str">
        <f t="shared" si="1"/>
        <v/>
      </c>
      <c r="CB2" s="30" t="str">
        <f t="shared" ref="CB2:EM2" si="2">IF(YEAR(CB3)=YEAR(CA3),"","NEW YEAR")</f>
        <v/>
      </c>
      <c r="CC2" s="30" t="str">
        <f t="shared" si="2"/>
        <v/>
      </c>
      <c r="CD2" s="30" t="str">
        <f t="shared" si="2"/>
        <v/>
      </c>
      <c r="CE2" s="30" t="str">
        <f t="shared" si="2"/>
        <v/>
      </c>
      <c r="CF2" s="30" t="str">
        <f t="shared" si="2"/>
        <v/>
      </c>
      <c r="CG2" s="30" t="str">
        <f t="shared" si="2"/>
        <v/>
      </c>
      <c r="CH2" s="30" t="str">
        <f t="shared" si="2"/>
        <v/>
      </c>
      <c r="CI2" s="30" t="str">
        <f t="shared" si="2"/>
        <v>NEW YEAR</v>
      </c>
      <c r="CJ2" s="30" t="str">
        <f t="shared" si="2"/>
        <v/>
      </c>
      <c r="CK2" s="30" t="str">
        <f t="shared" si="2"/>
        <v/>
      </c>
      <c r="CL2" s="30" t="str">
        <f t="shared" si="2"/>
        <v/>
      </c>
      <c r="CM2" s="30" t="str">
        <f t="shared" si="2"/>
        <v/>
      </c>
      <c r="CN2" s="30" t="str">
        <f t="shared" si="2"/>
        <v/>
      </c>
      <c r="CO2" s="30" t="str">
        <f t="shared" si="2"/>
        <v/>
      </c>
      <c r="CP2" s="30" t="str">
        <f t="shared" si="2"/>
        <v/>
      </c>
      <c r="CQ2" s="30" t="str">
        <f t="shared" si="2"/>
        <v/>
      </c>
      <c r="CR2" s="30" t="str">
        <f t="shared" si="2"/>
        <v/>
      </c>
      <c r="CS2" s="30" t="str">
        <f t="shared" si="2"/>
        <v/>
      </c>
      <c r="CT2" s="30" t="str">
        <f t="shared" si="2"/>
        <v/>
      </c>
      <c r="CU2" s="30" t="str">
        <f t="shared" si="2"/>
        <v>NEW YEAR</v>
      </c>
      <c r="CV2" s="30" t="str">
        <f t="shared" si="2"/>
        <v/>
      </c>
      <c r="CW2" s="30" t="str">
        <f t="shared" si="2"/>
        <v/>
      </c>
      <c r="CX2" s="30" t="str">
        <f t="shared" si="2"/>
        <v/>
      </c>
      <c r="CY2" s="30" t="str">
        <f t="shared" si="2"/>
        <v/>
      </c>
      <c r="CZ2" s="30" t="str">
        <f t="shared" si="2"/>
        <v/>
      </c>
      <c r="DA2" s="30" t="str">
        <f t="shared" si="2"/>
        <v/>
      </c>
      <c r="DB2" s="30" t="str">
        <f t="shared" si="2"/>
        <v/>
      </c>
      <c r="DC2" s="30" t="str">
        <f t="shared" si="2"/>
        <v/>
      </c>
      <c r="DD2" s="30" t="str">
        <f t="shared" si="2"/>
        <v/>
      </c>
      <c r="DE2" s="30" t="str">
        <f t="shared" si="2"/>
        <v/>
      </c>
      <c r="DF2" s="30" t="str">
        <f t="shared" si="2"/>
        <v/>
      </c>
      <c r="DG2" s="30" t="str">
        <f t="shared" si="2"/>
        <v>NEW YEAR</v>
      </c>
      <c r="DH2" s="30" t="str">
        <f t="shared" si="2"/>
        <v/>
      </c>
      <c r="DI2" s="30" t="str">
        <f t="shared" si="2"/>
        <v/>
      </c>
      <c r="DJ2" s="30" t="str">
        <f t="shared" si="2"/>
        <v/>
      </c>
      <c r="DK2" s="30" t="str">
        <f t="shared" si="2"/>
        <v/>
      </c>
      <c r="DL2" s="30" t="str">
        <f t="shared" si="2"/>
        <v/>
      </c>
      <c r="DM2" s="30" t="str">
        <f t="shared" si="2"/>
        <v/>
      </c>
      <c r="DN2" s="30" t="str">
        <f t="shared" si="2"/>
        <v/>
      </c>
      <c r="DO2" s="30" t="str">
        <f t="shared" si="2"/>
        <v/>
      </c>
      <c r="DP2" s="30" t="str">
        <f t="shared" si="2"/>
        <v/>
      </c>
      <c r="DQ2" s="30" t="str">
        <f t="shared" si="2"/>
        <v/>
      </c>
      <c r="DR2" s="30" t="str">
        <f t="shared" si="2"/>
        <v/>
      </c>
      <c r="DS2" s="30" t="str">
        <f t="shared" si="2"/>
        <v>NEW YEAR</v>
      </c>
      <c r="DT2" s="30" t="str">
        <f t="shared" si="2"/>
        <v/>
      </c>
      <c r="DU2" s="30" t="str">
        <f t="shared" si="2"/>
        <v/>
      </c>
      <c r="DV2" s="30" t="str">
        <f t="shared" si="2"/>
        <v/>
      </c>
      <c r="DW2" s="30" t="str">
        <f t="shared" si="2"/>
        <v/>
      </c>
      <c r="DX2" s="30" t="str">
        <f t="shared" si="2"/>
        <v/>
      </c>
      <c r="DY2" s="30" t="str">
        <f t="shared" si="2"/>
        <v/>
      </c>
      <c r="DZ2" s="30" t="str">
        <f t="shared" si="2"/>
        <v/>
      </c>
      <c r="EA2" s="30" t="str">
        <f t="shared" si="2"/>
        <v/>
      </c>
      <c r="EB2" s="30" t="str">
        <f t="shared" si="2"/>
        <v/>
      </c>
      <c r="EC2" s="30" t="str">
        <f t="shared" si="2"/>
        <v/>
      </c>
      <c r="ED2" s="30" t="str">
        <f t="shared" si="2"/>
        <v/>
      </c>
      <c r="EE2" s="30" t="str">
        <f t="shared" si="2"/>
        <v>NEW YEAR</v>
      </c>
      <c r="EF2" s="30" t="str">
        <f t="shared" si="2"/>
        <v/>
      </c>
      <c r="EG2" s="30" t="str">
        <f t="shared" si="2"/>
        <v/>
      </c>
      <c r="EH2" s="30" t="str">
        <f t="shared" si="2"/>
        <v/>
      </c>
      <c r="EI2" s="30" t="str">
        <f t="shared" si="2"/>
        <v/>
      </c>
      <c r="EJ2" s="30" t="str">
        <f t="shared" si="2"/>
        <v/>
      </c>
      <c r="EK2" s="30" t="str">
        <f t="shared" si="2"/>
        <v/>
      </c>
      <c r="EL2" s="30" t="str">
        <f t="shared" si="2"/>
        <v/>
      </c>
      <c r="EM2" s="30" t="str">
        <f t="shared" si="2"/>
        <v/>
      </c>
      <c r="EN2" s="30" t="str">
        <f t="shared" ref="EN2:GY2" si="3">IF(YEAR(EN3)=YEAR(EM3),"","NEW YEAR")</f>
        <v/>
      </c>
      <c r="EO2" s="30" t="str">
        <f t="shared" si="3"/>
        <v/>
      </c>
      <c r="EP2" s="30" t="str">
        <f t="shared" si="3"/>
        <v/>
      </c>
      <c r="EQ2" s="30" t="str">
        <f t="shared" si="3"/>
        <v>NEW YEAR</v>
      </c>
      <c r="ER2" s="30" t="str">
        <f t="shared" si="3"/>
        <v/>
      </c>
      <c r="ES2" s="30" t="str">
        <f t="shared" si="3"/>
        <v/>
      </c>
      <c r="ET2" s="30" t="str">
        <f t="shared" si="3"/>
        <v/>
      </c>
      <c r="EU2" s="30" t="str">
        <f t="shared" si="3"/>
        <v/>
      </c>
      <c r="EV2" s="30" t="str">
        <f t="shared" si="3"/>
        <v/>
      </c>
      <c r="EW2" s="30" t="str">
        <f t="shared" si="3"/>
        <v/>
      </c>
      <c r="EX2" s="30" t="str">
        <f t="shared" si="3"/>
        <v/>
      </c>
      <c r="EY2" s="30" t="str">
        <f t="shared" si="3"/>
        <v/>
      </c>
      <c r="EZ2" s="30" t="str">
        <f t="shared" si="3"/>
        <v/>
      </c>
      <c r="FA2" s="30" t="str">
        <f t="shared" si="3"/>
        <v/>
      </c>
      <c r="FB2" s="30" t="str">
        <f t="shared" si="3"/>
        <v/>
      </c>
      <c r="FC2" s="30" t="str">
        <f t="shared" si="3"/>
        <v>NEW YEAR</v>
      </c>
      <c r="FD2" s="30" t="str">
        <f t="shared" si="3"/>
        <v/>
      </c>
      <c r="FE2" s="30" t="str">
        <f t="shared" si="3"/>
        <v/>
      </c>
      <c r="FF2" s="30" t="str">
        <f t="shared" si="3"/>
        <v/>
      </c>
      <c r="FG2" s="30" t="str">
        <f t="shared" si="3"/>
        <v/>
      </c>
      <c r="FH2" s="30" t="str">
        <f t="shared" si="3"/>
        <v/>
      </c>
      <c r="FI2" s="30" t="str">
        <f t="shared" si="3"/>
        <v/>
      </c>
      <c r="FJ2" s="30" t="str">
        <f t="shared" si="3"/>
        <v/>
      </c>
      <c r="FK2" s="30" t="str">
        <f t="shared" si="3"/>
        <v/>
      </c>
      <c r="FL2" s="30" t="str">
        <f t="shared" si="3"/>
        <v/>
      </c>
      <c r="FM2" s="30" t="str">
        <f t="shared" si="3"/>
        <v/>
      </c>
      <c r="FN2" s="30" t="str">
        <f t="shared" si="3"/>
        <v/>
      </c>
      <c r="FO2" s="30" t="str">
        <f t="shared" si="3"/>
        <v>NEW YEAR</v>
      </c>
      <c r="FP2" s="30" t="str">
        <f t="shared" si="3"/>
        <v/>
      </c>
      <c r="FQ2" s="30" t="str">
        <f t="shared" si="3"/>
        <v/>
      </c>
      <c r="FR2" s="30" t="str">
        <f t="shared" si="3"/>
        <v/>
      </c>
      <c r="FS2" s="30" t="str">
        <f t="shared" si="3"/>
        <v/>
      </c>
      <c r="FT2" s="30" t="str">
        <f t="shared" si="3"/>
        <v/>
      </c>
      <c r="FU2" s="30" t="str">
        <f t="shared" si="3"/>
        <v/>
      </c>
      <c r="FV2" s="30" t="str">
        <f t="shared" si="3"/>
        <v/>
      </c>
      <c r="FW2" s="30" t="str">
        <f t="shared" si="3"/>
        <v/>
      </c>
      <c r="FX2" s="30" t="str">
        <f t="shared" si="3"/>
        <v/>
      </c>
      <c r="FY2" s="30" t="str">
        <f t="shared" si="3"/>
        <v/>
      </c>
      <c r="FZ2" s="30" t="str">
        <f t="shared" si="3"/>
        <v/>
      </c>
      <c r="GA2" s="30" t="str">
        <f t="shared" si="3"/>
        <v>NEW YEAR</v>
      </c>
      <c r="GB2" s="30" t="str">
        <f t="shared" si="3"/>
        <v/>
      </c>
      <c r="GC2" s="30" t="str">
        <f t="shared" si="3"/>
        <v/>
      </c>
      <c r="GD2" s="30" t="str">
        <f t="shared" si="3"/>
        <v/>
      </c>
      <c r="GE2" s="30" t="str">
        <f t="shared" si="3"/>
        <v/>
      </c>
      <c r="GF2" s="30" t="str">
        <f t="shared" si="3"/>
        <v/>
      </c>
      <c r="GG2" s="30" t="str">
        <f t="shared" si="3"/>
        <v/>
      </c>
      <c r="GH2" s="30" t="str">
        <f t="shared" si="3"/>
        <v/>
      </c>
      <c r="GI2" s="30" t="str">
        <f t="shared" si="3"/>
        <v/>
      </c>
      <c r="GJ2" s="30" t="str">
        <f t="shared" si="3"/>
        <v/>
      </c>
      <c r="GK2" s="30" t="str">
        <f t="shared" si="3"/>
        <v/>
      </c>
      <c r="GL2" s="30" t="str">
        <f t="shared" si="3"/>
        <v/>
      </c>
      <c r="GM2" s="30" t="str">
        <f t="shared" si="3"/>
        <v>NEW YEAR</v>
      </c>
      <c r="GN2" s="30" t="str">
        <f t="shared" si="3"/>
        <v/>
      </c>
      <c r="GO2" s="30" t="str">
        <f t="shared" si="3"/>
        <v/>
      </c>
      <c r="GP2" s="30" t="str">
        <f t="shared" si="3"/>
        <v/>
      </c>
      <c r="GQ2" s="30" t="str">
        <f t="shared" si="3"/>
        <v/>
      </c>
      <c r="GR2" s="30" t="str">
        <f t="shared" si="3"/>
        <v/>
      </c>
      <c r="GS2" s="30" t="str">
        <f t="shared" si="3"/>
        <v/>
      </c>
      <c r="GT2" s="30" t="str">
        <f t="shared" si="3"/>
        <v/>
      </c>
      <c r="GU2" s="30" t="str">
        <f t="shared" si="3"/>
        <v/>
      </c>
      <c r="GV2" s="30" t="str">
        <f t="shared" si="3"/>
        <v/>
      </c>
      <c r="GW2" s="30" t="str">
        <f t="shared" si="3"/>
        <v/>
      </c>
      <c r="GX2" s="30" t="str">
        <f t="shared" si="3"/>
        <v/>
      </c>
      <c r="GY2" s="30" t="str">
        <f t="shared" si="3"/>
        <v>NEW YEAR</v>
      </c>
      <c r="GZ2" s="30" t="str">
        <f t="shared" ref="GZ2:JK2" si="4">IF(YEAR(GZ3)=YEAR(GY3),"","NEW YEAR")</f>
        <v/>
      </c>
      <c r="HA2" s="30" t="str">
        <f t="shared" si="4"/>
        <v/>
      </c>
      <c r="HB2" s="30" t="str">
        <f t="shared" si="4"/>
        <v/>
      </c>
      <c r="HC2" s="30" t="str">
        <f t="shared" si="4"/>
        <v/>
      </c>
      <c r="HD2" s="30" t="str">
        <f t="shared" si="4"/>
        <v/>
      </c>
      <c r="HE2" s="30" t="str">
        <f t="shared" si="4"/>
        <v/>
      </c>
      <c r="HF2" s="30" t="str">
        <f t="shared" si="4"/>
        <v/>
      </c>
      <c r="HG2" s="30" t="str">
        <f t="shared" si="4"/>
        <v/>
      </c>
      <c r="HH2" s="30" t="str">
        <f t="shared" si="4"/>
        <v/>
      </c>
      <c r="HI2" s="30" t="str">
        <f t="shared" si="4"/>
        <v/>
      </c>
      <c r="HJ2" s="30" t="str">
        <f t="shared" si="4"/>
        <v/>
      </c>
      <c r="HK2" s="30" t="str">
        <f t="shared" si="4"/>
        <v>NEW YEAR</v>
      </c>
      <c r="HL2" s="30" t="str">
        <f t="shared" si="4"/>
        <v/>
      </c>
      <c r="HM2" s="30" t="str">
        <f t="shared" si="4"/>
        <v/>
      </c>
      <c r="HN2" s="30" t="str">
        <f t="shared" si="4"/>
        <v/>
      </c>
      <c r="HO2" s="30" t="str">
        <f t="shared" si="4"/>
        <v/>
      </c>
      <c r="HP2" s="30" t="str">
        <f t="shared" si="4"/>
        <v/>
      </c>
      <c r="HQ2" s="30" t="str">
        <f t="shared" si="4"/>
        <v/>
      </c>
      <c r="HR2" s="30" t="str">
        <f t="shared" si="4"/>
        <v/>
      </c>
      <c r="HS2" s="30" t="str">
        <f t="shared" si="4"/>
        <v/>
      </c>
      <c r="HT2" s="30" t="str">
        <f t="shared" si="4"/>
        <v/>
      </c>
      <c r="HU2" s="30" t="str">
        <f t="shared" si="4"/>
        <v/>
      </c>
      <c r="HV2" s="30" t="str">
        <f t="shared" si="4"/>
        <v/>
      </c>
      <c r="HW2" s="30" t="str">
        <f t="shared" si="4"/>
        <v>NEW YEAR</v>
      </c>
      <c r="HX2" s="30" t="str">
        <f t="shared" si="4"/>
        <v/>
      </c>
      <c r="HY2" s="30" t="str">
        <f t="shared" si="4"/>
        <v/>
      </c>
      <c r="HZ2" s="30" t="str">
        <f t="shared" si="4"/>
        <v/>
      </c>
      <c r="IA2" s="30" t="str">
        <f t="shared" si="4"/>
        <v/>
      </c>
      <c r="IB2" s="30" t="str">
        <f t="shared" si="4"/>
        <v/>
      </c>
      <c r="IC2" s="30" t="str">
        <f t="shared" si="4"/>
        <v/>
      </c>
      <c r="ID2" s="30" t="str">
        <f t="shared" si="4"/>
        <v/>
      </c>
      <c r="IE2" s="30" t="str">
        <f t="shared" si="4"/>
        <v/>
      </c>
      <c r="IF2" s="30" t="str">
        <f t="shared" si="4"/>
        <v/>
      </c>
      <c r="IG2" s="30" t="str">
        <f t="shared" si="4"/>
        <v/>
      </c>
      <c r="IH2" s="30" t="str">
        <f t="shared" si="4"/>
        <v/>
      </c>
      <c r="II2" s="30" t="str">
        <f t="shared" si="4"/>
        <v>NEW YEAR</v>
      </c>
      <c r="IJ2" s="30" t="str">
        <f t="shared" si="4"/>
        <v/>
      </c>
      <c r="IK2" s="30" t="str">
        <f t="shared" si="4"/>
        <v/>
      </c>
      <c r="IL2" s="30" t="str">
        <f t="shared" si="4"/>
        <v/>
      </c>
      <c r="IM2" s="30" t="str">
        <f t="shared" si="4"/>
        <v/>
      </c>
      <c r="IN2" s="30" t="str">
        <f t="shared" si="4"/>
        <v/>
      </c>
      <c r="IO2" s="30" t="str">
        <f t="shared" si="4"/>
        <v/>
      </c>
      <c r="IP2" s="30" t="str">
        <f t="shared" si="4"/>
        <v/>
      </c>
      <c r="IQ2" s="30" t="str">
        <f t="shared" si="4"/>
        <v/>
      </c>
      <c r="IR2" s="30" t="str">
        <f t="shared" si="4"/>
        <v/>
      </c>
      <c r="IS2" s="30" t="str">
        <f t="shared" si="4"/>
        <v/>
      </c>
      <c r="IT2" s="30" t="str">
        <f t="shared" si="4"/>
        <v/>
      </c>
      <c r="IU2" s="30" t="str">
        <f t="shared" si="4"/>
        <v>NEW YEAR</v>
      </c>
      <c r="IV2" s="30" t="str">
        <f t="shared" si="4"/>
        <v/>
      </c>
      <c r="IW2" s="30" t="str">
        <f t="shared" si="4"/>
        <v/>
      </c>
      <c r="IX2" s="30" t="str">
        <f t="shared" si="4"/>
        <v/>
      </c>
      <c r="IY2" s="30" t="str">
        <f t="shared" si="4"/>
        <v/>
      </c>
      <c r="IZ2" s="30" t="str">
        <f t="shared" si="4"/>
        <v/>
      </c>
      <c r="JA2" s="30" t="str">
        <f t="shared" si="4"/>
        <v/>
      </c>
      <c r="JB2" s="30" t="str">
        <f t="shared" si="4"/>
        <v/>
      </c>
      <c r="JC2" s="30" t="str">
        <f t="shared" si="4"/>
        <v/>
      </c>
      <c r="JD2" s="30" t="str">
        <f t="shared" si="4"/>
        <v/>
      </c>
      <c r="JE2" s="30" t="str">
        <f t="shared" si="4"/>
        <v/>
      </c>
      <c r="JF2" s="30" t="str">
        <f t="shared" si="4"/>
        <v/>
      </c>
      <c r="JG2" s="30" t="str">
        <f t="shared" si="4"/>
        <v>NEW YEAR</v>
      </c>
      <c r="JH2" s="30" t="str">
        <f t="shared" si="4"/>
        <v/>
      </c>
      <c r="JI2" s="30" t="str">
        <f t="shared" si="4"/>
        <v/>
      </c>
      <c r="JJ2" s="30" t="str">
        <f t="shared" si="4"/>
        <v/>
      </c>
      <c r="JK2" s="30" t="str">
        <f t="shared" si="4"/>
        <v/>
      </c>
      <c r="JL2" s="30" t="str">
        <f t="shared" ref="JL2:LW2" si="5">IF(YEAR(JL3)=YEAR(JK3),"","NEW YEAR")</f>
        <v/>
      </c>
      <c r="JM2" s="30" t="str">
        <f t="shared" si="5"/>
        <v/>
      </c>
      <c r="JN2" s="30" t="str">
        <f t="shared" si="5"/>
        <v/>
      </c>
      <c r="JO2" s="30" t="str">
        <f t="shared" si="5"/>
        <v/>
      </c>
      <c r="JP2" s="30" t="str">
        <f t="shared" si="5"/>
        <v/>
      </c>
      <c r="JQ2" s="30" t="str">
        <f t="shared" si="5"/>
        <v/>
      </c>
      <c r="JR2" s="30" t="str">
        <f t="shared" si="5"/>
        <v/>
      </c>
      <c r="JS2" s="30" t="str">
        <f t="shared" si="5"/>
        <v>NEW YEAR</v>
      </c>
      <c r="JT2" s="30" t="str">
        <f t="shared" si="5"/>
        <v/>
      </c>
      <c r="JU2" s="30" t="str">
        <f t="shared" si="5"/>
        <v/>
      </c>
      <c r="JV2" s="30" t="str">
        <f t="shared" si="5"/>
        <v/>
      </c>
      <c r="JW2" s="30" t="str">
        <f t="shared" si="5"/>
        <v/>
      </c>
      <c r="JX2" s="30" t="str">
        <f t="shared" si="5"/>
        <v/>
      </c>
      <c r="JY2" s="30" t="str">
        <f t="shared" si="5"/>
        <v/>
      </c>
      <c r="JZ2" s="30" t="str">
        <f t="shared" si="5"/>
        <v/>
      </c>
      <c r="KA2" s="30" t="str">
        <f t="shared" si="5"/>
        <v/>
      </c>
      <c r="KB2" s="30" t="str">
        <f t="shared" si="5"/>
        <v/>
      </c>
      <c r="KC2" s="30" t="str">
        <f t="shared" si="5"/>
        <v/>
      </c>
      <c r="KD2" s="30" t="str">
        <f t="shared" si="5"/>
        <v/>
      </c>
      <c r="KE2" s="30" t="str">
        <f t="shared" si="5"/>
        <v>NEW YEAR</v>
      </c>
      <c r="KF2" s="30" t="str">
        <f t="shared" si="5"/>
        <v/>
      </c>
      <c r="KG2" s="30" t="str">
        <f t="shared" si="5"/>
        <v/>
      </c>
      <c r="KH2" s="30" t="str">
        <f t="shared" si="5"/>
        <v/>
      </c>
      <c r="KI2" s="30" t="str">
        <f t="shared" si="5"/>
        <v/>
      </c>
      <c r="KJ2" s="30" t="str">
        <f t="shared" si="5"/>
        <v/>
      </c>
      <c r="KK2" s="30" t="str">
        <f t="shared" si="5"/>
        <v/>
      </c>
      <c r="KL2" s="30" t="str">
        <f t="shared" si="5"/>
        <v/>
      </c>
      <c r="KM2" s="30" t="str">
        <f t="shared" si="5"/>
        <v/>
      </c>
      <c r="KN2" s="30" t="str">
        <f t="shared" si="5"/>
        <v/>
      </c>
      <c r="KO2" s="30" t="str">
        <f t="shared" si="5"/>
        <v/>
      </c>
      <c r="KP2" s="30" t="str">
        <f t="shared" si="5"/>
        <v/>
      </c>
      <c r="KQ2" s="30" t="str">
        <f t="shared" si="5"/>
        <v>NEW YEAR</v>
      </c>
      <c r="KR2" s="30" t="str">
        <f t="shared" si="5"/>
        <v/>
      </c>
      <c r="KS2" s="30" t="str">
        <f t="shared" si="5"/>
        <v/>
      </c>
      <c r="KT2" s="30" t="str">
        <f t="shared" si="5"/>
        <v/>
      </c>
      <c r="KU2" s="30" t="str">
        <f t="shared" si="5"/>
        <v/>
      </c>
      <c r="KV2" s="30" t="str">
        <f t="shared" si="5"/>
        <v/>
      </c>
      <c r="KW2" s="30" t="str">
        <f t="shared" si="5"/>
        <v/>
      </c>
      <c r="KX2" s="30" t="str">
        <f t="shared" si="5"/>
        <v/>
      </c>
      <c r="KY2" s="30" t="str">
        <f t="shared" si="5"/>
        <v/>
      </c>
      <c r="KZ2" s="30" t="str">
        <f t="shared" si="5"/>
        <v/>
      </c>
      <c r="LA2" s="30" t="str">
        <f t="shared" si="5"/>
        <v/>
      </c>
      <c r="LB2" s="30" t="str">
        <f t="shared" si="5"/>
        <v/>
      </c>
      <c r="LC2" s="30" t="str">
        <f t="shared" si="5"/>
        <v>NEW YEAR</v>
      </c>
      <c r="LD2" s="30" t="str">
        <f t="shared" si="5"/>
        <v/>
      </c>
      <c r="LE2" s="30" t="str">
        <f t="shared" si="5"/>
        <v/>
      </c>
      <c r="LF2" s="30" t="str">
        <f t="shared" si="5"/>
        <v/>
      </c>
      <c r="LG2" s="30" t="str">
        <f t="shared" si="5"/>
        <v/>
      </c>
      <c r="LH2" s="30" t="str">
        <f t="shared" si="5"/>
        <v/>
      </c>
      <c r="LI2" s="30" t="str">
        <f t="shared" si="5"/>
        <v/>
      </c>
      <c r="LJ2" s="30" t="str">
        <f t="shared" si="5"/>
        <v/>
      </c>
      <c r="LK2" s="30" t="str">
        <f t="shared" si="5"/>
        <v/>
      </c>
      <c r="LL2" s="30" t="str">
        <f t="shared" si="5"/>
        <v/>
      </c>
      <c r="LM2" s="30" t="str">
        <f t="shared" si="5"/>
        <v/>
      </c>
      <c r="LN2" s="30" t="str">
        <f t="shared" si="5"/>
        <v/>
      </c>
      <c r="LO2" s="30" t="str">
        <f t="shared" si="5"/>
        <v>NEW YEAR</v>
      </c>
      <c r="LP2" s="30" t="str">
        <f t="shared" si="5"/>
        <v/>
      </c>
      <c r="LQ2" s="30" t="str">
        <f t="shared" si="5"/>
        <v/>
      </c>
      <c r="LR2" s="30" t="str">
        <f t="shared" si="5"/>
        <v/>
      </c>
      <c r="LS2" s="30" t="str">
        <f t="shared" si="5"/>
        <v/>
      </c>
      <c r="LT2" s="30" t="str">
        <f t="shared" si="5"/>
        <v/>
      </c>
      <c r="LU2" s="30" t="str">
        <f t="shared" si="5"/>
        <v/>
      </c>
      <c r="LV2" s="30" t="str">
        <f t="shared" si="5"/>
        <v/>
      </c>
      <c r="LW2" s="30" t="str">
        <f t="shared" si="5"/>
        <v/>
      </c>
      <c r="LX2" s="30" t="str">
        <f t="shared" ref="LX2:MY2" si="6">IF(YEAR(LX3)=YEAR(LW3),"","NEW YEAR")</f>
        <v/>
      </c>
      <c r="LY2" s="30" t="str">
        <f t="shared" si="6"/>
        <v/>
      </c>
      <c r="LZ2" s="30" t="str">
        <f t="shared" si="6"/>
        <v/>
      </c>
      <c r="MA2" s="30" t="str">
        <f t="shared" si="6"/>
        <v>NEW YEAR</v>
      </c>
      <c r="MB2" s="30" t="str">
        <f t="shared" si="6"/>
        <v/>
      </c>
      <c r="MC2" s="30" t="str">
        <f t="shared" si="6"/>
        <v/>
      </c>
      <c r="MD2" s="30" t="str">
        <f t="shared" si="6"/>
        <v/>
      </c>
      <c r="ME2" s="30" t="str">
        <f t="shared" si="6"/>
        <v/>
      </c>
      <c r="MF2" s="30" t="str">
        <f t="shared" si="6"/>
        <v/>
      </c>
      <c r="MG2" s="30" t="str">
        <f t="shared" si="6"/>
        <v/>
      </c>
      <c r="MH2" s="30" t="str">
        <f t="shared" si="6"/>
        <v/>
      </c>
      <c r="MI2" s="30" t="str">
        <f t="shared" si="6"/>
        <v/>
      </c>
      <c r="MJ2" s="30" t="str">
        <f t="shared" si="6"/>
        <v/>
      </c>
      <c r="MK2" s="30" t="str">
        <f t="shared" si="6"/>
        <v/>
      </c>
      <c r="ML2" s="30" t="str">
        <f t="shared" si="6"/>
        <v/>
      </c>
      <c r="MM2" s="30" t="str">
        <f t="shared" si="6"/>
        <v>NEW YEAR</v>
      </c>
      <c r="MN2" s="30" t="str">
        <f t="shared" si="6"/>
        <v/>
      </c>
      <c r="MO2" s="30" t="str">
        <f t="shared" si="6"/>
        <v/>
      </c>
      <c r="MP2" s="30" t="str">
        <f t="shared" si="6"/>
        <v/>
      </c>
      <c r="MQ2" s="30" t="str">
        <f t="shared" si="6"/>
        <v/>
      </c>
      <c r="MR2" s="30" t="str">
        <f t="shared" si="6"/>
        <v/>
      </c>
      <c r="MS2" s="30" t="str">
        <f t="shared" si="6"/>
        <v/>
      </c>
      <c r="MT2" s="30" t="str">
        <f t="shared" si="6"/>
        <v/>
      </c>
      <c r="MU2" s="30" t="str">
        <f t="shared" si="6"/>
        <v/>
      </c>
      <c r="MV2" s="30" t="str">
        <f t="shared" si="6"/>
        <v/>
      </c>
      <c r="MW2" s="30" t="str">
        <f t="shared" si="6"/>
        <v/>
      </c>
      <c r="MX2" s="30" t="str">
        <f t="shared" si="6"/>
        <v/>
      </c>
      <c r="MY2" s="30" t="str">
        <f t="shared" si="6"/>
        <v>NEW YEAR</v>
      </c>
    </row>
    <row r="3" spans="1:363" s="28" customFormat="1" ht="19" x14ac:dyDescent="0.2">
      <c r="C3" s="28">
        <f>EOMONTH(PROFORMA!A4,-1)+1</f>
        <v>43466</v>
      </c>
      <c r="D3" s="28">
        <f>EDATE(C3,(1))</f>
        <v>43497</v>
      </c>
      <c r="E3" s="28">
        <f t="shared" ref="E3:BP3" si="7">EDATE(D3,(1))</f>
        <v>43525</v>
      </c>
      <c r="F3" s="28">
        <f t="shared" si="7"/>
        <v>43556</v>
      </c>
      <c r="G3" s="28">
        <f t="shared" si="7"/>
        <v>43586</v>
      </c>
      <c r="H3" s="28">
        <f t="shared" si="7"/>
        <v>43617</v>
      </c>
      <c r="I3" s="28">
        <f t="shared" si="7"/>
        <v>43647</v>
      </c>
      <c r="J3" s="28">
        <f t="shared" si="7"/>
        <v>43678</v>
      </c>
      <c r="K3" s="28">
        <f t="shared" si="7"/>
        <v>43709</v>
      </c>
      <c r="L3" s="28">
        <f t="shared" si="7"/>
        <v>43739</v>
      </c>
      <c r="M3" s="28">
        <f t="shared" si="7"/>
        <v>43770</v>
      </c>
      <c r="N3" s="28">
        <f t="shared" si="7"/>
        <v>43800</v>
      </c>
      <c r="O3" s="28">
        <f t="shared" si="7"/>
        <v>43831</v>
      </c>
      <c r="P3" s="28">
        <f t="shared" si="7"/>
        <v>43862</v>
      </c>
      <c r="Q3" s="28">
        <f t="shared" si="7"/>
        <v>43891</v>
      </c>
      <c r="R3" s="28">
        <f t="shared" si="7"/>
        <v>43922</v>
      </c>
      <c r="S3" s="28">
        <f t="shared" si="7"/>
        <v>43952</v>
      </c>
      <c r="T3" s="28">
        <f t="shared" si="7"/>
        <v>43983</v>
      </c>
      <c r="U3" s="28">
        <f t="shared" si="7"/>
        <v>44013</v>
      </c>
      <c r="V3" s="28">
        <f t="shared" si="7"/>
        <v>44044</v>
      </c>
      <c r="W3" s="28">
        <f t="shared" si="7"/>
        <v>44075</v>
      </c>
      <c r="X3" s="28">
        <f t="shared" si="7"/>
        <v>44105</v>
      </c>
      <c r="Y3" s="28">
        <f t="shared" si="7"/>
        <v>44136</v>
      </c>
      <c r="Z3" s="28">
        <f t="shared" si="7"/>
        <v>44166</v>
      </c>
      <c r="AA3" s="28">
        <f t="shared" si="7"/>
        <v>44197</v>
      </c>
      <c r="AB3" s="28">
        <f t="shared" si="7"/>
        <v>44228</v>
      </c>
      <c r="AC3" s="28">
        <f t="shared" si="7"/>
        <v>44256</v>
      </c>
      <c r="AD3" s="28">
        <f t="shared" si="7"/>
        <v>44287</v>
      </c>
      <c r="AE3" s="28">
        <f t="shared" si="7"/>
        <v>44317</v>
      </c>
      <c r="AF3" s="28">
        <f t="shared" si="7"/>
        <v>44348</v>
      </c>
      <c r="AG3" s="28">
        <f t="shared" si="7"/>
        <v>44378</v>
      </c>
      <c r="AH3" s="28">
        <f t="shared" si="7"/>
        <v>44409</v>
      </c>
      <c r="AI3" s="28">
        <f t="shared" si="7"/>
        <v>44440</v>
      </c>
      <c r="AJ3" s="28">
        <f t="shared" si="7"/>
        <v>44470</v>
      </c>
      <c r="AK3" s="28">
        <f t="shared" si="7"/>
        <v>44501</v>
      </c>
      <c r="AL3" s="28">
        <f t="shared" si="7"/>
        <v>44531</v>
      </c>
      <c r="AM3" s="28">
        <f t="shared" si="7"/>
        <v>44562</v>
      </c>
      <c r="AN3" s="28">
        <f t="shared" si="7"/>
        <v>44593</v>
      </c>
      <c r="AO3" s="28">
        <f t="shared" si="7"/>
        <v>44621</v>
      </c>
      <c r="AP3" s="28">
        <f t="shared" si="7"/>
        <v>44652</v>
      </c>
      <c r="AQ3" s="28">
        <f t="shared" si="7"/>
        <v>44682</v>
      </c>
      <c r="AR3" s="28">
        <f t="shared" si="7"/>
        <v>44713</v>
      </c>
      <c r="AS3" s="28">
        <f t="shared" si="7"/>
        <v>44743</v>
      </c>
      <c r="AT3" s="28">
        <f t="shared" si="7"/>
        <v>44774</v>
      </c>
      <c r="AU3" s="28">
        <f t="shared" si="7"/>
        <v>44805</v>
      </c>
      <c r="AV3" s="28">
        <f t="shared" si="7"/>
        <v>44835</v>
      </c>
      <c r="AW3" s="28">
        <f t="shared" si="7"/>
        <v>44866</v>
      </c>
      <c r="AX3" s="28">
        <f t="shared" si="7"/>
        <v>44896</v>
      </c>
      <c r="AY3" s="28">
        <f t="shared" si="7"/>
        <v>44927</v>
      </c>
      <c r="AZ3" s="28">
        <f t="shared" si="7"/>
        <v>44958</v>
      </c>
      <c r="BA3" s="28">
        <f t="shared" si="7"/>
        <v>44986</v>
      </c>
      <c r="BB3" s="28">
        <f t="shared" si="7"/>
        <v>45017</v>
      </c>
      <c r="BC3" s="28">
        <f t="shared" si="7"/>
        <v>45047</v>
      </c>
      <c r="BD3" s="28">
        <f t="shared" si="7"/>
        <v>45078</v>
      </c>
      <c r="BE3" s="28">
        <f t="shared" si="7"/>
        <v>45108</v>
      </c>
      <c r="BF3" s="28">
        <f t="shared" si="7"/>
        <v>45139</v>
      </c>
      <c r="BG3" s="28">
        <f t="shared" si="7"/>
        <v>45170</v>
      </c>
      <c r="BH3" s="28">
        <f t="shared" si="7"/>
        <v>45200</v>
      </c>
      <c r="BI3" s="28">
        <f t="shared" si="7"/>
        <v>45231</v>
      </c>
      <c r="BJ3" s="28">
        <f t="shared" si="7"/>
        <v>45261</v>
      </c>
      <c r="BK3" s="28">
        <f t="shared" si="7"/>
        <v>45292</v>
      </c>
      <c r="BL3" s="28">
        <f t="shared" si="7"/>
        <v>45323</v>
      </c>
      <c r="BM3" s="28">
        <f t="shared" si="7"/>
        <v>45352</v>
      </c>
      <c r="BN3" s="28">
        <f t="shared" si="7"/>
        <v>45383</v>
      </c>
      <c r="BO3" s="28">
        <f t="shared" si="7"/>
        <v>45413</v>
      </c>
      <c r="BP3" s="28">
        <f t="shared" si="7"/>
        <v>45444</v>
      </c>
      <c r="BQ3" s="28">
        <f t="shared" ref="BQ3:EB3" si="8">EDATE(BP3,(1))</f>
        <v>45474</v>
      </c>
      <c r="BR3" s="28">
        <f t="shared" si="8"/>
        <v>45505</v>
      </c>
      <c r="BS3" s="28">
        <f t="shared" si="8"/>
        <v>45536</v>
      </c>
      <c r="BT3" s="28">
        <f t="shared" si="8"/>
        <v>45566</v>
      </c>
      <c r="BU3" s="28">
        <f t="shared" si="8"/>
        <v>45597</v>
      </c>
      <c r="BV3" s="28">
        <f t="shared" si="8"/>
        <v>45627</v>
      </c>
      <c r="BW3" s="28">
        <f t="shared" si="8"/>
        <v>45658</v>
      </c>
      <c r="BX3" s="28">
        <f t="shared" si="8"/>
        <v>45689</v>
      </c>
      <c r="BY3" s="28">
        <f t="shared" si="8"/>
        <v>45717</v>
      </c>
      <c r="BZ3" s="28">
        <f t="shared" si="8"/>
        <v>45748</v>
      </c>
      <c r="CA3" s="28">
        <f t="shared" si="8"/>
        <v>45778</v>
      </c>
      <c r="CB3" s="28">
        <f t="shared" si="8"/>
        <v>45809</v>
      </c>
      <c r="CC3" s="28">
        <f t="shared" si="8"/>
        <v>45839</v>
      </c>
      <c r="CD3" s="28">
        <f t="shared" si="8"/>
        <v>45870</v>
      </c>
      <c r="CE3" s="28">
        <f t="shared" si="8"/>
        <v>45901</v>
      </c>
      <c r="CF3" s="28">
        <f t="shared" si="8"/>
        <v>45931</v>
      </c>
      <c r="CG3" s="28">
        <f t="shared" si="8"/>
        <v>45962</v>
      </c>
      <c r="CH3" s="28">
        <f t="shared" si="8"/>
        <v>45992</v>
      </c>
      <c r="CI3" s="28">
        <f t="shared" si="8"/>
        <v>46023</v>
      </c>
      <c r="CJ3" s="28">
        <f t="shared" si="8"/>
        <v>46054</v>
      </c>
      <c r="CK3" s="28">
        <f t="shared" si="8"/>
        <v>46082</v>
      </c>
      <c r="CL3" s="28">
        <f t="shared" si="8"/>
        <v>46113</v>
      </c>
      <c r="CM3" s="28">
        <f t="shared" si="8"/>
        <v>46143</v>
      </c>
      <c r="CN3" s="28">
        <f t="shared" si="8"/>
        <v>46174</v>
      </c>
      <c r="CO3" s="28">
        <f t="shared" si="8"/>
        <v>46204</v>
      </c>
      <c r="CP3" s="28">
        <f t="shared" si="8"/>
        <v>46235</v>
      </c>
      <c r="CQ3" s="28">
        <f t="shared" si="8"/>
        <v>46266</v>
      </c>
      <c r="CR3" s="28">
        <f t="shared" si="8"/>
        <v>46296</v>
      </c>
      <c r="CS3" s="28">
        <f t="shared" si="8"/>
        <v>46327</v>
      </c>
      <c r="CT3" s="28">
        <f t="shared" si="8"/>
        <v>46357</v>
      </c>
      <c r="CU3" s="28">
        <f t="shared" si="8"/>
        <v>46388</v>
      </c>
      <c r="CV3" s="28">
        <f t="shared" si="8"/>
        <v>46419</v>
      </c>
      <c r="CW3" s="28">
        <f t="shared" si="8"/>
        <v>46447</v>
      </c>
      <c r="CX3" s="28">
        <f t="shared" si="8"/>
        <v>46478</v>
      </c>
      <c r="CY3" s="28">
        <f t="shared" si="8"/>
        <v>46508</v>
      </c>
      <c r="CZ3" s="28">
        <f t="shared" si="8"/>
        <v>46539</v>
      </c>
      <c r="DA3" s="28">
        <f t="shared" si="8"/>
        <v>46569</v>
      </c>
      <c r="DB3" s="28">
        <f t="shared" si="8"/>
        <v>46600</v>
      </c>
      <c r="DC3" s="28">
        <f t="shared" si="8"/>
        <v>46631</v>
      </c>
      <c r="DD3" s="28">
        <f t="shared" si="8"/>
        <v>46661</v>
      </c>
      <c r="DE3" s="28">
        <f t="shared" si="8"/>
        <v>46692</v>
      </c>
      <c r="DF3" s="28">
        <f t="shared" si="8"/>
        <v>46722</v>
      </c>
      <c r="DG3" s="28">
        <f t="shared" si="8"/>
        <v>46753</v>
      </c>
      <c r="DH3" s="28">
        <f t="shared" si="8"/>
        <v>46784</v>
      </c>
      <c r="DI3" s="28">
        <f t="shared" si="8"/>
        <v>46813</v>
      </c>
      <c r="DJ3" s="28">
        <f t="shared" si="8"/>
        <v>46844</v>
      </c>
      <c r="DK3" s="28">
        <f t="shared" si="8"/>
        <v>46874</v>
      </c>
      <c r="DL3" s="28">
        <f t="shared" si="8"/>
        <v>46905</v>
      </c>
      <c r="DM3" s="28">
        <f t="shared" si="8"/>
        <v>46935</v>
      </c>
      <c r="DN3" s="28">
        <f t="shared" si="8"/>
        <v>46966</v>
      </c>
      <c r="DO3" s="28">
        <f t="shared" si="8"/>
        <v>46997</v>
      </c>
      <c r="DP3" s="28">
        <f t="shared" si="8"/>
        <v>47027</v>
      </c>
      <c r="DQ3" s="28">
        <f t="shared" si="8"/>
        <v>47058</v>
      </c>
      <c r="DR3" s="28">
        <f t="shared" si="8"/>
        <v>47088</v>
      </c>
      <c r="DS3" s="28">
        <f t="shared" si="8"/>
        <v>47119</v>
      </c>
      <c r="DT3" s="28">
        <f t="shared" si="8"/>
        <v>47150</v>
      </c>
      <c r="DU3" s="28">
        <f t="shared" si="8"/>
        <v>47178</v>
      </c>
      <c r="DV3" s="28">
        <f t="shared" si="8"/>
        <v>47209</v>
      </c>
      <c r="DW3" s="28">
        <f t="shared" si="8"/>
        <v>47239</v>
      </c>
      <c r="DX3" s="28">
        <f t="shared" si="8"/>
        <v>47270</v>
      </c>
      <c r="DY3" s="28">
        <f t="shared" si="8"/>
        <v>47300</v>
      </c>
      <c r="DZ3" s="28">
        <f t="shared" si="8"/>
        <v>47331</v>
      </c>
      <c r="EA3" s="28">
        <f t="shared" si="8"/>
        <v>47362</v>
      </c>
      <c r="EB3" s="28">
        <f t="shared" si="8"/>
        <v>47392</v>
      </c>
      <c r="EC3" s="28">
        <f t="shared" ref="EC3:GN3" si="9">EDATE(EB3,(1))</f>
        <v>47423</v>
      </c>
      <c r="ED3" s="28">
        <f t="shared" si="9"/>
        <v>47453</v>
      </c>
      <c r="EE3" s="28">
        <f t="shared" si="9"/>
        <v>47484</v>
      </c>
      <c r="EF3" s="28">
        <f t="shared" si="9"/>
        <v>47515</v>
      </c>
      <c r="EG3" s="28">
        <f t="shared" si="9"/>
        <v>47543</v>
      </c>
      <c r="EH3" s="28">
        <f t="shared" si="9"/>
        <v>47574</v>
      </c>
      <c r="EI3" s="28">
        <f t="shared" si="9"/>
        <v>47604</v>
      </c>
      <c r="EJ3" s="28">
        <f t="shared" si="9"/>
        <v>47635</v>
      </c>
      <c r="EK3" s="28">
        <f t="shared" si="9"/>
        <v>47665</v>
      </c>
      <c r="EL3" s="28">
        <f t="shared" si="9"/>
        <v>47696</v>
      </c>
      <c r="EM3" s="28">
        <f t="shared" si="9"/>
        <v>47727</v>
      </c>
      <c r="EN3" s="28">
        <f t="shared" si="9"/>
        <v>47757</v>
      </c>
      <c r="EO3" s="28">
        <f t="shared" si="9"/>
        <v>47788</v>
      </c>
      <c r="EP3" s="28">
        <f t="shared" si="9"/>
        <v>47818</v>
      </c>
      <c r="EQ3" s="28">
        <f t="shared" si="9"/>
        <v>47849</v>
      </c>
      <c r="ER3" s="28">
        <f t="shared" si="9"/>
        <v>47880</v>
      </c>
      <c r="ES3" s="28">
        <f t="shared" si="9"/>
        <v>47908</v>
      </c>
      <c r="ET3" s="28">
        <f t="shared" si="9"/>
        <v>47939</v>
      </c>
      <c r="EU3" s="28">
        <f t="shared" si="9"/>
        <v>47969</v>
      </c>
      <c r="EV3" s="28">
        <f t="shared" si="9"/>
        <v>48000</v>
      </c>
      <c r="EW3" s="28">
        <f t="shared" si="9"/>
        <v>48030</v>
      </c>
      <c r="EX3" s="28">
        <f t="shared" si="9"/>
        <v>48061</v>
      </c>
      <c r="EY3" s="28">
        <f t="shared" si="9"/>
        <v>48092</v>
      </c>
      <c r="EZ3" s="28">
        <f t="shared" si="9"/>
        <v>48122</v>
      </c>
      <c r="FA3" s="28">
        <f t="shared" si="9"/>
        <v>48153</v>
      </c>
      <c r="FB3" s="28">
        <f t="shared" si="9"/>
        <v>48183</v>
      </c>
      <c r="FC3" s="28">
        <f t="shared" si="9"/>
        <v>48214</v>
      </c>
      <c r="FD3" s="28">
        <f t="shared" si="9"/>
        <v>48245</v>
      </c>
      <c r="FE3" s="28">
        <f t="shared" si="9"/>
        <v>48274</v>
      </c>
      <c r="FF3" s="28">
        <f t="shared" si="9"/>
        <v>48305</v>
      </c>
      <c r="FG3" s="28">
        <f t="shared" si="9"/>
        <v>48335</v>
      </c>
      <c r="FH3" s="28">
        <f t="shared" si="9"/>
        <v>48366</v>
      </c>
      <c r="FI3" s="28">
        <f t="shared" si="9"/>
        <v>48396</v>
      </c>
      <c r="FJ3" s="28">
        <f t="shared" si="9"/>
        <v>48427</v>
      </c>
      <c r="FK3" s="28">
        <f t="shared" si="9"/>
        <v>48458</v>
      </c>
      <c r="FL3" s="28">
        <f t="shared" si="9"/>
        <v>48488</v>
      </c>
      <c r="FM3" s="28">
        <f t="shared" si="9"/>
        <v>48519</v>
      </c>
      <c r="FN3" s="28">
        <f t="shared" si="9"/>
        <v>48549</v>
      </c>
      <c r="FO3" s="28">
        <f t="shared" si="9"/>
        <v>48580</v>
      </c>
      <c r="FP3" s="28">
        <f t="shared" si="9"/>
        <v>48611</v>
      </c>
      <c r="FQ3" s="28">
        <f t="shared" si="9"/>
        <v>48639</v>
      </c>
      <c r="FR3" s="28">
        <f t="shared" si="9"/>
        <v>48670</v>
      </c>
      <c r="FS3" s="28">
        <f t="shared" si="9"/>
        <v>48700</v>
      </c>
      <c r="FT3" s="28">
        <f t="shared" si="9"/>
        <v>48731</v>
      </c>
      <c r="FU3" s="28">
        <f t="shared" si="9"/>
        <v>48761</v>
      </c>
      <c r="FV3" s="28">
        <f t="shared" si="9"/>
        <v>48792</v>
      </c>
      <c r="FW3" s="28">
        <f t="shared" si="9"/>
        <v>48823</v>
      </c>
      <c r="FX3" s="28">
        <f t="shared" si="9"/>
        <v>48853</v>
      </c>
      <c r="FY3" s="28">
        <f t="shared" si="9"/>
        <v>48884</v>
      </c>
      <c r="FZ3" s="28">
        <f t="shared" si="9"/>
        <v>48914</v>
      </c>
      <c r="GA3" s="28">
        <f t="shared" si="9"/>
        <v>48945</v>
      </c>
      <c r="GB3" s="28">
        <f t="shared" si="9"/>
        <v>48976</v>
      </c>
      <c r="GC3" s="28">
        <f t="shared" si="9"/>
        <v>49004</v>
      </c>
      <c r="GD3" s="28">
        <f t="shared" si="9"/>
        <v>49035</v>
      </c>
      <c r="GE3" s="28">
        <f t="shared" si="9"/>
        <v>49065</v>
      </c>
      <c r="GF3" s="28">
        <f t="shared" si="9"/>
        <v>49096</v>
      </c>
      <c r="GG3" s="28">
        <f t="shared" si="9"/>
        <v>49126</v>
      </c>
      <c r="GH3" s="28">
        <f t="shared" si="9"/>
        <v>49157</v>
      </c>
      <c r="GI3" s="28">
        <f t="shared" si="9"/>
        <v>49188</v>
      </c>
      <c r="GJ3" s="28">
        <f t="shared" si="9"/>
        <v>49218</v>
      </c>
      <c r="GK3" s="28">
        <f t="shared" si="9"/>
        <v>49249</v>
      </c>
      <c r="GL3" s="28">
        <f t="shared" si="9"/>
        <v>49279</v>
      </c>
      <c r="GM3" s="28">
        <f t="shared" si="9"/>
        <v>49310</v>
      </c>
      <c r="GN3" s="28">
        <f t="shared" si="9"/>
        <v>49341</v>
      </c>
      <c r="GO3" s="28">
        <f t="shared" ref="GO3:IZ3" si="10">EDATE(GN3,(1))</f>
        <v>49369</v>
      </c>
      <c r="GP3" s="28">
        <f t="shared" si="10"/>
        <v>49400</v>
      </c>
      <c r="GQ3" s="28">
        <f t="shared" si="10"/>
        <v>49430</v>
      </c>
      <c r="GR3" s="28">
        <f t="shared" si="10"/>
        <v>49461</v>
      </c>
      <c r="GS3" s="28">
        <f t="shared" si="10"/>
        <v>49491</v>
      </c>
      <c r="GT3" s="28">
        <f t="shared" si="10"/>
        <v>49522</v>
      </c>
      <c r="GU3" s="28">
        <f t="shared" si="10"/>
        <v>49553</v>
      </c>
      <c r="GV3" s="28">
        <f t="shared" si="10"/>
        <v>49583</v>
      </c>
      <c r="GW3" s="28">
        <f t="shared" si="10"/>
        <v>49614</v>
      </c>
      <c r="GX3" s="28">
        <f t="shared" si="10"/>
        <v>49644</v>
      </c>
      <c r="GY3" s="28">
        <f t="shared" si="10"/>
        <v>49675</v>
      </c>
      <c r="GZ3" s="28">
        <f t="shared" si="10"/>
        <v>49706</v>
      </c>
      <c r="HA3" s="28">
        <f t="shared" si="10"/>
        <v>49735</v>
      </c>
      <c r="HB3" s="28">
        <f t="shared" si="10"/>
        <v>49766</v>
      </c>
      <c r="HC3" s="28">
        <f t="shared" si="10"/>
        <v>49796</v>
      </c>
      <c r="HD3" s="28">
        <f t="shared" si="10"/>
        <v>49827</v>
      </c>
      <c r="HE3" s="28">
        <f t="shared" si="10"/>
        <v>49857</v>
      </c>
      <c r="HF3" s="28">
        <f t="shared" si="10"/>
        <v>49888</v>
      </c>
      <c r="HG3" s="28">
        <f t="shared" si="10"/>
        <v>49919</v>
      </c>
      <c r="HH3" s="28">
        <f t="shared" si="10"/>
        <v>49949</v>
      </c>
      <c r="HI3" s="28">
        <f t="shared" si="10"/>
        <v>49980</v>
      </c>
      <c r="HJ3" s="28">
        <f t="shared" si="10"/>
        <v>50010</v>
      </c>
      <c r="HK3" s="28">
        <f t="shared" si="10"/>
        <v>50041</v>
      </c>
      <c r="HL3" s="28">
        <f t="shared" si="10"/>
        <v>50072</v>
      </c>
      <c r="HM3" s="28">
        <f t="shared" si="10"/>
        <v>50100</v>
      </c>
      <c r="HN3" s="28">
        <f t="shared" si="10"/>
        <v>50131</v>
      </c>
      <c r="HO3" s="28">
        <f t="shared" si="10"/>
        <v>50161</v>
      </c>
      <c r="HP3" s="28">
        <f t="shared" si="10"/>
        <v>50192</v>
      </c>
      <c r="HQ3" s="28">
        <f t="shared" si="10"/>
        <v>50222</v>
      </c>
      <c r="HR3" s="28">
        <f t="shared" si="10"/>
        <v>50253</v>
      </c>
      <c r="HS3" s="28">
        <f t="shared" si="10"/>
        <v>50284</v>
      </c>
      <c r="HT3" s="28">
        <f t="shared" si="10"/>
        <v>50314</v>
      </c>
      <c r="HU3" s="28">
        <f t="shared" si="10"/>
        <v>50345</v>
      </c>
      <c r="HV3" s="28">
        <f t="shared" si="10"/>
        <v>50375</v>
      </c>
      <c r="HW3" s="28">
        <f t="shared" si="10"/>
        <v>50406</v>
      </c>
      <c r="HX3" s="28">
        <f t="shared" si="10"/>
        <v>50437</v>
      </c>
      <c r="HY3" s="28">
        <f t="shared" si="10"/>
        <v>50465</v>
      </c>
      <c r="HZ3" s="28">
        <f t="shared" si="10"/>
        <v>50496</v>
      </c>
      <c r="IA3" s="28">
        <f t="shared" si="10"/>
        <v>50526</v>
      </c>
      <c r="IB3" s="28">
        <f t="shared" si="10"/>
        <v>50557</v>
      </c>
      <c r="IC3" s="28">
        <f t="shared" si="10"/>
        <v>50587</v>
      </c>
      <c r="ID3" s="28">
        <f t="shared" si="10"/>
        <v>50618</v>
      </c>
      <c r="IE3" s="28">
        <f t="shared" si="10"/>
        <v>50649</v>
      </c>
      <c r="IF3" s="28">
        <f t="shared" si="10"/>
        <v>50679</v>
      </c>
      <c r="IG3" s="28">
        <f t="shared" si="10"/>
        <v>50710</v>
      </c>
      <c r="IH3" s="28">
        <f t="shared" si="10"/>
        <v>50740</v>
      </c>
      <c r="II3" s="28">
        <f t="shared" si="10"/>
        <v>50771</v>
      </c>
      <c r="IJ3" s="28">
        <f t="shared" si="10"/>
        <v>50802</v>
      </c>
      <c r="IK3" s="28">
        <f t="shared" si="10"/>
        <v>50830</v>
      </c>
      <c r="IL3" s="28">
        <f t="shared" si="10"/>
        <v>50861</v>
      </c>
      <c r="IM3" s="28">
        <f t="shared" si="10"/>
        <v>50891</v>
      </c>
      <c r="IN3" s="28">
        <f t="shared" si="10"/>
        <v>50922</v>
      </c>
      <c r="IO3" s="28">
        <f t="shared" si="10"/>
        <v>50952</v>
      </c>
      <c r="IP3" s="28">
        <f t="shared" si="10"/>
        <v>50983</v>
      </c>
      <c r="IQ3" s="28">
        <f t="shared" si="10"/>
        <v>51014</v>
      </c>
      <c r="IR3" s="28">
        <f t="shared" si="10"/>
        <v>51044</v>
      </c>
      <c r="IS3" s="28">
        <f t="shared" si="10"/>
        <v>51075</v>
      </c>
      <c r="IT3" s="28">
        <f t="shared" si="10"/>
        <v>51105</v>
      </c>
      <c r="IU3" s="28">
        <f t="shared" si="10"/>
        <v>51136</v>
      </c>
      <c r="IV3" s="28">
        <f t="shared" si="10"/>
        <v>51167</v>
      </c>
      <c r="IW3" s="28">
        <f t="shared" si="10"/>
        <v>51196</v>
      </c>
      <c r="IX3" s="28">
        <f t="shared" si="10"/>
        <v>51227</v>
      </c>
      <c r="IY3" s="28">
        <f t="shared" si="10"/>
        <v>51257</v>
      </c>
      <c r="IZ3" s="28">
        <f t="shared" si="10"/>
        <v>51288</v>
      </c>
      <c r="JA3" s="28">
        <f t="shared" ref="JA3:LL3" si="11">EDATE(IZ3,(1))</f>
        <v>51318</v>
      </c>
      <c r="JB3" s="28">
        <f t="shared" si="11"/>
        <v>51349</v>
      </c>
      <c r="JC3" s="28">
        <f t="shared" si="11"/>
        <v>51380</v>
      </c>
      <c r="JD3" s="28">
        <f t="shared" si="11"/>
        <v>51410</v>
      </c>
      <c r="JE3" s="28">
        <f t="shared" si="11"/>
        <v>51441</v>
      </c>
      <c r="JF3" s="28">
        <f t="shared" si="11"/>
        <v>51471</v>
      </c>
      <c r="JG3" s="28">
        <f t="shared" si="11"/>
        <v>51502</v>
      </c>
      <c r="JH3" s="28">
        <f t="shared" si="11"/>
        <v>51533</v>
      </c>
      <c r="JI3" s="28">
        <f t="shared" si="11"/>
        <v>51561</v>
      </c>
      <c r="JJ3" s="28">
        <f t="shared" si="11"/>
        <v>51592</v>
      </c>
      <c r="JK3" s="28">
        <f t="shared" si="11"/>
        <v>51622</v>
      </c>
      <c r="JL3" s="28">
        <f t="shared" si="11"/>
        <v>51653</v>
      </c>
      <c r="JM3" s="28">
        <f t="shared" si="11"/>
        <v>51683</v>
      </c>
      <c r="JN3" s="28">
        <f t="shared" si="11"/>
        <v>51714</v>
      </c>
      <c r="JO3" s="28">
        <f t="shared" si="11"/>
        <v>51745</v>
      </c>
      <c r="JP3" s="28">
        <f t="shared" si="11"/>
        <v>51775</v>
      </c>
      <c r="JQ3" s="28">
        <f t="shared" si="11"/>
        <v>51806</v>
      </c>
      <c r="JR3" s="28">
        <f t="shared" si="11"/>
        <v>51836</v>
      </c>
      <c r="JS3" s="28">
        <f t="shared" si="11"/>
        <v>51867</v>
      </c>
      <c r="JT3" s="28">
        <f t="shared" si="11"/>
        <v>51898</v>
      </c>
      <c r="JU3" s="28">
        <f t="shared" si="11"/>
        <v>51926</v>
      </c>
      <c r="JV3" s="28">
        <f t="shared" si="11"/>
        <v>51957</v>
      </c>
      <c r="JW3" s="28">
        <f t="shared" si="11"/>
        <v>51987</v>
      </c>
      <c r="JX3" s="28">
        <f t="shared" si="11"/>
        <v>52018</v>
      </c>
      <c r="JY3" s="28">
        <f t="shared" si="11"/>
        <v>52048</v>
      </c>
      <c r="JZ3" s="28">
        <f t="shared" si="11"/>
        <v>52079</v>
      </c>
      <c r="KA3" s="28">
        <f t="shared" si="11"/>
        <v>52110</v>
      </c>
      <c r="KB3" s="28">
        <f t="shared" si="11"/>
        <v>52140</v>
      </c>
      <c r="KC3" s="28">
        <f t="shared" si="11"/>
        <v>52171</v>
      </c>
      <c r="KD3" s="28">
        <f t="shared" si="11"/>
        <v>52201</v>
      </c>
      <c r="KE3" s="28">
        <f t="shared" si="11"/>
        <v>52232</v>
      </c>
      <c r="KF3" s="28">
        <f t="shared" si="11"/>
        <v>52263</v>
      </c>
      <c r="KG3" s="28">
        <f t="shared" si="11"/>
        <v>52291</v>
      </c>
      <c r="KH3" s="28">
        <f t="shared" si="11"/>
        <v>52322</v>
      </c>
      <c r="KI3" s="28">
        <f t="shared" si="11"/>
        <v>52352</v>
      </c>
      <c r="KJ3" s="28">
        <f t="shared" si="11"/>
        <v>52383</v>
      </c>
      <c r="KK3" s="28">
        <f t="shared" si="11"/>
        <v>52413</v>
      </c>
      <c r="KL3" s="28">
        <f t="shared" si="11"/>
        <v>52444</v>
      </c>
      <c r="KM3" s="28">
        <f t="shared" si="11"/>
        <v>52475</v>
      </c>
      <c r="KN3" s="28">
        <f t="shared" si="11"/>
        <v>52505</v>
      </c>
      <c r="KO3" s="28">
        <f t="shared" si="11"/>
        <v>52536</v>
      </c>
      <c r="KP3" s="28">
        <f t="shared" si="11"/>
        <v>52566</v>
      </c>
      <c r="KQ3" s="28">
        <f t="shared" si="11"/>
        <v>52597</v>
      </c>
      <c r="KR3" s="28">
        <f t="shared" si="11"/>
        <v>52628</v>
      </c>
      <c r="KS3" s="28">
        <f t="shared" si="11"/>
        <v>52657</v>
      </c>
      <c r="KT3" s="28">
        <f t="shared" si="11"/>
        <v>52688</v>
      </c>
      <c r="KU3" s="28">
        <f t="shared" si="11"/>
        <v>52718</v>
      </c>
      <c r="KV3" s="28">
        <f t="shared" si="11"/>
        <v>52749</v>
      </c>
      <c r="KW3" s="28">
        <f t="shared" si="11"/>
        <v>52779</v>
      </c>
      <c r="KX3" s="28">
        <f t="shared" si="11"/>
        <v>52810</v>
      </c>
      <c r="KY3" s="28">
        <f t="shared" si="11"/>
        <v>52841</v>
      </c>
      <c r="KZ3" s="28">
        <f t="shared" si="11"/>
        <v>52871</v>
      </c>
      <c r="LA3" s="28">
        <f t="shared" si="11"/>
        <v>52902</v>
      </c>
      <c r="LB3" s="28">
        <f t="shared" si="11"/>
        <v>52932</v>
      </c>
      <c r="LC3" s="28">
        <f t="shared" si="11"/>
        <v>52963</v>
      </c>
      <c r="LD3" s="28">
        <f t="shared" si="11"/>
        <v>52994</v>
      </c>
      <c r="LE3" s="28">
        <f t="shared" si="11"/>
        <v>53022</v>
      </c>
      <c r="LF3" s="28">
        <f t="shared" si="11"/>
        <v>53053</v>
      </c>
      <c r="LG3" s="28">
        <f t="shared" si="11"/>
        <v>53083</v>
      </c>
      <c r="LH3" s="28">
        <f t="shared" si="11"/>
        <v>53114</v>
      </c>
      <c r="LI3" s="28">
        <f t="shared" si="11"/>
        <v>53144</v>
      </c>
      <c r="LJ3" s="28">
        <f t="shared" si="11"/>
        <v>53175</v>
      </c>
      <c r="LK3" s="28">
        <f t="shared" si="11"/>
        <v>53206</v>
      </c>
      <c r="LL3" s="28">
        <f t="shared" si="11"/>
        <v>53236</v>
      </c>
      <c r="LM3" s="28">
        <f t="shared" ref="LM3:MY3" si="12">EDATE(LL3,(1))</f>
        <v>53267</v>
      </c>
      <c r="LN3" s="28">
        <f t="shared" si="12"/>
        <v>53297</v>
      </c>
      <c r="LO3" s="28">
        <f t="shared" si="12"/>
        <v>53328</v>
      </c>
      <c r="LP3" s="28">
        <f t="shared" si="12"/>
        <v>53359</v>
      </c>
      <c r="LQ3" s="28">
        <f t="shared" si="12"/>
        <v>53387</v>
      </c>
      <c r="LR3" s="28">
        <f t="shared" si="12"/>
        <v>53418</v>
      </c>
      <c r="LS3" s="28">
        <f t="shared" si="12"/>
        <v>53448</v>
      </c>
      <c r="LT3" s="28">
        <f t="shared" si="12"/>
        <v>53479</v>
      </c>
      <c r="LU3" s="28">
        <f t="shared" si="12"/>
        <v>53509</v>
      </c>
      <c r="LV3" s="28">
        <f t="shared" si="12"/>
        <v>53540</v>
      </c>
      <c r="LW3" s="28">
        <f t="shared" si="12"/>
        <v>53571</v>
      </c>
      <c r="LX3" s="28">
        <f t="shared" si="12"/>
        <v>53601</v>
      </c>
      <c r="LY3" s="28">
        <f t="shared" si="12"/>
        <v>53632</v>
      </c>
      <c r="LZ3" s="28">
        <f t="shared" si="12"/>
        <v>53662</v>
      </c>
      <c r="MA3" s="28">
        <f t="shared" si="12"/>
        <v>53693</v>
      </c>
      <c r="MB3" s="28">
        <f t="shared" si="12"/>
        <v>53724</v>
      </c>
      <c r="MC3" s="28">
        <f t="shared" si="12"/>
        <v>53752</v>
      </c>
      <c r="MD3" s="28">
        <f t="shared" si="12"/>
        <v>53783</v>
      </c>
      <c r="ME3" s="28">
        <f t="shared" si="12"/>
        <v>53813</v>
      </c>
      <c r="MF3" s="28">
        <f t="shared" si="12"/>
        <v>53844</v>
      </c>
      <c r="MG3" s="28">
        <f t="shared" si="12"/>
        <v>53874</v>
      </c>
      <c r="MH3" s="28">
        <f t="shared" si="12"/>
        <v>53905</v>
      </c>
      <c r="MI3" s="28">
        <f t="shared" si="12"/>
        <v>53936</v>
      </c>
      <c r="MJ3" s="28">
        <f t="shared" si="12"/>
        <v>53966</v>
      </c>
      <c r="MK3" s="28">
        <f t="shared" si="12"/>
        <v>53997</v>
      </c>
      <c r="ML3" s="28">
        <f t="shared" si="12"/>
        <v>54027</v>
      </c>
      <c r="MM3" s="28">
        <f t="shared" si="12"/>
        <v>54058</v>
      </c>
      <c r="MN3" s="28">
        <f t="shared" si="12"/>
        <v>54089</v>
      </c>
      <c r="MO3" s="28">
        <f t="shared" si="12"/>
        <v>54118</v>
      </c>
      <c r="MP3" s="28">
        <f t="shared" si="12"/>
        <v>54149</v>
      </c>
      <c r="MQ3" s="28">
        <f t="shared" si="12"/>
        <v>54179</v>
      </c>
      <c r="MR3" s="28">
        <f t="shared" si="12"/>
        <v>54210</v>
      </c>
      <c r="MS3" s="28">
        <f t="shared" si="12"/>
        <v>54240</v>
      </c>
      <c r="MT3" s="28">
        <f t="shared" si="12"/>
        <v>54271</v>
      </c>
      <c r="MU3" s="28">
        <f t="shared" si="12"/>
        <v>54302</v>
      </c>
      <c r="MV3" s="28">
        <f t="shared" si="12"/>
        <v>54332</v>
      </c>
      <c r="MW3" s="28">
        <f t="shared" si="12"/>
        <v>54363</v>
      </c>
      <c r="MX3" s="28">
        <f t="shared" si="12"/>
        <v>54393</v>
      </c>
      <c r="MY3" s="28">
        <f t="shared" si="12"/>
        <v>54424</v>
      </c>
    </row>
    <row r="4" spans="1:363" s="27" customFormat="1" ht="19" x14ac:dyDescent="0.2">
      <c r="A4" s="29" t="s">
        <v>69</v>
      </c>
      <c r="B4" s="29"/>
    </row>
    <row r="5" spans="1:363" s="31" customFormat="1" x14ac:dyDescent="0.2">
      <c r="A5" s="31" t="s">
        <v>62</v>
      </c>
      <c r="C5" s="31">
        <f>(SUMIFS('RENT ROLL'!$Q$3:$Q$100,'RENT ROLL'!$P$3:$P$100,"="&amp;MATRIX!C3))+(SUMIFS('RENT ROLL'!$S$3:$S$100,'RENT ROLL'!$R$3:$R$100,"&lt;="&amp;MATRIX!C3,'RENT ROLL'!$T$3:$T$100,"&gt;="&amp;MATRIX!C3))+((SUMIFS('RENT ROLL'!$V$3:$V$100,'RENT ROLL'!$U$3:$U$100,"="&amp;MATRIX!C3)))</f>
        <v>12102.52</v>
      </c>
      <c r="D5" s="31">
        <f>(SUMIFS('RENT ROLL'!$Q$3:$Q$100,'RENT ROLL'!$P$3:$P$100,"="&amp;MATRIX!D3))+(SUMIFS('RENT ROLL'!$S$3:$S$100,'RENT ROLL'!$R$3:$R$100,"&lt;="&amp;MATRIX!D3,'RENT ROLL'!$T$3:$T$100,"&gt;="&amp;MATRIX!D3))+((SUMIFS('RENT ROLL'!$V$3:$V$100,'RENT ROLL'!$U$3:$U$100,"="&amp;MATRIX!D3)))</f>
        <v>12102.52</v>
      </c>
      <c r="E5" s="31">
        <f>(SUMIFS('RENT ROLL'!$Q$3:$Q$100,'RENT ROLL'!$P$3:$P$100,"="&amp;MATRIX!E3))+(SUMIFS('RENT ROLL'!$S$3:$S$100,'RENT ROLL'!$R$3:$R$100,"&lt;="&amp;MATRIX!E3,'RENT ROLL'!$T$3:$T$100,"&gt;="&amp;MATRIX!E3))+((SUMIFS('RENT ROLL'!$V$3:$V$100,'RENT ROLL'!$U$3:$U$100,"="&amp;MATRIX!E3)))</f>
        <v>12102.52</v>
      </c>
      <c r="F5" s="31">
        <f>(SUMIFS('RENT ROLL'!$Q$3:$Q$100,'RENT ROLL'!$P$3:$P$100,"="&amp;MATRIX!F3))+(SUMIFS('RENT ROLL'!$S$3:$S$100,'RENT ROLL'!$R$3:$R$100,"&lt;="&amp;MATRIX!F3,'RENT ROLL'!$T$3:$T$100,"&gt;="&amp;MATRIX!F3))+((SUMIFS('RENT ROLL'!$V$3:$V$100,'RENT ROLL'!$U$3:$U$100,"="&amp;MATRIX!F3)))</f>
        <v>12102.52</v>
      </c>
      <c r="G5" s="31">
        <f>(SUMIFS('RENT ROLL'!$Q$3:$Q$100,'RENT ROLL'!$P$3:$P$100,"="&amp;MATRIX!G3))+(SUMIFS('RENT ROLL'!$S$3:$S$100,'RENT ROLL'!$R$3:$R$100,"&lt;="&amp;MATRIX!G3,'RENT ROLL'!$T$3:$T$100,"&gt;="&amp;MATRIX!G3))+((SUMIFS('RENT ROLL'!$V$3:$V$100,'RENT ROLL'!$U$3:$U$100,"="&amp;MATRIX!G3)))</f>
        <v>12102.52</v>
      </c>
      <c r="H5" s="31">
        <f>(SUMIFS('RENT ROLL'!$Q$3:$Q$100,'RENT ROLL'!$P$3:$P$100,"="&amp;MATRIX!H3))+(SUMIFS('RENT ROLL'!$S$3:$S$100,'RENT ROLL'!$R$3:$R$100,"&lt;="&amp;MATRIX!H3,'RENT ROLL'!$T$3:$T$100,"&gt;="&amp;MATRIX!H3))+((SUMIFS('RENT ROLL'!$V$3:$V$100,'RENT ROLL'!$U$3:$U$100,"="&amp;MATRIX!H3)))</f>
        <v>12102.52</v>
      </c>
      <c r="I5" s="31">
        <f>(SUMIFS('RENT ROLL'!$Q$3:$Q$100,'RENT ROLL'!$P$3:$P$100,"="&amp;MATRIX!I3))+(SUMIFS('RENT ROLL'!$S$3:$S$100,'RENT ROLL'!$R$3:$R$100,"&lt;="&amp;MATRIX!I3,'RENT ROLL'!$T$3:$T$100,"&gt;="&amp;MATRIX!I3))+((SUMIFS('RENT ROLL'!$V$3:$V$100,'RENT ROLL'!$U$3:$U$100,"="&amp;MATRIX!I3)))</f>
        <v>12102.52</v>
      </c>
      <c r="J5" s="31">
        <f>(SUMIFS('RENT ROLL'!$Q$3:$Q$100,'RENT ROLL'!$P$3:$P$100,"="&amp;MATRIX!J3))+(SUMIFS('RENT ROLL'!$S$3:$S$100,'RENT ROLL'!$R$3:$R$100,"&lt;="&amp;MATRIX!J3,'RENT ROLL'!$T$3:$T$100,"&gt;="&amp;MATRIX!J3))+((SUMIFS('RENT ROLL'!$V$3:$V$100,'RENT ROLL'!$U$3:$U$100,"="&amp;MATRIX!J3)))</f>
        <v>12102.52</v>
      </c>
      <c r="K5" s="31">
        <f>(SUMIFS('RENT ROLL'!$Q$3:$Q$100,'RENT ROLL'!$P$3:$P$100,"="&amp;MATRIX!K3))+(SUMIFS('RENT ROLL'!$S$3:$S$100,'RENT ROLL'!$R$3:$R$100,"&lt;="&amp;MATRIX!K3,'RENT ROLL'!$T$3:$T$100,"&gt;="&amp;MATRIX!K3))+((SUMIFS('RENT ROLL'!$V$3:$V$100,'RENT ROLL'!$U$3:$U$100,"="&amp;MATRIX!K3)))</f>
        <v>12102.52</v>
      </c>
      <c r="L5" s="31">
        <f>(SUMIFS('RENT ROLL'!$Q$3:$Q$100,'RENT ROLL'!$P$3:$P$100,"="&amp;MATRIX!L3))+(SUMIFS('RENT ROLL'!$S$3:$S$100,'RENT ROLL'!$R$3:$R$100,"&lt;="&amp;MATRIX!L3,'RENT ROLL'!$T$3:$T$100,"&gt;="&amp;MATRIX!L3))+((SUMIFS('RENT ROLL'!$V$3:$V$100,'RENT ROLL'!$U$3:$U$100,"="&amp;MATRIX!L3)))</f>
        <v>12102.52</v>
      </c>
      <c r="M5" s="31">
        <f>(SUMIFS('RENT ROLL'!$Q$3:$Q$100,'RENT ROLL'!$P$3:$P$100,"="&amp;MATRIX!M3))+(SUMIFS('RENT ROLL'!$S$3:$S$100,'RENT ROLL'!$R$3:$R$100,"&lt;="&amp;MATRIX!M3,'RENT ROLL'!$T$3:$T$100,"&gt;="&amp;MATRIX!M3))+((SUMIFS('RENT ROLL'!$V$3:$V$100,'RENT ROLL'!$U$3:$U$100,"="&amp;MATRIX!M3)))</f>
        <v>12102.52</v>
      </c>
      <c r="N5" s="31">
        <f>(SUMIFS('RENT ROLL'!$Q$3:$Q$100,'RENT ROLL'!$P$3:$P$100,"="&amp;MATRIX!N3))+(SUMIFS('RENT ROLL'!$S$3:$S$100,'RENT ROLL'!$R$3:$R$100,"&lt;="&amp;MATRIX!N3,'RENT ROLL'!$T$3:$T$100,"&gt;="&amp;MATRIX!N3))+((SUMIFS('RENT ROLL'!$V$3:$V$100,'RENT ROLL'!$U$3:$U$100,"="&amp;MATRIX!N3)))</f>
        <v>12102.52</v>
      </c>
      <c r="O5" s="31">
        <f>(SUMIFS('RENT ROLL'!$Q$3:$Q$100,'RENT ROLL'!$P$3:$P$100,"="&amp;MATRIX!O3))+(SUMIFS('RENT ROLL'!$S$3:$S$100,'RENT ROLL'!$R$3:$R$100,"&lt;="&amp;MATRIX!O3,'RENT ROLL'!$T$3:$T$100,"&gt;="&amp;MATRIX!O3))+((SUMIFS('RENT ROLL'!$V$3:$V$100,'RENT ROLL'!$U$3:$U$100,"="&amp;MATRIX!O3)))</f>
        <v>12102.52</v>
      </c>
      <c r="P5" s="31">
        <f>(SUMIFS('RENT ROLL'!$Q$3:$Q$100,'RENT ROLL'!$P$3:$P$100,"="&amp;MATRIX!P3))+(SUMIFS('RENT ROLL'!$S$3:$S$100,'RENT ROLL'!$R$3:$R$100,"&lt;="&amp;MATRIX!P3,'RENT ROLL'!$T$3:$T$100,"&gt;="&amp;MATRIX!P3))+((SUMIFS('RENT ROLL'!$V$3:$V$100,'RENT ROLL'!$U$3:$U$100,"="&amp;MATRIX!P3)))</f>
        <v>12102.52</v>
      </c>
      <c r="Q5" s="31">
        <f>(SUMIFS('RENT ROLL'!$Q$3:$Q$100,'RENT ROLL'!$P$3:$P$100,"="&amp;MATRIX!Q3))+(SUMIFS('RENT ROLL'!$S$3:$S$100,'RENT ROLL'!$R$3:$R$100,"&lt;="&amp;MATRIX!Q3,'RENT ROLL'!$T$3:$T$100,"&gt;="&amp;MATRIX!Q3))+((SUMIFS('RENT ROLL'!$V$3:$V$100,'RENT ROLL'!$U$3:$U$100,"="&amp;MATRIX!Q3)))</f>
        <v>12102.52</v>
      </c>
      <c r="R5" s="31">
        <f>(SUMIFS('RENT ROLL'!$Q$3:$Q$100,'RENT ROLL'!$P$3:$P$100,"="&amp;MATRIX!R3))+(SUMIFS('RENT ROLL'!$S$3:$S$100,'RENT ROLL'!$R$3:$R$100,"&lt;="&amp;MATRIX!R3,'RENT ROLL'!$T$3:$T$100,"&gt;="&amp;MATRIX!R3))+((SUMIFS('RENT ROLL'!$V$3:$V$100,'RENT ROLL'!$U$3:$U$100,"="&amp;MATRIX!R3)))</f>
        <v>12102.52</v>
      </c>
      <c r="S5" s="31">
        <f>(SUMIFS('RENT ROLL'!$Q$3:$Q$100,'RENT ROLL'!$P$3:$P$100,"="&amp;MATRIX!S3))+(SUMIFS('RENT ROLL'!$S$3:$S$100,'RENT ROLL'!$R$3:$R$100,"&lt;="&amp;MATRIX!S3,'RENT ROLL'!$T$3:$T$100,"&gt;="&amp;MATRIX!S3))+((SUMIFS('RENT ROLL'!$V$3:$V$100,'RENT ROLL'!$U$3:$U$100,"="&amp;MATRIX!S3)))</f>
        <v>12102.52</v>
      </c>
      <c r="T5" s="31">
        <f>(SUMIFS('RENT ROLL'!$Q$3:$Q$100,'RENT ROLL'!$P$3:$P$100,"="&amp;MATRIX!T3))+(SUMIFS('RENT ROLL'!$S$3:$S$100,'RENT ROLL'!$R$3:$R$100,"&lt;="&amp;MATRIX!T3,'RENT ROLL'!$T$3:$T$100,"&gt;="&amp;MATRIX!T3))+((SUMIFS('RENT ROLL'!$V$3:$V$100,'RENT ROLL'!$U$3:$U$100,"="&amp;MATRIX!T3)))</f>
        <v>12102.52</v>
      </c>
      <c r="U5" s="31">
        <f>(SUMIFS('RENT ROLL'!$Q$3:$Q$100,'RENT ROLL'!$P$3:$P$100,"="&amp;MATRIX!U3))+(SUMIFS('RENT ROLL'!$S$3:$S$100,'RENT ROLL'!$R$3:$R$100,"&lt;="&amp;MATRIX!U3,'RENT ROLL'!$T$3:$T$100,"&gt;="&amp;MATRIX!U3))+((SUMIFS('RENT ROLL'!$V$3:$V$100,'RENT ROLL'!$U$3:$U$100,"="&amp;MATRIX!U3)))</f>
        <v>12102.52</v>
      </c>
      <c r="V5" s="31">
        <f>(SUMIFS('RENT ROLL'!$Q$3:$Q$100,'RENT ROLL'!$P$3:$P$100,"="&amp;MATRIX!V3))+(SUMIFS('RENT ROLL'!$S$3:$S$100,'RENT ROLL'!$R$3:$R$100,"&lt;="&amp;MATRIX!V3,'RENT ROLL'!$T$3:$T$100,"&gt;="&amp;MATRIX!V3))+((SUMIFS('RENT ROLL'!$V$3:$V$100,'RENT ROLL'!$U$3:$U$100,"="&amp;MATRIX!V3)))</f>
        <v>12102.52</v>
      </c>
      <c r="W5" s="31">
        <f>(SUMIFS('RENT ROLL'!$Q$3:$Q$100,'RENT ROLL'!$P$3:$P$100,"="&amp;MATRIX!W3))+(SUMIFS('RENT ROLL'!$S$3:$S$100,'RENT ROLL'!$R$3:$R$100,"&lt;="&amp;MATRIX!W3,'RENT ROLL'!$T$3:$T$100,"&gt;="&amp;MATRIX!W3))+((SUMIFS('RENT ROLL'!$V$3:$V$100,'RENT ROLL'!$U$3:$U$100,"="&amp;MATRIX!W3)))</f>
        <v>12102.52</v>
      </c>
      <c r="X5" s="31">
        <f>(SUMIFS('RENT ROLL'!$Q$3:$Q$100,'RENT ROLL'!$P$3:$P$100,"="&amp;MATRIX!X3))+(SUMIFS('RENT ROLL'!$S$3:$S$100,'RENT ROLL'!$R$3:$R$100,"&lt;="&amp;MATRIX!X3,'RENT ROLL'!$T$3:$T$100,"&gt;="&amp;MATRIX!X3))+((SUMIFS('RENT ROLL'!$V$3:$V$100,'RENT ROLL'!$U$3:$U$100,"="&amp;MATRIX!X3)))</f>
        <v>12102.52</v>
      </c>
      <c r="Y5" s="31">
        <f>(SUMIFS('RENT ROLL'!$Q$3:$Q$100,'RENT ROLL'!$P$3:$P$100,"="&amp;MATRIX!Y3))+(SUMIFS('RENT ROLL'!$S$3:$S$100,'RENT ROLL'!$R$3:$R$100,"&lt;="&amp;MATRIX!Y3,'RENT ROLL'!$T$3:$T$100,"&gt;="&amp;MATRIX!Y3))+((SUMIFS('RENT ROLL'!$V$3:$V$100,'RENT ROLL'!$U$3:$U$100,"="&amp;MATRIX!Y3)))</f>
        <v>12102.52</v>
      </c>
      <c r="Z5" s="31">
        <f>(SUMIFS('RENT ROLL'!$Q$3:$Q$100,'RENT ROLL'!$P$3:$P$100,"="&amp;MATRIX!Z3))+(SUMIFS('RENT ROLL'!$S$3:$S$100,'RENT ROLL'!$R$3:$R$100,"&lt;="&amp;MATRIX!Z3,'RENT ROLL'!$T$3:$T$100,"&gt;="&amp;MATRIX!Z3))+((SUMIFS('RENT ROLL'!$V$3:$V$100,'RENT ROLL'!$U$3:$U$100,"="&amp;MATRIX!Z3)))</f>
        <v>12102.52</v>
      </c>
      <c r="AA5" s="31">
        <f>(SUMIFS('RENT ROLL'!$Q$3:$Q$100,'RENT ROLL'!$P$3:$P$100,"="&amp;MATRIX!AA3))+(SUMIFS('RENT ROLL'!$S$3:$S$100,'RENT ROLL'!$R$3:$R$100,"&lt;="&amp;MATRIX!AA3,'RENT ROLL'!$T$3:$T$100,"&gt;="&amp;MATRIX!AA3))+((SUMIFS('RENT ROLL'!$V$3:$V$100,'RENT ROLL'!$U$3:$U$100,"="&amp;MATRIX!AA3)))</f>
        <v>12102.52</v>
      </c>
      <c r="AB5" s="31">
        <f>(SUMIFS('RENT ROLL'!$Q$3:$Q$100,'RENT ROLL'!$P$3:$P$100,"="&amp;MATRIX!AB3))+(SUMIFS('RENT ROLL'!$S$3:$S$100,'RENT ROLL'!$R$3:$R$100,"&lt;="&amp;MATRIX!AB3,'RENT ROLL'!$T$3:$T$100,"&gt;="&amp;MATRIX!AB3))+((SUMIFS('RENT ROLL'!$V$3:$V$100,'RENT ROLL'!$U$3:$U$100,"="&amp;MATRIX!AB3)))</f>
        <v>12102.52</v>
      </c>
      <c r="AC5" s="31">
        <f>(SUMIFS('RENT ROLL'!$Q$3:$Q$100,'RENT ROLL'!$P$3:$P$100,"="&amp;MATRIX!AC3))+(SUMIFS('RENT ROLL'!$S$3:$S$100,'RENT ROLL'!$R$3:$R$100,"&lt;="&amp;MATRIX!AC3,'RENT ROLL'!$T$3:$T$100,"&gt;="&amp;MATRIX!AC3))+((SUMIFS('RENT ROLL'!$V$3:$V$100,'RENT ROLL'!$U$3:$U$100,"="&amp;MATRIX!AC3)))</f>
        <v>12102.52</v>
      </c>
      <c r="AD5" s="31">
        <f>(SUMIFS('RENT ROLL'!$Q$3:$Q$100,'RENT ROLL'!$P$3:$P$100,"="&amp;MATRIX!AD3))+(SUMIFS('RENT ROLL'!$S$3:$S$100,'RENT ROLL'!$R$3:$R$100,"&lt;="&amp;MATRIX!AD3,'RENT ROLL'!$T$3:$T$100,"&gt;="&amp;MATRIX!AD3))+((SUMIFS('RENT ROLL'!$V$3:$V$100,'RENT ROLL'!$U$3:$U$100,"="&amp;MATRIX!AD3)))</f>
        <v>12102.52</v>
      </c>
      <c r="AE5" s="31">
        <f>(SUMIFS('RENT ROLL'!$Q$3:$Q$100,'RENT ROLL'!$P$3:$P$100,"="&amp;MATRIX!AE3))+(SUMIFS('RENT ROLL'!$S$3:$S$100,'RENT ROLL'!$R$3:$R$100,"&lt;="&amp;MATRIX!AE3,'RENT ROLL'!$T$3:$T$100,"&gt;="&amp;MATRIX!AE3))+((SUMIFS('RENT ROLL'!$V$3:$V$100,'RENT ROLL'!$U$3:$U$100,"="&amp;MATRIX!AE3)))</f>
        <v>12102.52</v>
      </c>
      <c r="AF5" s="31">
        <f>(SUMIFS('RENT ROLL'!$Q$3:$Q$100,'RENT ROLL'!$P$3:$P$100,"="&amp;MATRIX!AF3))+(SUMIFS('RENT ROLL'!$S$3:$S$100,'RENT ROLL'!$R$3:$R$100,"&lt;="&amp;MATRIX!AF3,'RENT ROLL'!$T$3:$T$100,"&gt;="&amp;MATRIX!AF3))+((SUMIFS('RENT ROLL'!$V$3:$V$100,'RENT ROLL'!$U$3:$U$100,"="&amp;MATRIX!AF3)))</f>
        <v>12102.52</v>
      </c>
      <c r="AG5" s="31">
        <f>(SUMIFS('RENT ROLL'!$Q$3:$Q$100,'RENT ROLL'!$P$3:$P$100,"="&amp;MATRIX!AG3))+(SUMIFS('RENT ROLL'!$S$3:$S$100,'RENT ROLL'!$R$3:$R$100,"&lt;="&amp;MATRIX!AG3,'RENT ROLL'!$T$3:$T$100,"&gt;="&amp;MATRIX!AG3))+((SUMIFS('RENT ROLL'!$V$3:$V$100,'RENT ROLL'!$U$3:$U$100,"="&amp;MATRIX!AG3)))</f>
        <v>12102.52</v>
      </c>
      <c r="AH5" s="31">
        <f>(SUMIFS('RENT ROLL'!$Q$3:$Q$100,'RENT ROLL'!$P$3:$P$100,"="&amp;MATRIX!AH3))+(SUMIFS('RENT ROLL'!$S$3:$S$100,'RENT ROLL'!$R$3:$R$100,"&lt;="&amp;MATRIX!AH3,'RENT ROLL'!$T$3:$T$100,"&gt;="&amp;MATRIX!AH3))+((SUMIFS('RENT ROLL'!$V$3:$V$100,'RENT ROLL'!$U$3:$U$100,"="&amp;MATRIX!AH3)))</f>
        <v>12102.52</v>
      </c>
      <c r="AI5" s="31">
        <f>(SUMIFS('RENT ROLL'!$Q$3:$Q$100,'RENT ROLL'!$P$3:$P$100,"="&amp;MATRIX!AI3))+(SUMIFS('RENT ROLL'!$S$3:$S$100,'RENT ROLL'!$R$3:$R$100,"&lt;="&amp;MATRIX!AI3,'RENT ROLL'!$T$3:$T$100,"&gt;="&amp;MATRIX!AI3))+((SUMIFS('RENT ROLL'!$V$3:$V$100,'RENT ROLL'!$U$3:$U$100,"="&amp;MATRIX!AI3)))</f>
        <v>12102.52</v>
      </c>
      <c r="AJ5" s="31">
        <f>(SUMIFS('RENT ROLL'!$Q$3:$Q$100,'RENT ROLL'!$P$3:$P$100,"="&amp;MATRIX!AJ3))+(SUMIFS('RENT ROLL'!$S$3:$S$100,'RENT ROLL'!$R$3:$R$100,"&lt;="&amp;MATRIX!AJ3,'RENT ROLL'!$T$3:$T$100,"&gt;="&amp;MATRIX!AJ3))+((SUMIFS('RENT ROLL'!$V$3:$V$100,'RENT ROLL'!$U$3:$U$100,"="&amp;MATRIX!AJ3)))</f>
        <v>12102.52</v>
      </c>
      <c r="AK5" s="31">
        <f>(SUMIFS('RENT ROLL'!$Q$3:$Q$100,'RENT ROLL'!$P$3:$P$100,"="&amp;MATRIX!AK3))+(SUMIFS('RENT ROLL'!$S$3:$S$100,'RENT ROLL'!$R$3:$R$100,"&lt;="&amp;MATRIX!AK3,'RENT ROLL'!$T$3:$T$100,"&gt;="&amp;MATRIX!AK3))+((SUMIFS('RENT ROLL'!$V$3:$V$100,'RENT ROLL'!$U$3:$U$100,"="&amp;MATRIX!AK3)))</f>
        <v>12102.52</v>
      </c>
      <c r="AL5" s="31">
        <f>(SUMIFS('RENT ROLL'!$Q$3:$Q$100,'RENT ROLL'!$P$3:$P$100,"="&amp;MATRIX!AL3))+(SUMIFS('RENT ROLL'!$S$3:$S$100,'RENT ROLL'!$R$3:$R$100,"&lt;="&amp;MATRIX!AL3,'RENT ROLL'!$T$3:$T$100,"&gt;="&amp;MATRIX!AL3))+((SUMIFS('RENT ROLL'!$V$3:$V$100,'RENT ROLL'!$U$3:$U$100,"="&amp;MATRIX!AL3)))</f>
        <v>12102.52</v>
      </c>
      <c r="AM5" s="31">
        <f>(SUMIFS('RENT ROLL'!$Q$3:$Q$100,'RENT ROLL'!$P$3:$P$100,"="&amp;MATRIX!AM3))+(SUMIFS('RENT ROLL'!$S$3:$S$100,'RENT ROLL'!$R$3:$R$100,"&lt;="&amp;MATRIX!AM3,'RENT ROLL'!$T$3:$T$100,"&gt;="&amp;MATRIX!AM3))+((SUMIFS('RENT ROLL'!$V$3:$V$100,'RENT ROLL'!$U$3:$U$100,"="&amp;MATRIX!AM3)))</f>
        <v>12102.52</v>
      </c>
      <c r="AN5" s="31">
        <f>(SUMIFS('RENT ROLL'!$Q$3:$Q$100,'RENT ROLL'!$P$3:$P$100,"="&amp;MATRIX!AN3))+(SUMIFS('RENT ROLL'!$S$3:$S$100,'RENT ROLL'!$R$3:$R$100,"&lt;="&amp;MATRIX!AN3,'RENT ROLL'!$T$3:$T$100,"&gt;="&amp;MATRIX!AN3))+((SUMIFS('RENT ROLL'!$V$3:$V$100,'RENT ROLL'!$U$3:$U$100,"="&amp;MATRIX!AN3)))</f>
        <v>12102.52</v>
      </c>
      <c r="AO5" s="31">
        <f>(SUMIFS('RENT ROLL'!$Q$3:$Q$100,'RENT ROLL'!$P$3:$P$100,"="&amp;MATRIX!AO3))+(SUMIFS('RENT ROLL'!$S$3:$S$100,'RENT ROLL'!$R$3:$R$100,"&lt;="&amp;MATRIX!AO3,'RENT ROLL'!$T$3:$T$100,"&gt;="&amp;MATRIX!AO3))+((SUMIFS('RENT ROLL'!$V$3:$V$100,'RENT ROLL'!$U$3:$U$100,"="&amp;MATRIX!AO3)))</f>
        <v>12102.52</v>
      </c>
      <c r="AP5" s="31">
        <f>(SUMIFS('RENT ROLL'!$Q$3:$Q$100,'RENT ROLL'!$P$3:$P$100,"="&amp;MATRIX!AP3))+(SUMIFS('RENT ROLL'!$S$3:$S$100,'RENT ROLL'!$R$3:$R$100,"&lt;="&amp;MATRIX!AP3,'RENT ROLL'!$T$3:$T$100,"&gt;="&amp;MATRIX!AP3))+((SUMIFS('RENT ROLL'!$V$3:$V$100,'RENT ROLL'!$U$3:$U$100,"="&amp;MATRIX!AP3)))</f>
        <v>12102.52</v>
      </c>
      <c r="AQ5" s="31">
        <f>(SUMIFS('RENT ROLL'!$Q$3:$Q$100,'RENT ROLL'!$P$3:$P$100,"="&amp;MATRIX!AQ3))+(SUMIFS('RENT ROLL'!$S$3:$S$100,'RENT ROLL'!$R$3:$R$100,"&lt;="&amp;MATRIX!AQ3,'RENT ROLL'!$T$3:$T$100,"&gt;="&amp;MATRIX!AQ3))+((SUMIFS('RENT ROLL'!$V$3:$V$100,'RENT ROLL'!$U$3:$U$100,"="&amp;MATRIX!AQ3)))</f>
        <v>12102.52</v>
      </c>
      <c r="AR5" s="31">
        <f>(SUMIFS('RENT ROLL'!$Q$3:$Q$100,'RENT ROLL'!$P$3:$P$100,"="&amp;MATRIX!AR3))+(SUMIFS('RENT ROLL'!$S$3:$S$100,'RENT ROLL'!$R$3:$R$100,"&lt;="&amp;MATRIX!AR3,'RENT ROLL'!$T$3:$T$100,"&gt;="&amp;MATRIX!AR3))+((SUMIFS('RENT ROLL'!$V$3:$V$100,'RENT ROLL'!$U$3:$U$100,"="&amp;MATRIX!AR3)))</f>
        <v>12102.52</v>
      </c>
      <c r="AS5" s="31">
        <f>(SUMIFS('RENT ROLL'!$Q$3:$Q$100,'RENT ROLL'!$P$3:$P$100,"="&amp;MATRIX!AS3))+(SUMIFS('RENT ROLL'!$S$3:$S$100,'RENT ROLL'!$R$3:$R$100,"&lt;="&amp;MATRIX!AS3,'RENT ROLL'!$T$3:$T$100,"&gt;="&amp;MATRIX!AS3))+((SUMIFS('RENT ROLL'!$V$3:$V$100,'RENT ROLL'!$U$3:$U$100,"="&amp;MATRIX!AS3)))</f>
        <v>12102.52</v>
      </c>
      <c r="AT5" s="31">
        <f>(SUMIFS('RENT ROLL'!$Q$3:$Q$100,'RENT ROLL'!$P$3:$P$100,"="&amp;MATRIX!AT3))+(SUMIFS('RENT ROLL'!$S$3:$S$100,'RENT ROLL'!$R$3:$R$100,"&lt;="&amp;MATRIX!AT3,'RENT ROLL'!$T$3:$T$100,"&gt;="&amp;MATRIX!AT3))+((SUMIFS('RENT ROLL'!$V$3:$V$100,'RENT ROLL'!$U$3:$U$100,"="&amp;MATRIX!AT3)))</f>
        <v>12102.52</v>
      </c>
      <c r="AU5" s="31">
        <f>(SUMIFS('RENT ROLL'!$Q$3:$Q$100,'RENT ROLL'!$P$3:$P$100,"="&amp;MATRIX!AU3))+(SUMIFS('RENT ROLL'!$S$3:$S$100,'RENT ROLL'!$R$3:$R$100,"&lt;="&amp;MATRIX!AU3,'RENT ROLL'!$T$3:$T$100,"&gt;="&amp;MATRIX!AU3))+((SUMIFS('RENT ROLL'!$V$3:$V$100,'RENT ROLL'!$U$3:$U$100,"="&amp;MATRIX!AU3)))</f>
        <v>12102.52</v>
      </c>
      <c r="AV5" s="31">
        <f>(SUMIFS('RENT ROLL'!$Q$3:$Q$100,'RENT ROLL'!$P$3:$P$100,"="&amp;MATRIX!AV3))+(SUMIFS('RENT ROLL'!$S$3:$S$100,'RENT ROLL'!$R$3:$R$100,"&lt;="&amp;MATRIX!AV3,'RENT ROLL'!$T$3:$T$100,"&gt;="&amp;MATRIX!AV3))+((SUMIFS('RENT ROLL'!$V$3:$V$100,'RENT ROLL'!$U$3:$U$100,"="&amp;MATRIX!AV3)))</f>
        <v>12102.52</v>
      </c>
      <c r="AW5" s="31">
        <f>(SUMIFS('RENT ROLL'!$Q$3:$Q$100,'RENT ROLL'!$P$3:$P$100,"="&amp;MATRIX!AW3))+(SUMIFS('RENT ROLL'!$S$3:$S$100,'RENT ROLL'!$R$3:$R$100,"&lt;="&amp;MATRIX!AW3,'RENT ROLL'!$T$3:$T$100,"&gt;="&amp;MATRIX!AW3))+((SUMIFS('RENT ROLL'!$V$3:$V$100,'RENT ROLL'!$U$3:$U$100,"="&amp;MATRIX!AW3)))</f>
        <v>12102.52</v>
      </c>
      <c r="AX5" s="31">
        <f>(SUMIFS('RENT ROLL'!$Q$3:$Q$100,'RENT ROLL'!$P$3:$P$100,"="&amp;MATRIX!AX3))+(SUMIFS('RENT ROLL'!$S$3:$S$100,'RENT ROLL'!$R$3:$R$100,"&lt;="&amp;MATRIX!AX3,'RENT ROLL'!$T$3:$T$100,"&gt;="&amp;MATRIX!AX3))+((SUMIFS('RENT ROLL'!$V$3:$V$100,'RENT ROLL'!$U$3:$U$100,"="&amp;MATRIX!AX3)))</f>
        <v>12102.52</v>
      </c>
      <c r="AY5" s="31">
        <f>(SUMIFS('RENT ROLL'!$Q$3:$Q$100,'RENT ROLL'!$P$3:$P$100,"="&amp;MATRIX!AY3))+(SUMIFS('RENT ROLL'!$S$3:$S$100,'RENT ROLL'!$R$3:$R$100,"&lt;="&amp;MATRIX!AY3,'RENT ROLL'!$T$3:$T$100,"&gt;="&amp;MATRIX!AY3))+((SUMIFS('RENT ROLL'!$V$3:$V$100,'RENT ROLL'!$U$3:$U$100,"="&amp;MATRIX!AY3)))</f>
        <v>12102.52</v>
      </c>
      <c r="AZ5" s="31">
        <f>(SUMIFS('RENT ROLL'!$Q$3:$Q$100,'RENT ROLL'!$P$3:$P$100,"="&amp;MATRIX!AZ3))+(SUMIFS('RENT ROLL'!$S$3:$S$100,'RENT ROLL'!$R$3:$R$100,"&lt;="&amp;MATRIX!AZ3,'RENT ROLL'!$T$3:$T$100,"&gt;="&amp;MATRIX!AZ3))+((SUMIFS('RENT ROLL'!$V$3:$V$100,'RENT ROLL'!$U$3:$U$100,"="&amp;MATRIX!AZ3)))</f>
        <v>12102.52</v>
      </c>
      <c r="BA5" s="31">
        <f>(SUMIFS('RENT ROLL'!$Q$3:$Q$100,'RENT ROLL'!$P$3:$P$100,"="&amp;MATRIX!BA3))+(SUMIFS('RENT ROLL'!$S$3:$S$100,'RENT ROLL'!$R$3:$R$100,"&lt;="&amp;MATRIX!BA3,'RENT ROLL'!$T$3:$T$100,"&gt;="&amp;MATRIX!BA3))+((SUMIFS('RENT ROLL'!$V$3:$V$100,'RENT ROLL'!$U$3:$U$100,"="&amp;MATRIX!BA3)))</f>
        <v>12102.52</v>
      </c>
      <c r="BB5" s="31">
        <f>(SUMIFS('RENT ROLL'!$Q$3:$Q$100,'RENT ROLL'!$P$3:$P$100,"="&amp;MATRIX!BB3))+(SUMIFS('RENT ROLL'!$S$3:$S$100,'RENT ROLL'!$R$3:$R$100,"&lt;="&amp;MATRIX!BB3,'RENT ROLL'!$T$3:$T$100,"&gt;="&amp;MATRIX!BB3))+((SUMIFS('RENT ROLL'!$V$3:$V$100,'RENT ROLL'!$U$3:$U$100,"="&amp;MATRIX!BB3)))</f>
        <v>12102.52</v>
      </c>
      <c r="BC5" s="31">
        <f>(SUMIFS('RENT ROLL'!$Q$3:$Q$100,'RENT ROLL'!$P$3:$P$100,"="&amp;MATRIX!BC3))+(SUMIFS('RENT ROLL'!$S$3:$S$100,'RENT ROLL'!$R$3:$R$100,"&lt;="&amp;MATRIX!BC3,'RENT ROLL'!$T$3:$T$100,"&gt;="&amp;MATRIX!BC3))+((SUMIFS('RENT ROLL'!$V$3:$V$100,'RENT ROLL'!$U$3:$U$100,"="&amp;MATRIX!BC3)))</f>
        <v>12102.52</v>
      </c>
      <c r="BD5" s="31">
        <f>(SUMIFS('RENT ROLL'!$Q$3:$Q$100,'RENT ROLL'!$P$3:$P$100,"="&amp;MATRIX!BD3))+(SUMIFS('RENT ROLL'!$S$3:$S$100,'RENT ROLL'!$R$3:$R$100,"&lt;="&amp;MATRIX!BD3,'RENT ROLL'!$T$3:$T$100,"&gt;="&amp;MATRIX!BD3))+((SUMIFS('RENT ROLL'!$V$3:$V$100,'RENT ROLL'!$U$3:$U$100,"="&amp;MATRIX!BD3)))</f>
        <v>12102.52</v>
      </c>
      <c r="BE5" s="31">
        <f>(SUMIFS('RENT ROLL'!$Q$3:$Q$100,'RENT ROLL'!$P$3:$P$100,"="&amp;MATRIX!BE3))+(SUMIFS('RENT ROLL'!$S$3:$S$100,'RENT ROLL'!$R$3:$R$100,"&lt;="&amp;MATRIX!BE3,'RENT ROLL'!$T$3:$T$100,"&gt;="&amp;MATRIX!BE3))+((SUMIFS('RENT ROLL'!$V$3:$V$100,'RENT ROLL'!$U$3:$U$100,"="&amp;MATRIX!BE3)))</f>
        <v>12102.52</v>
      </c>
      <c r="BF5" s="31">
        <f>(SUMIFS('RENT ROLL'!$Q$3:$Q$100,'RENT ROLL'!$P$3:$P$100,"="&amp;MATRIX!BF3))+(SUMIFS('RENT ROLL'!$S$3:$S$100,'RENT ROLL'!$R$3:$R$100,"&lt;="&amp;MATRIX!BF3,'RENT ROLL'!$T$3:$T$100,"&gt;="&amp;MATRIX!BF3))+((SUMIFS('RENT ROLL'!$V$3:$V$100,'RENT ROLL'!$U$3:$U$100,"="&amp;MATRIX!BF3)))</f>
        <v>12102.52</v>
      </c>
      <c r="BG5" s="31">
        <f>(SUMIFS('RENT ROLL'!$Q$3:$Q$100,'RENT ROLL'!$P$3:$P$100,"="&amp;MATRIX!BG3))+(SUMIFS('RENT ROLL'!$S$3:$S$100,'RENT ROLL'!$R$3:$R$100,"&lt;="&amp;MATRIX!BG3,'RENT ROLL'!$T$3:$T$100,"&gt;="&amp;MATRIX!BG3))+((SUMIFS('RENT ROLL'!$V$3:$V$100,'RENT ROLL'!$U$3:$U$100,"="&amp;MATRIX!BG3)))</f>
        <v>12102.52</v>
      </c>
      <c r="BH5" s="31">
        <f>(SUMIFS('RENT ROLL'!$Q$3:$Q$100,'RENT ROLL'!$P$3:$P$100,"="&amp;MATRIX!BH3))+(SUMIFS('RENT ROLL'!$S$3:$S$100,'RENT ROLL'!$R$3:$R$100,"&lt;="&amp;MATRIX!BH3,'RENT ROLL'!$T$3:$T$100,"&gt;="&amp;MATRIX!BH3))+((SUMIFS('RENT ROLL'!$V$3:$V$100,'RENT ROLL'!$U$3:$U$100,"="&amp;MATRIX!BH3)))</f>
        <v>12102.52</v>
      </c>
      <c r="BI5" s="31">
        <f>(SUMIFS('RENT ROLL'!$Q$3:$Q$100,'RENT ROLL'!$P$3:$P$100,"="&amp;MATRIX!BI3))+(SUMIFS('RENT ROLL'!$S$3:$S$100,'RENT ROLL'!$R$3:$R$100,"&lt;="&amp;MATRIX!BI3,'RENT ROLL'!$T$3:$T$100,"&gt;="&amp;MATRIX!BI3))+((SUMIFS('RENT ROLL'!$V$3:$V$100,'RENT ROLL'!$U$3:$U$100,"="&amp;MATRIX!BI3)))</f>
        <v>12102.52</v>
      </c>
      <c r="BJ5" s="31">
        <f>(SUMIFS('RENT ROLL'!$Q$3:$Q$100,'RENT ROLL'!$P$3:$P$100,"="&amp;MATRIX!BJ3))+(SUMIFS('RENT ROLL'!$S$3:$S$100,'RENT ROLL'!$R$3:$R$100,"&lt;="&amp;MATRIX!BJ3,'RENT ROLL'!$T$3:$T$100,"&gt;="&amp;MATRIX!BJ3))+((SUMIFS('RENT ROLL'!$V$3:$V$100,'RENT ROLL'!$U$3:$U$100,"="&amp;MATRIX!BJ3)))</f>
        <v>12102.52</v>
      </c>
      <c r="BK5" s="31">
        <f>(SUMIFS('RENT ROLL'!$Q$3:$Q$100,'RENT ROLL'!$P$3:$P$100,"="&amp;MATRIX!BK3))+(SUMIFS('RENT ROLL'!$S$3:$S$100,'RENT ROLL'!$R$3:$R$100,"&lt;="&amp;MATRIX!BK3,'RENT ROLL'!$T$3:$T$100,"&gt;="&amp;MATRIX!BK3))+((SUMIFS('RENT ROLL'!$V$3:$V$100,'RENT ROLL'!$U$3:$U$100,"="&amp;MATRIX!BK3)))</f>
        <v>12102.52</v>
      </c>
      <c r="BL5" s="31">
        <f>(SUMIFS('RENT ROLL'!$Q$3:$Q$100,'RENT ROLL'!$P$3:$P$100,"="&amp;MATRIX!BL3))+(SUMIFS('RENT ROLL'!$S$3:$S$100,'RENT ROLL'!$R$3:$R$100,"&lt;="&amp;MATRIX!BL3,'RENT ROLL'!$T$3:$T$100,"&gt;="&amp;MATRIX!BL3))+((SUMIFS('RENT ROLL'!$V$3:$V$100,'RENT ROLL'!$U$3:$U$100,"="&amp;MATRIX!BL3)))</f>
        <v>12102.52</v>
      </c>
      <c r="BM5" s="31">
        <f>(SUMIFS('RENT ROLL'!$Q$3:$Q$100,'RENT ROLL'!$P$3:$P$100,"="&amp;MATRIX!BM3))+(SUMIFS('RENT ROLL'!$S$3:$S$100,'RENT ROLL'!$R$3:$R$100,"&lt;="&amp;MATRIX!BM3,'RENT ROLL'!$T$3:$T$100,"&gt;="&amp;MATRIX!BM3))+((SUMIFS('RENT ROLL'!$V$3:$V$100,'RENT ROLL'!$U$3:$U$100,"="&amp;MATRIX!BM3)))</f>
        <v>12102.52</v>
      </c>
      <c r="BN5" s="31">
        <f>(SUMIFS('RENT ROLL'!$Q$3:$Q$100,'RENT ROLL'!$P$3:$P$100,"="&amp;MATRIX!BN3))+(SUMIFS('RENT ROLL'!$S$3:$S$100,'RENT ROLL'!$R$3:$R$100,"&lt;="&amp;MATRIX!BN3,'RENT ROLL'!$T$3:$T$100,"&gt;="&amp;MATRIX!BN3))+((SUMIFS('RENT ROLL'!$V$3:$V$100,'RENT ROLL'!$U$3:$U$100,"="&amp;MATRIX!BN3)))</f>
        <v>12102.52</v>
      </c>
      <c r="BO5" s="31">
        <f>(SUMIFS('RENT ROLL'!$Q$3:$Q$100,'RENT ROLL'!$P$3:$P$100,"="&amp;MATRIX!BO3))+(SUMIFS('RENT ROLL'!$S$3:$S$100,'RENT ROLL'!$R$3:$R$100,"&lt;="&amp;MATRIX!BO3,'RENT ROLL'!$T$3:$T$100,"&gt;="&amp;MATRIX!BO3))+((SUMIFS('RENT ROLL'!$V$3:$V$100,'RENT ROLL'!$U$3:$U$100,"="&amp;MATRIX!BO3)))</f>
        <v>12102.52</v>
      </c>
      <c r="BP5" s="31">
        <f>(SUMIFS('RENT ROLL'!$Q$3:$Q$100,'RENT ROLL'!$P$3:$P$100,"="&amp;MATRIX!BP3))+(SUMIFS('RENT ROLL'!$S$3:$S$100,'RENT ROLL'!$R$3:$R$100,"&lt;="&amp;MATRIX!BP3,'RENT ROLL'!$T$3:$T$100,"&gt;="&amp;MATRIX!BP3))+((SUMIFS('RENT ROLL'!$V$3:$V$100,'RENT ROLL'!$U$3:$U$100,"="&amp;MATRIX!BP3)))</f>
        <v>12102.52</v>
      </c>
      <c r="BQ5" s="31">
        <f>(SUMIFS('RENT ROLL'!$Q$3:$Q$100,'RENT ROLL'!$P$3:$P$100,"="&amp;MATRIX!BQ3))+(SUMIFS('RENT ROLL'!$S$3:$S$100,'RENT ROLL'!$R$3:$R$100,"&lt;="&amp;MATRIX!BQ3,'RENT ROLL'!$T$3:$T$100,"&gt;="&amp;MATRIX!BQ3))+((SUMIFS('RENT ROLL'!$V$3:$V$100,'RENT ROLL'!$U$3:$U$100,"="&amp;MATRIX!BQ3)))</f>
        <v>12102.52</v>
      </c>
      <c r="BR5" s="31">
        <f>(SUMIFS('RENT ROLL'!$Q$3:$Q$100,'RENT ROLL'!$P$3:$P$100,"="&amp;MATRIX!BR3))+(SUMIFS('RENT ROLL'!$S$3:$S$100,'RENT ROLL'!$R$3:$R$100,"&lt;="&amp;MATRIX!BR3,'RENT ROLL'!$T$3:$T$100,"&gt;="&amp;MATRIX!BR3))+((SUMIFS('RENT ROLL'!$V$3:$V$100,'RENT ROLL'!$U$3:$U$100,"="&amp;MATRIX!BR3)))</f>
        <v>12102.52</v>
      </c>
      <c r="BS5" s="31">
        <f>(SUMIFS('RENT ROLL'!$Q$3:$Q$100,'RENT ROLL'!$P$3:$P$100,"="&amp;MATRIX!BS3))+(SUMIFS('RENT ROLL'!$S$3:$S$100,'RENT ROLL'!$R$3:$R$100,"&lt;="&amp;MATRIX!BS3,'RENT ROLL'!$T$3:$T$100,"&gt;="&amp;MATRIX!BS3))+((SUMIFS('RENT ROLL'!$V$3:$V$100,'RENT ROLL'!$U$3:$U$100,"="&amp;MATRIX!BS3)))</f>
        <v>12102.52</v>
      </c>
      <c r="BT5" s="31">
        <f>(SUMIFS('RENT ROLL'!$Q$3:$Q$100,'RENT ROLL'!$P$3:$P$100,"="&amp;MATRIX!BT3))+(SUMIFS('RENT ROLL'!$S$3:$S$100,'RENT ROLL'!$R$3:$R$100,"&lt;="&amp;MATRIX!BT3,'RENT ROLL'!$T$3:$T$100,"&gt;="&amp;MATRIX!BT3))+((SUMIFS('RENT ROLL'!$V$3:$V$100,'RENT ROLL'!$U$3:$U$100,"="&amp;MATRIX!BT3)))</f>
        <v>12102.52</v>
      </c>
      <c r="BU5" s="31">
        <f>(SUMIFS('RENT ROLL'!$Q$3:$Q$100,'RENT ROLL'!$P$3:$P$100,"="&amp;MATRIX!BU3))+(SUMIFS('RENT ROLL'!$S$3:$S$100,'RENT ROLL'!$R$3:$R$100,"&lt;="&amp;MATRIX!BU3,'RENT ROLL'!$T$3:$T$100,"&gt;="&amp;MATRIX!BU3))+((SUMIFS('RENT ROLL'!$V$3:$V$100,'RENT ROLL'!$U$3:$U$100,"="&amp;MATRIX!BU3)))</f>
        <v>12102.52</v>
      </c>
      <c r="BV5" s="31">
        <f>(SUMIFS('RENT ROLL'!$Q$3:$Q$100,'RENT ROLL'!$P$3:$P$100,"="&amp;MATRIX!BV3))+(SUMIFS('RENT ROLL'!$S$3:$S$100,'RENT ROLL'!$R$3:$R$100,"&lt;="&amp;MATRIX!BV3,'RENT ROLL'!$T$3:$T$100,"&gt;="&amp;MATRIX!BV3))+((SUMIFS('RENT ROLL'!$V$3:$V$100,'RENT ROLL'!$U$3:$U$100,"="&amp;MATRIX!BV3)))</f>
        <v>12102.52</v>
      </c>
      <c r="BW5" s="31">
        <f>(SUMIFS('RENT ROLL'!$Q$3:$Q$100,'RENT ROLL'!$P$3:$P$100,"="&amp;MATRIX!BW3))+(SUMIFS('RENT ROLL'!$S$3:$S$100,'RENT ROLL'!$R$3:$R$100,"&lt;="&amp;MATRIX!BW3,'RENT ROLL'!$T$3:$T$100,"&gt;="&amp;MATRIX!BW3))+((SUMIFS('RENT ROLL'!$V$3:$V$100,'RENT ROLL'!$U$3:$U$100,"="&amp;MATRIX!BW3)))</f>
        <v>12102.52</v>
      </c>
      <c r="BX5" s="31">
        <f>(SUMIFS('RENT ROLL'!$Q$3:$Q$100,'RENT ROLL'!$P$3:$P$100,"="&amp;MATRIX!BX3))+(SUMIFS('RENT ROLL'!$S$3:$S$100,'RENT ROLL'!$R$3:$R$100,"&lt;="&amp;MATRIX!BX3,'RENT ROLL'!$T$3:$T$100,"&gt;="&amp;MATRIX!BX3))+((SUMIFS('RENT ROLL'!$V$3:$V$100,'RENT ROLL'!$U$3:$U$100,"="&amp;MATRIX!BX3)))</f>
        <v>12102.52</v>
      </c>
      <c r="BY5" s="31">
        <f>(SUMIFS('RENT ROLL'!$Q$3:$Q$100,'RENT ROLL'!$P$3:$P$100,"="&amp;MATRIX!BY3))+(SUMIFS('RENT ROLL'!$S$3:$S$100,'RENT ROLL'!$R$3:$R$100,"&lt;="&amp;MATRIX!BY3,'RENT ROLL'!$T$3:$T$100,"&gt;="&amp;MATRIX!BY3))+((SUMIFS('RENT ROLL'!$V$3:$V$100,'RENT ROLL'!$U$3:$U$100,"="&amp;MATRIX!BY3)))</f>
        <v>12102.52</v>
      </c>
      <c r="BZ5" s="31">
        <f>(SUMIFS('RENT ROLL'!$Q$3:$Q$100,'RENT ROLL'!$P$3:$P$100,"="&amp;MATRIX!BZ3))+(SUMIFS('RENT ROLL'!$S$3:$S$100,'RENT ROLL'!$R$3:$R$100,"&lt;="&amp;MATRIX!BZ3,'RENT ROLL'!$T$3:$T$100,"&gt;="&amp;MATRIX!BZ3))+((SUMIFS('RENT ROLL'!$V$3:$V$100,'RENT ROLL'!$U$3:$U$100,"="&amp;MATRIX!BZ3)))</f>
        <v>12102.52</v>
      </c>
      <c r="CA5" s="31">
        <f>(SUMIFS('RENT ROLL'!$Q$3:$Q$100,'RENT ROLL'!$P$3:$P$100,"="&amp;MATRIX!CA3))+(SUMIFS('RENT ROLL'!$S$3:$S$100,'RENT ROLL'!$R$3:$R$100,"&lt;="&amp;MATRIX!CA3,'RENT ROLL'!$T$3:$T$100,"&gt;="&amp;MATRIX!CA3))+((SUMIFS('RENT ROLL'!$V$3:$V$100,'RENT ROLL'!$U$3:$U$100,"="&amp;MATRIX!CA3)))</f>
        <v>12102.52</v>
      </c>
      <c r="CB5" s="31">
        <f>(SUMIFS('RENT ROLL'!$Q$3:$Q$100,'RENT ROLL'!$P$3:$P$100,"="&amp;MATRIX!CB3))+(SUMIFS('RENT ROLL'!$S$3:$S$100,'RENT ROLL'!$R$3:$R$100,"&lt;="&amp;MATRIX!CB3,'RENT ROLL'!$T$3:$T$100,"&gt;="&amp;MATRIX!CB3))+((SUMIFS('RENT ROLL'!$V$3:$V$100,'RENT ROLL'!$U$3:$U$100,"="&amp;MATRIX!CB3)))</f>
        <v>12102.52</v>
      </c>
      <c r="CC5" s="31">
        <f>(SUMIFS('RENT ROLL'!$Q$3:$Q$100,'RENT ROLL'!$P$3:$P$100,"="&amp;MATRIX!CC3))+(SUMIFS('RENT ROLL'!$S$3:$S$100,'RENT ROLL'!$R$3:$R$100,"&lt;="&amp;MATRIX!CC3,'RENT ROLL'!$T$3:$T$100,"&gt;="&amp;MATRIX!CC3))+((SUMIFS('RENT ROLL'!$V$3:$V$100,'RENT ROLL'!$U$3:$U$100,"="&amp;MATRIX!CC3)))</f>
        <v>12102.52</v>
      </c>
      <c r="CD5" s="31">
        <f>(SUMIFS('RENT ROLL'!$Q$3:$Q$100,'RENT ROLL'!$P$3:$P$100,"="&amp;MATRIX!CD3))+(SUMIFS('RENT ROLL'!$S$3:$S$100,'RENT ROLL'!$R$3:$R$100,"&lt;="&amp;MATRIX!CD3,'RENT ROLL'!$T$3:$T$100,"&gt;="&amp;MATRIX!CD3))+((SUMIFS('RENT ROLL'!$V$3:$V$100,'RENT ROLL'!$U$3:$U$100,"="&amp;MATRIX!CD3)))</f>
        <v>12102.52</v>
      </c>
      <c r="CE5" s="31">
        <f>(SUMIFS('RENT ROLL'!$Q$3:$Q$100,'RENT ROLL'!$P$3:$P$100,"="&amp;MATRIX!CE3))+(SUMIFS('RENT ROLL'!$S$3:$S$100,'RENT ROLL'!$R$3:$R$100,"&lt;="&amp;MATRIX!CE3,'RENT ROLL'!$T$3:$T$100,"&gt;="&amp;MATRIX!CE3))+((SUMIFS('RENT ROLL'!$V$3:$V$100,'RENT ROLL'!$U$3:$U$100,"="&amp;MATRIX!CE3)))</f>
        <v>12102.52</v>
      </c>
      <c r="CF5" s="31">
        <f>(SUMIFS('RENT ROLL'!$Q$3:$Q$100,'RENT ROLL'!$P$3:$P$100,"="&amp;MATRIX!CF3))+(SUMIFS('RENT ROLL'!$S$3:$S$100,'RENT ROLL'!$R$3:$R$100,"&lt;="&amp;MATRIX!CF3,'RENT ROLL'!$T$3:$T$100,"&gt;="&amp;MATRIX!CF3))+((SUMIFS('RENT ROLL'!$V$3:$V$100,'RENT ROLL'!$U$3:$U$100,"="&amp;MATRIX!CF3)))</f>
        <v>12102.52</v>
      </c>
      <c r="CG5" s="31">
        <f>(SUMIFS('RENT ROLL'!$Q$3:$Q$100,'RENT ROLL'!$P$3:$P$100,"="&amp;MATRIX!CG3))+(SUMIFS('RENT ROLL'!$S$3:$S$100,'RENT ROLL'!$R$3:$R$100,"&lt;="&amp;MATRIX!CG3,'RENT ROLL'!$T$3:$T$100,"&gt;="&amp;MATRIX!CG3))+((SUMIFS('RENT ROLL'!$V$3:$V$100,'RENT ROLL'!$U$3:$U$100,"="&amp;MATRIX!CG3)))</f>
        <v>12102.52</v>
      </c>
      <c r="CH5" s="31">
        <f>(SUMIFS('RENT ROLL'!$Q$3:$Q$100,'RENT ROLL'!$P$3:$P$100,"="&amp;MATRIX!CH3))+(SUMIFS('RENT ROLL'!$S$3:$S$100,'RENT ROLL'!$R$3:$R$100,"&lt;="&amp;MATRIX!CH3,'RENT ROLL'!$T$3:$T$100,"&gt;="&amp;MATRIX!CH3))+((SUMIFS('RENT ROLL'!$V$3:$V$100,'RENT ROLL'!$U$3:$U$100,"="&amp;MATRIX!CH3)))</f>
        <v>12102.52</v>
      </c>
      <c r="CI5" s="31">
        <f>(SUMIFS('RENT ROLL'!$Q$3:$Q$100,'RENT ROLL'!$P$3:$P$100,"="&amp;MATRIX!CI3))+(SUMIFS('RENT ROLL'!$S$3:$S$100,'RENT ROLL'!$R$3:$R$100,"&lt;="&amp;MATRIX!CI3,'RENT ROLL'!$T$3:$T$100,"&gt;="&amp;MATRIX!CI3))+((SUMIFS('RENT ROLL'!$V$3:$V$100,'RENT ROLL'!$U$3:$U$100,"="&amp;MATRIX!CI3)))</f>
        <v>12102.52</v>
      </c>
      <c r="CJ5" s="31">
        <f>(SUMIFS('RENT ROLL'!$Q$3:$Q$100,'RENT ROLL'!$P$3:$P$100,"="&amp;MATRIX!CJ3))+(SUMIFS('RENT ROLL'!$S$3:$S$100,'RENT ROLL'!$R$3:$R$100,"&lt;="&amp;MATRIX!CJ3,'RENT ROLL'!$T$3:$T$100,"&gt;="&amp;MATRIX!CJ3))+((SUMIFS('RENT ROLL'!$V$3:$V$100,'RENT ROLL'!$U$3:$U$100,"="&amp;MATRIX!CJ3)))</f>
        <v>12102.52</v>
      </c>
      <c r="CK5" s="31">
        <f>(SUMIFS('RENT ROLL'!$Q$3:$Q$100,'RENT ROLL'!$P$3:$P$100,"="&amp;MATRIX!CK3))+(SUMIFS('RENT ROLL'!$S$3:$S$100,'RENT ROLL'!$R$3:$R$100,"&lt;="&amp;MATRIX!CK3,'RENT ROLL'!$T$3:$T$100,"&gt;="&amp;MATRIX!CK3))+((SUMIFS('RENT ROLL'!$V$3:$V$100,'RENT ROLL'!$U$3:$U$100,"="&amp;MATRIX!CK3)))</f>
        <v>12102.52</v>
      </c>
      <c r="CL5" s="31">
        <f>(SUMIFS('RENT ROLL'!$Q$3:$Q$100,'RENT ROLL'!$P$3:$P$100,"="&amp;MATRIX!CL3))+(SUMIFS('RENT ROLL'!$S$3:$S$100,'RENT ROLL'!$R$3:$R$100,"&lt;="&amp;MATRIX!CL3,'RENT ROLL'!$T$3:$T$100,"&gt;="&amp;MATRIX!CL3))+((SUMIFS('RENT ROLL'!$V$3:$V$100,'RENT ROLL'!$U$3:$U$100,"="&amp;MATRIX!CL3)))</f>
        <v>12102.52</v>
      </c>
      <c r="CM5" s="31">
        <f>(SUMIFS('RENT ROLL'!$Q$3:$Q$100,'RENT ROLL'!$P$3:$P$100,"="&amp;MATRIX!CM3))+(SUMIFS('RENT ROLL'!$S$3:$S$100,'RENT ROLL'!$R$3:$R$100,"&lt;="&amp;MATRIX!CM3,'RENT ROLL'!$T$3:$T$100,"&gt;="&amp;MATRIX!CM3))+((SUMIFS('RENT ROLL'!$V$3:$V$100,'RENT ROLL'!$U$3:$U$100,"="&amp;MATRIX!CM3)))</f>
        <v>12102.52</v>
      </c>
      <c r="CN5" s="31">
        <f>(SUMIFS('RENT ROLL'!$Q$3:$Q$100,'RENT ROLL'!$P$3:$P$100,"="&amp;MATRIX!CN3))+(SUMIFS('RENT ROLL'!$S$3:$S$100,'RENT ROLL'!$R$3:$R$100,"&lt;="&amp;MATRIX!CN3,'RENT ROLL'!$T$3:$T$100,"&gt;="&amp;MATRIX!CN3))+((SUMIFS('RENT ROLL'!$V$3:$V$100,'RENT ROLL'!$U$3:$U$100,"="&amp;MATRIX!CN3)))</f>
        <v>12102.52</v>
      </c>
      <c r="CO5" s="31">
        <f>(SUMIFS('RENT ROLL'!$Q$3:$Q$100,'RENT ROLL'!$P$3:$P$100,"="&amp;MATRIX!CO3))+(SUMIFS('RENT ROLL'!$S$3:$S$100,'RENT ROLL'!$R$3:$R$100,"&lt;="&amp;MATRIX!CO3,'RENT ROLL'!$T$3:$T$100,"&gt;="&amp;MATRIX!CO3))+((SUMIFS('RENT ROLL'!$V$3:$V$100,'RENT ROLL'!$U$3:$U$100,"="&amp;MATRIX!CO3)))</f>
        <v>12102.52</v>
      </c>
      <c r="CP5" s="31">
        <f>(SUMIFS('RENT ROLL'!$Q$3:$Q$100,'RENT ROLL'!$P$3:$P$100,"="&amp;MATRIX!CP3))+(SUMIFS('RENT ROLL'!$S$3:$S$100,'RENT ROLL'!$R$3:$R$100,"&lt;="&amp;MATRIX!CP3,'RENT ROLL'!$T$3:$T$100,"&gt;="&amp;MATRIX!CP3))+((SUMIFS('RENT ROLL'!$V$3:$V$100,'RENT ROLL'!$U$3:$U$100,"="&amp;MATRIX!CP3)))</f>
        <v>12102.52</v>
      </c>
      <c r="CQ5" s="31">
        <f>(SUMIFS('RENT ROLL'!$Q$3:$Q$100,'RENT ROLL'!$P$3:$P$100,"="&amp;MATRIX!CQ3))+(SUMIFS('RENT ROLL'!$S$3:$S$100,'RENT ROLL'!$R$3:$R$100,"&lt;="&amp;MATRIX!CQ3,'RENT ROLL'!$T$3:$T$100,"&gt;="&amp;MATRIX!CQ3))+((SUMIFS('RENT ROLL'!$V$3:$V$100,'RENT ROLL'!$U$3:$U$100,"="&amp;MATRIX!CQ3)))</f>
        <v>12102.52</v>
      </c>
      <c r="CR5" s="31">
        <f>(SUMIFS('RENT ROLL'!$Q$3:$Q$100,'RENT ROLL'!$P$3:$P$100,"="&amp;MATRIX!CR3))+(SUMIFS('RENT ROLL'!$S$3:$S$100,'RENT ROLL'!$R$3:$R$100,"&lt;="&amp;MATRIX!CR3,'RENT ROLL'!$T$3:$T$100,"&gt;="&amp;MATRIX!CR3))+((SUMIFS('RENT ROLL'!$V$3:$V$100,'RENT ROLL'!$U$3:$U$100,"="&amp;MATRIX!CR3)))</f>
        <v>12102.52</v>
      </c>
      <c r="CS5" s="31">
        <f>(SUMIFS('RENT ROLL'!$Q$3:$Q$100,'RENT ROLL'!$P$3:$P$100,"="&amp;MATRIX!CS3))+(SUMIFS('RENT ROLL'!$S$3:$S$100,'RENT ROLL'!$R$3:$R$100,"&lt;="&amp;MATRIX!CS3,'RENT ROLL'!$T$3:$T$100,"&gt;="&amp;MATRIX!CS3))+((SUMIFS('RENT ROLL'!$V$3:$V$100,'RENT ROLL'!$U$3:$U$100,"="&amp;MATRIX!CS3)))</f>
        <v>12102.52</v>
      </c>
      <c r="CT5" s="31">
        <f>(SUMIFS('RENT ROLL'!$Q$3:$Q$100,'RENT ROLL'!$P$3:$P$100,"="&amp;MATRIX!CT3))+(SUMIFS('RENT ROLL'!$S$3:$S$100,'RENT ROLL'!$R$3:$R$100,"&lt;="&amp;MATRIX!CT3,'RENT ROLL'!$T$3:$T$100,"&gt;="&amp;MATRIX!CT3))+((SUMIFS('RENT ROLL'!$V$3:$V$100,'RENT ROLL'!$U$3:$U$100,"="&amp;MATRIX!CT3)))</f>
        <v>12102.52</v>
      </c>
      <c r="CU5" s="31">
        <f>(SUMIFS('RENT ROLL'!$Q$3:$Q$100,'RENT ROLL'!$P$3:$P$100,"="&amp;MATRIX!CU3))+(SUMIFS('RENT ROLL'!$S$3:$S$100,'RENT ROLL'!$R$3:$R$100,"&lt;="&amp;MATRIX!CU3,'RENT ROLL'!$T$3:$T$100,"&gt;="&amp;MATRIX!CU3))+((SUMIFS('RENT ROLL'!$V$3:$V$100,'RENT ROLL'!$U$3:$U$100,"="&amp;MATRIX!CU3)))</f>
        <v>12102.52</v>
      </c>
      <c r="CV5" s="31">
        <f>(SUMIFS('RENT ROLL'!$Q$3:$Q$100,'RENT ROLL'!$P$3:$P$100,"="&amp;MATRIX!CV3))+(SUMIFS('RENT ROLL'!$S$3:$S$100,'RENT ROLL'!$R$3:$R$100,"&lt;="&amp;MATRIX!CV3,'RENT ROLL'!$T$3:$T$100,"&gt;="&amp;MATRIX!CV3))+((SUMIFS('RENT ROLL'!$V$3:$V$100,'RENT ROLL'!$U$3:$U$100,"="&amp;MATRIX!CV3)))</f>
        <v>12102.52</v>
      </c>
      <c r="CW5" s="31">
        <f>(SUMIFS('RENT ROLL'!$Q$3:$Q$100,'RENT ROLL'!$P$3:$P$100,"="&amp;MATRIX!CW3))+(SUMIFS('RENT ROLL'!$S$3:$S$100,'RENT ROLL'!$R$3:$R$100,"&lt;="&amp;MATRIX!CW3,'RENT ROLL'!$T$3:$T$100,"&gt;="&amp;MATRIX!CW3))+((SUMIFS('RENT ROLL'!$V$3:$V$100,'RENT ROLL'!$U$3:$U$100,"="&amp;MATRIX!CW3)))</f>
        <v>12102.52</v>
      </c>
      <c r="CX5" s="31">
        <f>(SUMIFS('RENT ROLL'!$Q$3:$Q$100,'RENT ROLL'!$P$3:$P$100,"="&amp;MATRIX!CX3))+(SUMIFS('RENT ROLL'!$S$3:$S$100,'RENT ROLL'!$R$3:$R$100,"&lt;="&amp;MATRIX!CX3,'RENT ROLL'!$T$3:$T$100,"&gt;="&amp;MATRIX!CX3))+((SUMIFS('RENT ROLL'!$V$3:$V$100,'RENT ROLL'!$U$3:$U$100,"="&amp;MATRIX!CX3)))</f>
        <v>12102.52</v>
      </c>
      <c r="CY5" s="31">
        <f>(SUMIFS('RENT ROLL'!$Q$3:$Q$100,'RENT ROLL'!$P$3:$P$100,"="&amp;MATRIX!CY3))+(SUMIFS('RENT ROLL'!$S$3:$S$100,'RENT ROLL'!$R$3:$R$100,"&lt;="&amp;MATRIX!CY3,'RENT ROLL'!$T$3:$T$100,"&gt;="&amp;MATRIX!CY3))+((SUMIFS('RENT ROLL'!$V$3:$V$100,'RENT ROLL'!$U$3:$U$100,"="&amp;MATRIX!CY3)))</f>
        <v>12102.52</v>
      </c>
      <c r="CZ5" s="31">
        <f>(SUMIFS('RENT ROLL'!$Q$3:$Q$100,'RENT ROLL'!$P$3:$P$100,"="&amp;MATRIX!CZ3))+(SUMIFS('RENT ROLL'!$S$3:$S$100,'RENT ROLL'!$R$3:$R$100,"&lt;="&amp;MATRIX!CZ3,'RENT ROLL'!$T$3:$T$100,"&gt;="&amp;MATRIX!CZ3))+((SUMIFS('RENT ROLL'!$V$3:$V$100,'RENT ROLL'!$U$3:$U$100,"="&amp;MATRIX!CZ3)))</f>
        <v>12102.52</v>
      </c>
      <c r="DA5" s="31">
        <f>(SUMIFS('RENT ROLL'!$Q$3:$Q$100,'RENT ROLL'!$P$3:$P$100,"="&amp;MATRIX!DA3))+(SUMIFS('RENT ROLL'!$S$3:$S$100,'RENT ROLL'!$R$3:$R$100,"&lt;="&amp;MATRIX!DA3,'RENT ROLL'!$T$3:$T$100,"&gt;="&amp;MATRIX!DA3))+((SUMIFS('RENT ROLL'!$V$3:$V$100,'RENT ROLL'!$U$3:$U$100,"="&amp;MATRIX!DA3)))</f>
        <v>12102.52</v>
      </c>
      <c r="DB5" s="31">
        <f>(SUMIFS('RENT ROLL'!$Q$3:$Q$100,'RENT ROLL'!$P$3:$P$100,"="&amp;MATRIX!DB3))+(SUMIFS('RENT ROLL'!$S$3:$S$100,'RENT ROLL'!$R$3:$R$100,"&lt;="&amp;MATRIX!DB3,'RENT ROLL'!$T$3:$T$100,"&gt;="&amp;MATRIX!DB3))+((SUMIFS('RENT ROLL'!$V$3:$V$100,'RENT ROLL'!$U$3:$U$100,"="&amp;MATRIX!DB3)))</f>
        <v>12102.52</v>
      </c>
      <c r="DC5" s="31">
        <f>(SUMIFS('RENT ROLL'!$Q$3:$Q$100,'RENT ROLL'!$P$3:$P$100,"="&amp;MATRIX!DC3))+(SUMIFS('RENT ROLL'!$S$3:$S$100,'RENT ROLL'!$R$3:$R$100,"&lt;="&amp;MATRIX!DC3,'RENT ROLL'!$T$3:$T$100,"&gt;="&amp;MATRIX!DC3))+((SUMIFS('RENT ROLL'!$V$3:$V$100,'RENT ROLL'!$U$3:$U$100,"="&amp;MATRIX!DC3)))</f>
        <v>12102.52</v>
      </c>
      <c r="DD5" s="31">
        <f>(SUMIFS('RENT ROLL'!$Q$3:$Q$100,'RENT ROLL'!$P$3:$P$100,"="&amp;MATRIX!DD3))+(SUMIFS('RENT ROLL'!$S$3:$S$100,'RENT ROLL'!$R$3:$R$100,"&lt;="&amp;MATRIX!DD3,'RENT ROLL'!$T$3:$T$100,"&gt;="&amp;MATRIX!DD3))+((SUMIFS('RENT ROLL'!$V$3:$V$100,'RENT ROLL'!$U$3:$U$100,"="&amp;MATRIX!DD3)))</f>
        <v>12102.52</v>
      </c>
      <c r="DE5" s="31">
        <f>(SUMIFS('RENT ROLL'!$Q$3:$Q$100,'RENT ROLL'!$P$3:$P$100,"="&amp;MATRIX!DE3))+(SUMIFS('RENT ROLL'!$S$3:$S$100,'RENT ROLL'!$R$3:$R$100,"&lt;="&amp;MATRIX!DE3,'RENT ROLL'!$T$3:$T$100,"&gt;="&amp;MATRIX!DE3))+((SUMIFS('RENT ROLL'!$V$3:$V$100,'RENT ROLL'!$U$3:$U$100,"="&amp;MATRIX!DE3)))</f>
        <v>12102.52</v>
      </c>
      <c r="DF5" s="31">
        <f>(SUMIFS('RENT ROLL'!$Q$3:$Q$100,'RENT ROLL'!$P$3:$P$100,"="&amp;MATRIX!DF3))+(SUMIFS('RENT ROLL'!$S$3:$S$100,'RENT ROLL'!$R$3:$R$100,"&lt;="&amp;MATRIX!DF3,'RENT ROLL'!$T$3:$T$100,"&gt;="&amp;MATRIX!DF3))+((SUMIFS('RENT ROLL'!$V$3:$V$100,'RENT ROLL'!$U$3:$U$100,"="&amp;MATRIX!DF3)))</f>
        <v>12102.52</v>
      </c>
      <c r="DG5" s="31">
        <f>(SUMIFS('RENT ROLL'!$Q$3:$Q$100,'RENT ROLL'!$P$3:$P$100,"="&amp;MATRIX!DG3))+(SUMIFS('RENT ROLL'!$S$3:$S$100,'RENT ROLL'!$R$3:$R$100,"&lt;="&amp;MATRIX!DG3,'RENT ROLL'!$T$3:$T$100,"&gt;="&amp;MATRIX!DG3))+((SUMIFS('RENT ROLL'!$V$3:$V$100,'RENT ROLL'!$U$3:$U$100,"="&amp;MATRIX!DG3)))</f>
        <v>12102.52</v>
      </c>
      <c r="DH5" s="31">
        <f>(SUMIFS('RENT ROLL'!$Q$3:$Q$100,'RENT ROLL'!$P$3:$P$100,"="&amp;MATRIX!DH3))+(SUMIFS('RENT ROLL'!$S$3:$S$100,'RENT ROLL'!$R$3:$R$100,"&lt;="&amp;MATRIX!DH3,'RENT ROLL'!$T$3:$T$100,"&gt;="&amp;MATRIX!DH3))+((SUMIFS('RENT ROLL'!$V$3:$V$100,'RENT ROLL'!$U$3:$U$100,"="&amp;MATRIX!DH3)))</f>
        <v>12102.52</v>
      </c>
      <c r="DI5" s="31">
        <f>(SUMIFS('RENT ROLL'!$Q$3:$Q$100,'RENT ROLL'!$P$3:$P$100,"="&amp;MATRIX!DI3))+(SUMIFS('RENT ROLL'!$S$3:$S$100,'RENT ROLL'!$R$3:$R$100,"&lt;="&amp;MATRIX!DI3,'RENT ROLL'!$T$3:$T$100,"&gt;="&amp;MATRIX!DI3))+((SUMIFS('RENT ROLL'!$V$3:$V$100,'RENT ROLL'!$U$3:$U$100,"="&amp;MATRIX!DI3)))</f>
        <v>12102.52</v>
      </c>
      <c r="DJ5" s="31">
        <f>(SUMIFS('RENT ROLL'!$Q$3:$Q$100,'RENT ROLL'!$P$3:$P$100,"="&amp;MATRIX!DJ3))+(SUMIFS('RENT ROLL'!$S$3:$S$100,'RENT ROLL'!$R$3:$R$100,"&lt;="&amp;MATRIX!DJ3,'RENT ROLL'!$T$3:$T$100,"&gt;="&amp;MATRIX!DJ3))+((SUMIFS('RENT ROLL'!$V$3:$V$100,'RENT ROLL'!$U$3:$U$100,"="&amp;MATRIX!DJ3)))</f>
        <v>12102.52</v>
      </c>
      <c r="DK5" s="31">
        <f>(SUMIFS('RENT ROLL'!$Q$3:$Q$100,'RENT ROLL'!$P$3:$P$100,"="&amp;MATRIX!DK3))+(SUMIFS('RENT ROLL'!$S$3:$S$100,'RENT ROLL'!$R$3:$R$100,"&lt;="&amp;MATRIX!DK3,'RENT ROLL'!$T$3:$T$100,"&gt;="&amp;MATRIX!DK3))+((SUMIFS('RENT ROLL'!$V$3:$V$100,'RENT ROLL'!$U$3:$U$100,"="&amp;MATRIX!DK3)))</f>
        <v>12102.52</v>
      </c>
      <c r="DL5" s="31">
        <f>(SUMIFS('RENT ROLL'!$Q$3:$Q$100,'RENT ROLL'!$P$3:$P$100,"="&amp;MATRIX!DL3))+(SUMIFS('RENT ROLL'!$S$3:$S$100,'RENT ROLL'!$R$3:$R$100,"&lt;="&amp;MATRIX!DL3,'RENT ROLL'!$T$3:$T$100,"&gt;="&amp;MATRIX!DL3))+((SUMIFS('RENT ROLL'!$V$3:$V$100,'RENT ROLL'!$U$3:$U$100,"="&amp;MATRIX!DL3)))</f>
        <v>12102.52</v>
      </c>
      <c r="DM5" s="31">
        <f>(SUMIFS('RENT ROLL'!$Q$3:$Q$100,'RENT ROLL'!$P$3:$P$100,"="&amp;MATRIX!DM3))+(SUMIFS('RENT ROLL'!$S$3:$S$100,'RENT ROLL'!$R$3:$R$100,"&lt;="&amp;MATRIX!DM3,'RENT ROLL'!$T$3:$T$100,"&gt;="&amp;MATRIX!DM3))+((SUMIFS('RENT ROLL'!$V$3:$V$100,'RENT ROLL'!$U$3:$U$100,"="&amp;MATRIX!DM3)))</f>
        <v>12102.52</v>
      </c>
      <c r="DN5" s="31">
        <f>(SUMIFS('RENT ROLL'!$Q$3:$Q$100,'RENT ROLL'!$P$3:$P$100,"="&amp;MATRIX!DN3))+(SUMIFS('RENT ROLL'!$S$3:$S$100,'RENT ROLL'!$R$3:$R$100,"&lt;="&amp;MATRIX!DN3,'RENT ROLL'!$T$3:$T$100,"&gt;="&amp;MATRIX!DN3))+((SUMIFS('RENT ROLL'!$V$3:$V$100,'RENT ROLL'!$U$3:$U$100,"="&amp;MATRIX!DN3)))</f>
        <v>12102.52</v>
      </c>
      <c r="DO5" s="31">
        <f>(SUMIFS('RENT ROLL'!$Q$3:$Q$100,'RENT ROLL'!$P$3:$P$100,"="&amp;MATRIX!DO3))+(SUMIFS('RENT ROLL'!$S$3:$S$100,'RENT ROLL'!$R$3:$R$100,"&lt;="&amp;MATRIX!DO3,'RENT ROLL'!$T$3:$T$100,"&gt;="&amp;MATRIX!DO3))+((SUMIFS('RENT ROLL'!$V$3:$V$100,'RENT ROLL'!$U$3:$U$100,"="&amp;MATRIX!DO3)))</f>
        <v>12102.52</v>
      </c>
      <c r="DP5" s="31">
        <f>(SUMIFS('RENT ROLL'!$Q$3:$Q$100,'RENT ROLL'!$P$3:$P$100,"="&amp;MATRIX!DP3))+(SUMIFS('RENT ROLL'!$S$3:$S$100,'RENT ROLL'!$R$3:$R$100,"&lt;="&amp;MATRIX!DP3,'RENT ROLL'!$T$3:$T$100,"&gt;="&amp;MATRIX!DP3))+((SUMIFS('RENT ROLL'!$V$3:$V$100,'RENT ROLL'!$U$3:$U$100,"="&amp;MATRIX!DP3)))</f>
        <v>12102.52</v>
      </c>
      <c r="DQ5" s="31">
        <f>(SUMIFS('RENT ROLL'!$Q$3:$Q$100,'RENT ROLL'!$P$3:$P$100,"="&amp;MATRIX!DQ3))+(SUMIFS('RENT ROLL'!$S$3:$S$100,'RENT ROLL'!$R$3:$R$100,"&lt;="&amp;MATRIX!DQ3,'RENT ROLL'!$T$3:$T$100,"&gt;="&amp;MATRIX!DQ3))+((SUMIFS('RENT ROLL'!$V$3:$V$100,'RENT ROLL'!$U$3:$U$100,"="&amp;MATRIX!DQ3)))</f>
        <v>12102.52</v>
      </c>
      <c r="DR5" s="31">
        <f>(SUMIFS('RENT ROLL'!$Q$3:$Q$100,'RENT ROLL'!$P$3:$P$100,"="&amp;MATRIX!DR3))+(SUMIFS('RENT ROLL'!$S$3:$S$100,'RENT ROLL'!$R$3:$R$100,"&lt;="&amp;MATRIX!DR3,'RENT ROLL'!$T$3:$T$100,"&gt;="&amp;MATRIX!DR3))+((SUMIFS('RENT ROLL'!$V$3:$V$100,'RENT ROLL'!$U$3:$U$100,"="&amp;MATRIX!DR3)))</f>
        <v>12102.52</v>
      </c>
      <c r="DS5" s="31">
        <f>(SUMIFS('RENT ROLL'!$Q$3:$Q$100,'RENT ROLL'!$P$3:$P$100,"="&amp;MATRIX!DS3))+(SUMIFS('RENT ROLL'!$S$3:$S$100,'RENT ROLL'!$R$3:$R$100,"&lt;="&amp;MATRIX!DS3,'RENT ROLL'!$T$3:$T$100,"&gt;="&amp;MATRIX!DS3))+((SUMIFS('RENT ROLL'!$V$3:$V$100,'RENT ROLL'!$U$3:$U$100,"="&amp;MATRIX!DS3)))</f>
        <v>12102.52</v>
      </c>
      <c r="DT5" s="31">
        <f>(SUMIFS('RENT ROLL'!$Q$3:$Q$100,'RENT ROLL'!$P$3:$P$100,"="&amp;MATRIX!DT3))+(SUMIFS('RENT ROLL'!$S$3:$S$100,'RENT ROLL'!$R$3:$R$100,"&lt;="&amp;MATRIX!DT3,'RENT ROLL'!$T$3:$T$100,"&gt;="&amp;MATRIX!DT3))+((SUMIFS('RENT ROLL'!$V$3:$V$100,'RENT ROLL'!$U$3:$U$100,"="&amp;MATRIX!DT3)))</f>
        <v>12102.52</v>
      </c>
      <c r="DU5" s="31">
        <f>(SUMIFS('RENT ROLL'!$Q$3:$Q$100,'RENT ROLL'!$P$3:$P$100,"="&amp;MATRIX!DU3))+(SUMIFS('RENT ROLL'!$S$3:$S$100,'RENT ROLL'!$R$3:$R$100,"&lt;="&amp;MATRIX!DU3,'RENT ROLL'!$T$3:$T$100,"&gt;="&amp;MATRIX!DU3))+((SUMIFS('RENT ROLL'!$V$3:$V$100,'RENT ROLL'!$U$3:$U$100,"="&amp;MATRIX!DU3)))</f>
        <v>12102.52</v>
      </c>
      <c r="DV5" s="31">
        <f>(SUMIFS('RENT ROLL'!$Q$3:$Q$100,'RENT ROLL'!$P$3:$P$100,"="&amp;MATRIX!DV3))+(SUMIFS('RENT ROLL'!$S$3:$S$100,'RENT ROLL'!$R$3:$R$100,"&lt;="&amp;MATRIX!DV3,'RENT ROLL'!$T$3:$T$100,"&gt;="&amp;MATRIX!DV3))+((SUMIFS('RENT ROLL'!$V$3:$V$100,'RENT ROLL'!$U$3:$U$100,"="&amp;MATRIX!DV3)))</f>
        <v>12102.52</v>
      </c>
      <c r="DW5" s="31">
        <f>(SUMIFS('RENT ROLL'!$Q$3:$Q$100,'RENT ROLL'!$P$3:$P$100,"="&amp;MATRIX!DW3))+(SUMIFS('RENT ROLL'!$S$3:$S$100,'RENT ROLL'!$R$3:$R$100,"&lt;="&amp;MATRIX!DW3,'RENT ROLL'!$T$3:$T$100,"&gt;="&amp;MATRIX!DW3))+((SUMIFS('RENT ROLL'!$V$3:$V$100,'RENT ROLL'!$U$3:$U$100,"="&amp;MATRIX!DW3)))</f>
        <v>12102.52</v>
      </c>
      <c r="DX5" s="31">
        <f>(SUMIFS('RENT ROLL'!$Q$3:$Q$100,'RENT ROLL'!$P$3:$P$100,"="&amp;MATRIX!DX3))+(SUMIFS('RENT ROLL'!$S$3:$S$100,'RENT ROLL'!$R$3:$R$100,"&lt;="&amp;MATRIX!DX3,'RENT ROLL'!$T$3:$T$100,"&gt;="&amp;MATRIX!DX3))+((SUMIFS('RENT ROLL'!$V$3:$V$100,'RENT ROLL'!$U$3:$U$100,"="&amp;MATRIX!DX3)))</f>
        <v>12102.52</v>
      </c>
      <c r="DY5" s="31">
        <f>(SUMIFS('RENT ROLL'!$Q$3:$Q$100,'RENT ROLL'!$P$3:$P$100,"="&amp;MATRIX!DY3))+(SUMIFS('RENT ROLL'!$S$3:$S$100,'RENT ROLL'!$R$3:$R$100,"&lt;="&amp;MATRIX!DY3,'RENT ROLL'!$T$3:$T$100,"&gt;="&amp;MATRIX!DY3))+((SUMIFS('RENT ROLL'!$V$3:$V$100,'RENT ROLL'!$U$3:$U$100,"="&amp;MATRIX!DY3)))</f>
        <v>12102.52</v>
      </c>
      <c r="DZ5" s="31">
        <f>(SUMIFS('RENT ROLL'!$Q$3:$Q$100,'RENT ROLL'!$P$3:$P$100,"="&amp;MATRIX!DZ3))+(SUMIFS('RENT ROLL'!$S$3:$S$100,'RENT ROLL'!$R$3:$R$100,"&lt;="&amp;MATRIX!DZ3,'RENT ROLL'!$T$3:$T$100,"&gt;="&amp;MATRIX!DZ3))+((SUMIFS('RENT ROLL'!$V$3:$V$100,'RENT ROLL'!$U$3:$U$100,"="&amp;MATRIX!DZ3)))</f>
        <v>12102.52</v>
      </c>
      <c r="EA5" s="31">
        <f>(SUMIFS('RENT ROLL'!$Q$3:$Q$100,'RENT ROLL'!$P$3:$P$100,"="&amp;MATRIX!EA3))+(SUMIFS('RENT ROLL'!$S$3:$S$100,'RENT ROLL'!$R$3:$R$100,"&lt;="&amp;MATRIX!EA3,'RENT ROLL'!$T$3:$T$100,"&gt;="&amp;MATRIX!EA3))+((SUMIFS('RENT ROLL'!$V$3:$V$100,'RENT ROLL'!$U$3:$U$100,"="&amp;MATRIX!EA3)))</f>
        <v>12102.52</v>
      </c>
      <c r="EB5" s="31">
        <f>(SUMIFS('RENT ROLL'!$Q$3:$Q$100,'RENT ROLL'!$P$3:$P$100,"="&amp;MATRIX!EB3))+(SUMIFS('RENT ROLL'!$S$3:$S$100,'RENT ROLL'!$R$3:$R$100,"&lt;="&amp;MATRIX!EB3,'RENT ROLL'!$T$3:$T$100,"&gt;="&amp;MATRIX!EB3))+((SUMIFS('RENT ROLL'!$V$3:$V$100,'RENT ROLL'!$U$3:$U$100,"="&amp;MATRIX!EB3)))</f>
        <v>12102.52</v>
      </c>
      <c r="EC5" s="31">
        <f>(SUMIFS('RENT ROLL'!$Q$3:$Q$100,'RENT ROLL'!$P$3:$P$100,"="&amp;MATRIX!EC3))+(SUMIFS('RENT ROLL'!$S$3:$S$100,'RENT ROLL'!$R$3:$R$100,"&lt;="&amp;MATRIX!EC3,'RENT ROLL'!$T$3:$T$100,"&gt;="&amp;MATRIX!EC3))+((SUMIFS('RENT ROLL'!$V$3:$V$100,'RENT ROLL'!$U$3:$U$100,"="&amp;MATRIX!EC3)))</f>
        <v>12102.52</v>
      </c>
      <c r="ED5" s="31">
        <f>(SUMIFS('RENT ROLL'!$Q$3:$Q$100,'RENT ROLL'!$P$3:$P$100,"="&amp;MATRIX!ED3))+(SUMIFS('RENT ROLL'!$S$3:$S$100,'RENT ROLL'!$R$3:$R$100,"&lt;="&amp;MATRIX!ED3,'RENT ROLL'!$T$3:$T$100,"&gt;="&amp;MATRIX!ED3))+((SUMIFS('RENT ROLL'!$V$3:$V$100,'RENT ROLL'!$U$3:$U$100,"="&amp;MATRIX!ED3)))</f>
        <v>12102.52</v>
      </c>
      <c r="EE5" s="31">
        <f>(SUMIFS('RENT ROLL'!$Q$3:$Q$100,'RENT ROLL'!$P$3:$P$100,"="&amp;MATRIX!EE3))+(SUMIFS('RENT ROLL'!$S$3:$S$100,'RENT ROLL'!$R$3:$R$100,"&lt;="&amp;MATRIX!EE3,'RENT ROLL'!$T$3:$T$100,"&gt;="&amp;MATRIX!EE3))+((SUMIFS('RENT ROLL'!$V$3:$V$100,'RENT ROLL'!$U$3:$U$100,"="&amp;MATRIX!EE3)))</f>
        <v>12102.52</v>
      </c>
      <c r="EF5" s="31">
        <f>(SUMIFS('RENT ROLL'!$Q$3:$Q$100,'RENT ROLL'!$P$3:$P$100,"="&amp;MATRIX!EF3))+(SUMIFS('RENT ROLL'!$S$3:$S$100,'RENT ROLL'!$R$3:$R$100,"&lt;="&amp;MATRIX!EF3,'RENT ROLL'!$T$3:$T$100,"&gt;="&amp;MATRIX!EF3))+((SUMIFS('RENT ROLL'!$V$3:$V$100,'RENT ROLL'!$U$3:$U$100,"="&amp;MATRIX!EF3)))</f>
        <v>12102.52</v>
      </c>
      <c r="EG5" s="31">
        <f>(SUMIFS('RENT ROLL'!$Q$3:$Q$100,'RENT ROLL'!$P$3:$P$100,"="&amp;MATRIX!EG3))+(SUMIFS('RENT ROLL'!$S$3:$S$100,'RENT ROLL'!$R$3:$R$100,"&lt;="&amp;MATRIX!EG3,'RENT ROLL'!$T$3:$T$100,"&gt;="&amp;MATRIX!EG3))+((SUMIFS('RENT ROLL'!$V$3:$V$100,'RENT ROLL'!$U$3:$U$100,"="&amp;MATRIX!EG3)))</f>
        <v>12102.52</v>
      </c>
      <c r="EH5" s="31">
        <f>(SUMIFS('RENT ROLL'!$Q$3:$Q$100,'RENT ROLL'!$P$3:$P$100,"="&amp;MATRIX!EH3))+(SUMIFS('RENT ROLL'!$S$3:$S$100,'RENT ROLL'!$R$3:$R$100,"&lt;="&amp;MATRIX!EH3,'RENT ROLL'!$T$3:$T$100,"&gt;="&amp;MATRIX!EH3))+((SUMIFS('RENT ROLL'!$V$3:$V$100,'RENT ROLL'!$U$3:$U$100,"="&amp;MATRIX!EH3)))</f>
        <v>12102.52</v>
      </c>
      <c r="EI5" s="31">
        <f>(SUMIFS('RENT ROLL'!$Q$3:$Q$100,'RENT ROLL'!$P$3:$P$100,"="&amp;MATRIX!EI3))+(SUMIFS('RENT ROLL'!$S$3:$S$100,'RENT ROLL'!$R$3:$R$100,"&lt;="&amp;MATRIX!EI3,'RENT ROLL'!$T$3:$T$100,"&gt;="&amp;MATRIX!EI3))+((SUMIFS('RENT ROLL'!$V$3:$V$100,'RENT ROLL'!$U$3:$U$100,"="&amp;MATRIX!EI3)))</f>
        <v>12102.52</v>
      </c>
      <c r="EJ5" s="31">
        <f>(SUMIFS('RENT ROLL'!$Q$3:$Q$100,'RENT ROLL'!$P$3:$P$100,"="&amp;MATRIX!EJ3))+(SUMIFS('RENT ROLL'!$S$3:$S$100,'RENT ROLL'!$R$3:$R$100,"&lt;="&amp;MATRIX!EJ3,'RENT ROLL'!$T$3:$T$100,"&gt;="&amp;MATRIX!EJ3))+((SUMIFS('RENT ROLL'!$V$3:$V$100,'RENT ROLL'!$U$3:$U$100,"="&amp;MATRIX!EJ3)))</f>
        <v>5720.68</v>
      </c>
      <c r="EK5" s="31">
        <f>(SUMIFS('RENT ROLL'!$Q$3:$Q$100,'RENT ROLL'!$P$3:$P$100,"="&amp;MATRIX!EK3))+(SUMIFS('RENT ROLL'!$S$3:$S$100,'RENT ROLL'!$R$3:$R$100,"&lt;="&amp;MATRIX!EK3,'RENT ROLL'!$T$3:$T$100,"&gt;="&amp;MATRIX!EK3))+((SUMIFS('RENT ROLL'!$V$3:$V$100,'RENT ROLL'!$U$3:$U$100,"="&amp;MATRIX!EK3)))</f>
        <v>1796.93</v>
      </c>
      <c r="EL5" s="31">
        <f>(SUMIFS('RENT ROLL'!$Q$3:$Q$100,'RENT ROLL'!$P$3:$P$100,"="&amp;MATRIX!EL3))+(SUMIFS('RENT ROLL'!$S$3:$S$100,'RENT ROLL'!$R$3:$R$100,"&lt;="&amp;MATRIX!EL3,'RENT ROLL'!$T$3:$T$100,"&gt;="&amp;MATRIX!EL3))+((SUMIFS('RENT ROLL'!$V$3:$V$100,'RENT ROLL'!$U$3:$U$100,"="&amp;MATRIX!EL3)))</f>
        <v>1796.93</v>
      </c>
      <c r="EM5" s="31">
        <f>(SUMIFS('RENT ROLL'!$Q$3:$Q$100,'RENT ROLL'!$P$3:$P$100,"="&amp;MATRIX!EM3))+(SUMIFS('RENT ROLL'!$S$3:$S$100,'RENT ROLL'!$R$3:$R$100,"&lt;="&amp;MATRIX!EM3,'RENT ROLL'!$T$3:$T$100,"&gt;="&amp;MATRIX!EM3))+((SUMIFS('RENT ROLL'!$V$3:$V$100,'RENT ROLL'!$U$3:$U$100,"="&amp;MATRIX!EM3)))</f>
        <v>0</v>
      </c>
      <c r="EN5" s="31">
        <f>(SUMIFS('RENT ROLL'!$Q$3:$Q$100,'RENT ROLL'!$P$3:$P$100,"="&amp;MATRIX!EN3))+(SUMIFS('RENT ROLL'!$S$3:$S$100,'RENT ROLL'!$R$3:$R$100,"&lt;="&amp;MATRIX!EN3,'RENT ROLL'!$T$3:$T$100,"&gt;="&amp;MATRIX!EN3))+((SUMIFS('RENT ROLL'!$V$3:$V$100,'RENT ROLL'!$U$3:$U$100,"="&amp;MATRIX!EN3)))</f>
        <v>0</v>
      </c>
      <c r="EO5" s="31">
        <f>(SUMIFS('RENT ROLL'!$Q$3:$Q$100,'RENT ROLL'!$P$3:$P$100,"="&amp;MATRIX!EO3))+(SUMIFS('RENT ROLL'!$S$3:$S$100,'RENT ROLL'!$R$3:$R$100,"&lt;="&amp;MATRIX!EO3,'RENT ROLL'!$T$3:$T$100,"&gt;="&amp;MATRIX!EO3))+((SUMIFS('RENT ROLL'!$V$3:$V$100,'RENT ROLL'!$U$3:$U$100,"="&amp;MATRIX!EO3)))</f>
        <v>0</v>
      </c>
      <c r="EP5" s="31">
        <f>(SUMIFS('RENT ROLL'!$Q$3:$Q$100,'RENT ROLL'!$P$3:$P$100,"="&amp;MATRIX!EP3))+(SUMIFS('RENT ROLL'!$S$3:$S$100,'RENT ROLL'!$R$3:$R$100,"&lt;="&amp;MATRIX!EP3,'RENT ROLL'!$T$3:$T$100,"&gt;="&amp;MATRIX!EP3))+((SUMIFS('RENT ROLL'!$V$3:$V$100,'RENT ROLL'!$U$3:$U$100,"="&amp;MATRIX!EP3)))</f>
        <v>0</v>
      </c>
      <c r="EQ5" s="31">
        <f>(SUMIFS('RENT ROLL'!$Q$3:$Q$100,'RENT ROLL'!$P$3:$P$100,"="&amp;MATRIX!EQ3))+(SUMIFS('RENT ROLL'!$S$3:$S$100,'RENT ROLL'!$R$3:$R$100,"&lt;="&amp;MATRIX!EQ3,'RENT ROLL'!$T$3:$T$100,"&gt;="&amp;MATRIX!EQ3))+((SUMIFS('RENT ROLL'!$V$3:$V$100,'RENT ROLL'!$U$3:$U$100,"="&amp;MATRIX!EQ3)))</f>
        <v>0</v>
      </c>
      <c r="ER5" s="31">
        <f>(SUMIFS('RENT ROLL'!$Q$3:$Q$100,'RENT ROLL'!$P$3:$P$100,"="&amp;MATRIX!ER3))+(SUMIFS('RENT ROLL'!$S$3:$S$100,'RENT ROLL'!$R$3:$R$100,"&lt;="&amp;MATRIX!ER3,'RENT ROLL'!$T$3:$T$100,"&gt;="&amp;MATRIX!ER3))+((SUMIFS('RENT ROLL'!$V$3:$V$100,'RENT ROLL'!$U$3:$U$100,"="&amp;MATRIX!ER3)))</f>
        <v>0</v>
      </c>
      <c r="ES5" s="31">
        <f>(SUMIFS('RENT ROLL'!$Q$3:$Q$100,'RENT ROLL'!$P$3:$P$100,"="&amp;MATRIX!ES3))+(SUMIFS('RENT ROLL'!$S$3:$S$100,'RENT ROLL'!$R$3:$R$100,"&lt;="&amp;MATRIX!ES3,'RENT ROLL'!$T$3:$T$100,"&gt;="&amp;MATRIX!ES3))+((SUMIFS('RENT ROLL'!$V$3:$V$100,'RENT ROLL'!$U$3:$U$100,"="&amp;MATRIX!ES3)))</f>
        <v>0</v>
      </c>
      <c r="ET5" s="31">
        <f>(SUMIFS('RENT ROLL'!$Q$3:$Q$100,'RENT ROLL'!$P$3:$P$100,"="&amp;MATRIX!ET3))+(SUMIFS('RENT ROLL'!$S$3:$S$100,'RENT ROLL'!$R$3:$R$100,"&lt;="&amp;MATRIX!ET3,'RENT ROLL'!$T$3:$T$100,"&gt;="&amp;MATRIX!ET3))+((SUMIFS('RENT ROLL'!$V$3:$V$100,'RENT ROLL'!$U$3:$U$100,"="&amp;MATRIX!ET3)))</f>
        <v>0</v>
      </c>
      <c r="EU5" s="31">
        <f>(SUMIFS('RENT ROLL'!$Q$3:$Q$100,'RENT ROLL'!$P$3:$P$100,"="&amp;MATRIX!EU3))+(SUMIFS('RENT ROLL'!$S$3:$S$100,'RENT ROLL'!$R$3:$R$100,"&lt;="&amp;MATRIX!EU3,'RENT ROLL'!$T$3:$T$100,"&gt;="&amp;MATRIX!EU3))+((SUMIFS('RENT ROLL'!$V$3:$V$100,'RENT ROLL'!$U$3:$U$100,"="&amp;MATRIX!EU3)))</f>
        <v>0</v>
      </c>
      <c r="EV5" s="31">
        <f>(SUMIFS('RENT ROLL'!$Q$3:$Q$100,'RENT ROLL'!$P$3:$P$100,"="&amp;MATRIX!EV3))+(SUMIFS('RENT ROLL'!$S$3:$S$100,'RENT ROLL'!$R$3:$R$100,"&lt;="&amp;MATRIX!EV3,'RENT ROLL'!$T$3:$T$100,"&gt;="&amp;MATRIX!EV3))+((SUMIFS('RENT ROLL'!$V$3:$V$100,'RENT ROLL'!$U$3:$U$100,"="&amp;MATRIX!EV3)))</f>
        <v>0</v>
      </c>
      <c r="EW5" s="31">
        <f>(SUMIFS('RENT ROLL'!$Q$3:$Q$100,'RENT ROLL'!$P$3:$P$100,"="&amp;MATRIX!EW3))+(SUMIFS('RENT ROLL'!$S$3:$S$100,'RENT ROLL'!$R$3:$R$100,"&lt;="&amp;MATRIX!EW3,'RENT ROLL'!$T$3:$T$100,"&gt;="&amp;MATRIX!EW3))+((SUMIFS('RENT ROLL'!$V$3:$V$100,'RENT ROLL'!$U$3:$U$100,"="&amp;MATRIX!EW3)))</f>
        <v>0</v>
      </c>
      <c r="EX5" s="31">
        <f>(SUMIFS('RENT ROLL'!$Q$3:$Q$100,'RENT ROLL'!$P$3:$P$100,"="&amp;MATRIX!EX3))+(SUMIFS('RENT ROLL'!$S$3:$S$100,'RENT ROLL'!$R$3:$R$100,"&lt;="&amp;MATRIX!EX3,'RENT ROLL'!$T$3:$T$100,"&gt;="&amp;MATRIX!EX3))+((SUMIFS('RENT ROLL'!$V$3:$V$100,'RENT ROLL'!$U$3:$U$100,"="&amp;MATRIX!EX3)))</f>
        <v>0</v>
      </c>
      <c r="EY5" s="31">
        <f>(SUMIFS('RENT ROLL'!$Q$3:$Q$100,'RENT ROLL'!$P$3:$P$100,"="&amp;MATRIX!EY3))+(SUMIFS('RENT ROLL'!$S$3:$S$100,'RENT ROLL'!$R$3:$R$100,"&lt;="&amp;MATRIX!EY3,'RENT ROLL'!$T$3:$T$100,"&gt;="&amp;MATRIX!EY3))+((SUMIFS('RENT ROLL'!$V$3:$V$100,'RENT ROLL'!$U$3:$U$100,"="&amp;MATRIX!EY3)))</f>
        <v>0</v>
      </c>
      <c r="EZ5" s="31">
        <f>(SUMIFS('RENT ROLL'!$Q$3:$Q$100,'RENT ROLL'!$P$3:$P$100,"="&amp;MATRIX!EZ3))+(SUMIFS('RENT ROLL'!$S$3:$S$100,'RENT ROLL'!$R$3:$R$100,"&lt;="&amp;MATRIX!EZ3,'RENT ROLL'!$T$3:$T$100,"&gt;="&amp;MATRIX!EZ3))+((SUMIFS('RENT ROLL'!$V$3:$V$100,'RENT ROLL'!$U$3:$U$100,"="&amp;MATRIX!EZ3)))</f>
        <v>0</v>
      </c>
      <c r="FA5" s="31">
        <f>(SUMIFS('RENT ROLL'!$Q$3:$Q$100,'RENT ROLL'!$P$3:$P$100,"="&amp;MATRIX!FA3))+(SUMIFS('RENT ROLL'!$S$3:$S$100,'RENT ROLL'!$R$3:$R$100,"&lt;="&amp;MATRIX!FA3,'RENT ROLL'!$T$3:$T$100,"&gt;="&amp;MATRIX!FA3))+((SUMIFS('RENT ROLL'!$V$3:$V$100,'RENT ROLL'!$U$3:$U$100,"="&amp;MATRIX!FA3)))</f>
        <v>0</v>
      </c>
      <c r="FB5" s="31">
        <f>(SUMIFS('RENT ROLL'!$Q$3:$Q$100,'RENT ROLL'!$P$3:$P$100,"="&amp;MATRIX!FB3))+(SUMIFS('RENT ROLL'!$S$3:$S$100,'RENT ROLL'!$R$3:$R$100,"&lt;="&amp;MATRIX!FB3,'RENT ROLL'!$T$3:$T$100,"&gt;="&amp;MATRIX!FB3))+((SUMIFS('RENT ROLL'!$V$3:$V$100,'RENT ROLL'!$U$3:$U$100,"="&amp;MATRIX!FB3)))</f>
        <v>0</v>
      </c>
      <c r="FC5" s="31">
        <f>(SUMIFS('RENT ROLL'!$Q$3:$Q$100,'RENT ROLL'!$P$3:$P$100,"="&amp;MATRIX!FC3))+(SUMIFS('RENT ROLL'!$S$3:$S$100,'RENT ROLL'!$R$3:$R$100,"&lt;="&amp;MATRIX!FC3,'RENT ROLL'!$T$3:$T$100,"&gt;="&amp;MATRIX!FC3))+((SUMIFS('RENT ROLL'!$V$3:$V$100,'RENT ROLL'!$U$3:$U$100,"="&amp;MATRIX!FC3)))</f>
        <v>0</v>
      </c>
      <c r="FD5" s="31">
        <f>(SUMIFS('RENT ROLL'!$Q$3:$Q$100,'RENT ROLL'!$P$3:$P$100,"="&amp;MATRIX!FD3))+(SUMIFS('RENT ROLL'!$S$3:$S$100,'RENT ROLL'!$R$3:$R$100,"&lt;="&amp;MATRIX!FD3,'RENT ROLL'!$T$3:$T$100,"&gt;="&amp;MATRIX!FD3))+((SUMIFS('RENT ROLL'!$V$3:$V$100,'RENT ROLL'!$U$3:$U$100,"="&amp;MATRIX!FD3)))</f>
        <v>0</v>
      </c>
      <c r="FE5" s="31">
        <f>(SUMIFS('RENT ROLL'!$Q$3:$Q$100,'RENT ROLL'!$P$3:$P$100,"="&amp;MATRIX!FE3))+(SUMIFS('RENT ROLL'!$S$3:$S$100,'RENT ROLL'!$R$3:$R$100,"&lt;="&amp;MATRIX!FE3,'RENT ROLL'!$T$3:$T$100,"&gt;="&amp;MATRIX!FE3))+((SUMIFS('RENT ROLL'!$V$3:$V$100,'RENT ROLL'!$U$3:$U$100,"="&amp;MATRIX!FE3)))</f>
        <v>0</v>
      </c>
      <c r="FF5" s="31">
        <f>(SUMIFS('RENT ROLL'!$Q$3:$Q$100,'RENT ROLL'!$P$3:$P$100,"="&amp;MATRIX!FF3))+(SUMIFS('RENT ROLL'!$S$3:$S$100,'RENT ROLL'!$R$3:$R$100,"&lt;="&amp;MATRIX!FF3,'RENT ROLL'!$T$3:$T$100,"&gt;="&amp;MATRIX!FF3))+((SUMIFS('RENT ROLL'!$V$3:$V$100,'RENT ROLL'!$U$3:$U$100,"="&amp;MATRIX!FF3)))</f>
        <v>0</v>
      </c>
      <c r="FG5" s="31">
        <f>(SUMIFS('RENT ROLL'!$Q$3:$Q$100,'RENT ROLL'!$P$3:$P$100,"="&amp;MATRIX!FG3))+(SUMIFS('RENT ROLL'!$S$3:$S$100,'RENT ROLL'!$R$3:$R$100,"&lt;="&amp;MATRIX!FG3,'RENT ROLL'!$T$3:$T$100,"&gt;="&amp;MATRIX!FG3))+((SUMIFS('RENT ROLL'!$V$3:$V$100,'RENT ROLL'!$U$3:$U$100,"="&amp;MATRIX!FG3)))</f>
        <v>0</v>
      </c>
      <c r="FH5" s="31">
        <f>(SUMIFS('RENT ROLL'!$Q$3:$Q$100,'RENT ROLL'!$P$3:$P$100,"="&amp;MATRIX!FH3))+(SUMIFS('RENT ROLL'!$S$3:$S$100,'RENT ROLL'!$R$3:$R$100,"&lt;="&amp;MATRIX!FH3,'RENT ROLL'!$T$3:$T$100,"&gt;="&amp;MATRIX!FH3))+((SUMIFS('RENT ROLL'!$V$3:$V$100,'RENT ROLL'!$U$3:$U$100,"="&amp;MATRIX!FH3)))</f>
        <v>0</v>
      </c>
      <c r="FI5" s="31">
        <f>(SUMIFS('RENT ROLL'!$Q$3:$Q$100,'RENT ROLL'!$P$3:$P$100,"="&amp;MATRIX!FI3))+(SUMIFS('RENT ROLL'!$S$3:$S$100,'RENT ROLL'!$R$3:$R$100,"&lt;="&amp;MATRIX!FI3,'RENT ROLL'!$T$3:$T$100,"&gt;="&amp;MATRIX!FI3))+((SUMIFS('RENT ROLL'!$V$3:$V$100,'RENT ROLL'!$U$3:$U$100,"="&amp;MATRIX!FI3)))</f>
        <v>0</v>
      </c>
      <c r="FJ5" s="31">
        <f>(SUMIFS('RENT ROLL'!$Q$3:$Q$100,'RENT ROLL'!$P$3:$P$100,"="&amp;MATRIX!FJ3))+(SUMIFS('RENT ROLL'!$S$3:$S$100,'RENT ROLL'!$R$3:$R$100,"&lt;="&amp;MATRIX!FJ3,'RENT ROLL'!$T$3:$T$100,"&gt;="&amp;MATRIX!FJ3))+((SUMIFS('RENT ROLL'!$V$3:$V$100,'RENT ROLL'!$U$3:$U$100,"="&amp;MATRIX!FJ3)))</f>
        <v>0</v>
      </c>
      <c r="FK5" s="31">
        <f>(SUMIFS('RENT ROLL'!$Q$3:$Q$100,'RENT ROLL'!$P$3:$P$100,"="&amp;MATRIX!FK3))+(SUMIFS('RENT ROLL'!$S$3:$S$100,'RENT ROLL'!$R$3:$R$100,"&lt;="&amp;MATRIX!FK3,'RENT ROLL'!$T$3:$T$100,"&gt;="&amp;MATRIX!FK3))+((SUMIFS('RENT ROLL'!$V$3:$V$100,'RENT ROLL'!$U$3:$U$100,"="&amp;MATRIX!FK3)))</f>
        <v>0</v>
      </c>
      <c r="FL5" s="31">
        <f>(SUMIFS('RENT ROLL'!$Q$3:$Q$100,'RENT ROLL'!$P$3:$P$100,"="&amp;MATRIX!FL3))+(SUMIFS('RENT ROLL'!$S$3:$S$100,'RENT ROLL'!$R$3:$R$100,"&lt;="&amp;MATRIX!FL3,'RENT ROLL'!$T$3:$T$100,"&gt;="&amp;MATRIX!FL3))+((SUMIFS('RENT ROLL'!$V$3:$V$100,'RENT ROLL'!$U$3:$U$100,"="&amp;MATRIX!FL3)))</f>
        <v>0</v>
      </c>
      <c r="FM5" s="31">
        <f>(SUMIFS('RENT ROLL'!$Q$3:$Q$100,'RENT ROLL'!$P$3:$P$100,"="&amp;MATRIX!FM3))+(SUMIFS('RENT ROLL'!$S$3:$S$100,'RENT ROLL'!$R$3:$R$100,"&lt;="&amp;MATRIX!FM3,'RENT ROLL'!$T$3:$T$100,"&gt;="&amp;MATRIX!FM3))+((SUMIFS('RENT ROLL'!$V$3:$V$100,'RENT ROLL'!$U$3:$U$100,"="&amp;MATRIX!FM3)))</f>
        <v>0</v>
      </c>
      <c r="FN5" s="31">
        <f>(SUMIFS('RENT ROLL'!$Q$3:$Q$100,'RENT ROLL'!$P$3:$P$100,"="&amp;MATRIX!FN3))+(SUMIFS('RENT ROLL'!$S$3:$S$100,'RENT ROLL'!$R$3:$R$100,"&lt;="&amp;MATRIX!FN3,'RENT ROLL'!$T$3:$T$100,"&gt;="&amp;MATRIX!FN3))+((SUMIFS('RENT ROLL'!$V$3:$V$100,'RENT ROLL'!$U$3:$U$100,"="&amp;MATRIX!FN3)))</f>
        <v>0</v>
      </c>
      <c r="FO5" s="31">
        <f>(SUMIFS('RENT ROLL'!$Q$3:$Q$100,'RENT ROLL'!$P$3:$P$100,"="&amp;MATRIX!FO3))+(SUMIFS('RENT ROLL'!$S$3:$S$100,'RENT ROLL'!$R$3:$R$100,"&lt;="&amp;MATRIX!FO3,'RENT ROLL'!$T$3:$T$100,"&gt;="&amp;MATRIX!FO3))+((SUMIFS('RENT ROLL'!$V$3:$V$100,'RENT ROLL'!$U$3:$U$100,"="&amp;MATRIX!FO3)))</f>
        <v>0</v>
      </c>
      <c r="FP5" s="31">
        <f>(SUMIFS('RENT ROLL'!$Q$3:$Q$100,'RENT ROLL'!$P$3:$P$100,"="&amp;MATRIX!FP3))+(SUMIFS('RENT ROLL'!$S$3:$S$100,'RENT ROLL'!$R$3:$R$100,"&lt;="&amp;MATRIX!FP3,'RENT ROLL'!$T$3:$T$100,"&gt;="&amp;MATRIX!FP3))+((SUMIFS('RENT ROLL'!$V$3:$V$100,'RENT ROLL'!$U$3:$U$100,"="&amp;MATRIX!FP3)))</f>
        <v>0</v>
      </c>
      <c r="FQ5" s="31">
        <f>(SUMIFS('RENT ROLL'!$Q$3:$Q$100,'RENT ROLL'!$P$3:$P$100,"="&amp;MATRIX!FQ3))+(SUMIFS('RENT ROLL'!$S$3:$S$100,'RENT ROLL'!$R$3:$R$100,"&lt;="&amp;MATRIX!FQ3,'RENT ROLL'!$T$3:$T$100,"&gt;="&amp;MATRIX!FQ3))+((SUMIFS('RENT ROLL'!$V$3:$V$100,'RENT ROLL'!$U$3:$U$100,"="&amp;MATRIX!FQ3)))</f>
        <v>0</v>
      </c>
      <c r="FR5" s="31">
        <f>(SUMIFS('RENT ROLL'!$Q$3:$Q$100,'RENT ROLL'!$P$3:$P$100,"="&amp;MATRIX!FR3))+(SUMIFS('RENT ROLL'!$S$3:$S$100,'RENT ROLL'!$R$3:$R$100,"&lt;="&amp;MATRIX!FR3,'RENT ROLL'!$T$3:$T$100,"&gt;="&amp;MATRIX!FR3))+((SUMIFS('RENT ROLL'!$V$3:$V$100,'RENT ROLL'!$U$3:$U$100,"="&amp;MATRIX!FR3)))</f>
        <v>0</v>
      </c>
      <c r="FS5" s="31">
        <f>(SUMIFS('RENT ROLL'!$Q$3:$Q$100,'RENT ROLL'!$P$3:$P$100,"="&amp;MATRIX!FS3))+(SUMIFS('RENT ROLL'!$S$3:$S$100,'RENT ROLL'!$R$3:$R$100,"&lt;="&amp;MATRIX!FS3,'RENT ROLL'!$T$3:$T$100,"&gt;="&amp;MATRIX!FS3))+((SUMIFS('RENT ROLL'!$V$3:$V$100,'RENT ROLL'!$U$3:$U$100,"="&amp;MATRIX!FS3)))</f>
        <v>0</v>
      </c>
      <c r="FT5" s="31">
        <f>(SUMIFS('RENT ROLL'!$Q$3:$Q$100,'RENT ROLL'!$P$3:$P$100,"="&amp;MATRIX!FT3))+(SUMIFS('RENT ROLL'!$S$3:$S$100,'RENT ROLL'!$R$3:$R$100,"&lt;="&amp;MATRIX!FT3,'RENT ROLL'!$T$3:$T$100,"&gt;="&amp;MATRIX!FT3))+((SUMIFS('RENT ROLL'!$V$3:$V$100,'RENT ROLL'!$U$3:$U$100,"="&amp;MATRIX!FT3)))</f>
        <v>0</v>
      </c>
      <c r="FU5" s="31">
        <f>(SUMIFS('RENT ROLL'!$Q$3:$Q$100,'RENT ROLL'!$P$3:$P$100,"="&amp;MATRIX!FU3))+(SUMIFS('RENT ROLL'!$S$3:$S$100,'RENT ROLL'!$R$3:$R$100,"&lt;="&amp;MATRIX!FU3,'RENT ROLL'!$T$3:$T$100,"&gt;="&amp;MATRIX!FU3))+((SUMIFS('RENT ROLL'!$V$3:$V$100,'RENT ROLL'!$U$3:$U$100,"="&amp;MATRIX!FU3)))</f>
        <v>0</v>
      </c>
      <c r="FV5" s="31">
        <f>(SUMIFS('RENT ROLL'!$Q$3:$Q$100,'RENT ROLL'!$P$3:$P$100,"="&amp;MATRIX!FV3))+(SUMIFS('RENT ROLL'!$S$3:$S$100,'RENT ROLL'!$R$3:$R$100,"&lt;="&amp;MATRIX!FV3,'RENT ROLL'!$T$3:$T$100,"&gt;="&amp;MATRIX!FV3))+((SUMIFS('RENT ROLL'!$V$3:$V$100,'RENT ROLL'!$U$3:$U$100,"="&amp;MATRIX!FV3)))</f>
        <v>0</v>
      </c>
      <c r="FW5" s="31">
        <f>(SUMIFS('RENT ROLL'!$Q$3:$Q$100,'RENT ROLL'!$P$3:$P$100,"="&amp;MATRIX!FW3))+(SUMIFS('RENT ROLL'!$S$3:$S$100,'RENT ROLL'!$R$3:$R$100,"&lt;="&amp;MATRIX!FW3,'RENT ROLL'!$T$3:$T$100,"&gt;="&amp;MATRIX!FW3))+((SUMIFS('RENT ROLL'!$V$3:$V$100,'RENT ROLL'!$U$3:$U$100,"="&amp;MATRIX!FW3)))</f>
        <v>0</v>
      </c>
      <c r="FX5" s="31">
        <f>(SUMIFS('RENT ROLL'!$Q$3:$Q$100,'RENT ROLL'!$P$3:$P$100,"="&amp;MATRIX!FX3))+(SUMIFS('RENT ROLL'!$S$3:$S$100,'RENT ROLL'!$R$3:$R$100,"&lt;="&amp;MATRIX!FX3,'RENT ROLL'!$T$3:$T$100,"&gt;="&amp;MATRIX!FX3))+((SUMIFS('RENT ROLL'!$V$3:$V$100,'RENT ROLL'!$U$3:$U$100,"="&amp;MATRIX!FX3)))</f>
        <v>0</v>
      </c>
      <c r="FY5" s="31">
        <f>(SUMIFS('RENT ROLL'!$Q$3:$Q$100,'RENT ROLL'!$P$3:$P$100,"="&amp;MATRIX!FY3))+(SUMIFS('RENT ROLL'!$S$3:$S$100,'RENT ROLL'!$R$3:$R$100,"&lt;="&amp;MATRIX!FY3,'RENT ROLL'!$T$3:$T$100,"&gt;="&amp;MATRIX!FY3))+((SUMIFS('RENT ROLL'!$V$3:$V$100,'RENT ROLL'!$U$3:$U$100,"="&amp;MATRIX!FY3)))</f>
        <v>0</v>
      </c>
      <c r="FZ5" s="31">
        <f>(SUMIFS('RENT ROLL'!$Q$3:$Q$100,'RENT ROLL'!$P$3:$P$100,"="&amp;MATRIX!FZ3))+(SUMIFS('RENT ROLL'!$S$3:$S$100,'RENT ROLL'!$R$3:$R$100,"&lt;="&amp;MATRIX!FZ3,'RENT ROLL'!$T$3:$T$100,"&gt;="&amp;MATRIX!FZ3))+((SUMIFS('RENT ROLL'!$V$3:$V$100,'RENT ROLL'!$U$3:$U$100,"="&amp;MATRIX!FZ3)))</f>
        <v>0</v>
      </c>
      <c r="GA5" s="31">
        <f>(SUMIFS('RENT ROLL'!$Q$3:$Q$100,'RENT ROLL'!$P$3:$P$100,"="&amp;MATRIX!GA3))+(SUMIFS('RENT ROLL'!$S$3:$S$100,'RENT ROLL'!$R$3:$R$100,"&lt;="&amp;MATRIX!GA3,'RENT ROLL'!$T$3:$T$100,"&gt;="&amp;MATRIX!GA3))+((SUMIFS('RENT ROLL'!$V$3:$V$100,'RENT ROLL'!$U$3:$U$100,"="&amp;MATRIX!GA3)))</f>
        <v>0</v>
      </c>
      <c r="GB5" s="31">
        <f>(SUMIFS('RENT ROLL'!$Q$3:$Q$100,'RENT ROLL'!$P$3:$P$100,"="&amp;MATRIX!GB3))+(SUMIFS('RENT ROLL'!$S$3:$S$100,'RENT ROLL'!$R$3:$R$100,"&lt;="&amp;MATRIX!GB3,'RENT ROLL'!$T$3:$T$100,"&gt;="&amp;MATRIX!GB3))+((SUMIFS('RENT ROLL'!$V$3:$V$100,'RENT ROLL'!$U$3:$U$100,"="&amp;MATRIX!GB3)))</f>
        <v>0</v>
      </c>
      <c r="GC5" s="31">
        <f>(SUMIFS('RENT ROLL'!$Q$3:$Q$100,'RENT ROLL'!$P$3:$P$100,"="&amp;MATRIX!GC3))+(SUMIFS('RENT ROLL'!$S$3:$S$100,'RENT ROLL'!$R$3:$R$100,"&lt;="&amp;MATRIX!GC3,'RENT ROLL'!$T$3:$T$100,"&gt;="&amp;MATRIX!GC3))+((SUMIFS('RENT ROLL'!$V$3:$V$100,'RENT ROLL'!$U$3:$U$100,"="&amp;MATRIX!GC3)))</f>
        <v>0</v>
      </c>
      <c r="GD5" s="31">
        <f>(SUMIFS('RENT ROLL'!$Q$3:$Q$100,'RENT ROLL'!$P$3:$P$100,"="&amp;MATRIX!GD3))+(SUMIFS('RENT ROLL'!$S$3:$S$100,'RENT ROLL'!$R$3:$R$100,"&lt;="&amp;MATRIX!GD3,'RENT ROLL'!$T$3:$T$100,"&gt;="&amp;MATRIX!GD3))+((SUMIFS('RENT ROLL'!$V$3:$V$100,'RENT ROLL'!$U$3:$U$100,"="&amp;MATRIX!GD3)))</f>
        <v>0</v>
      </c>
      <c r="GE5" s="31">
        <f>(SUMIFS('RENT ROLL'!$Q$3:$Q$100,'RENT ROLL'!$P$3:$P$100,"="&amp;MATRIX!GE3))+(SUMIFS('RENT ROLL'!$S$3:$S$100,'RENT ROLL'!$R$3:$R$100,"&lt;="&amp;MATRIX!GE3,'RENT ROLL'!$T$3:$T$100,"&gt;="&amp;MATRIX!GE3))+((SUMIFS('RENT ROLL'!$V$3:$V$100,'RENT ROLL'!$U$3:$U$100,"="&amp;MATRIX!GE3)))</f>
        <v>0</v>
      </c>
      <c r="GF5" s="31">
        <f>(SUMIFS('RENT ROLL'!$Q$3:$Q$100,'RENT ROLL'!$P$3:$P$100,"="&amp;MATRIX!GF3))+(SUMIFS('RENT ROLL'!$S$3:$S$100,'RENT ROLL'!$R$3:$R$100,"&lt;="&amp;MATRIX!GF3,'RENT ROLL'!$T$3:$T$100,"&gt;="&amp;MATRIX!GF3))+((SUMIFS('RENT ROLL'!$V$3:$V$100,'RENT ROLL'!$U$3:$U$100,"="&amp;MATRIX!GF3)))</f>
        <v>0</v>
      </c>
      <c r="GG5" s="31">
        <f>(SUMIFS('RENT ROLL'!$Q$3:$Q$100,'RENT ROLL'!$P$3:$P$100,"="&amp;MATRIX!GG3))+(SUMIFS('RENT ROLL'!$S$3:$S$100,'RENT ROLL'!$R$3:$R$100,"&lt;="&amp;MATRIX!GG3,'RENT ROLL'!$T$3:$T$100,"&gt;="&amp;MATRIX!GG3))+((SUMIFS('RENT ROLL'!$V$3:$V$100,'RENT ROLL'!$U$3:$U$100,"="&amp;MATRIX!GG3)))</f>
        <v>0</v>
      </c>
      <c r="GH5" s="31">
        <f>(SUMIFS('RENT ROLL'!$Q$3:$Q$100,'RENT ROLL'!$P$3:$P$100,"="&amp;MATRIX!GH3))+(SUMIFS('RENT ROLL'!$S$3:$S$100,'RENT ROLL'!$R$3:$R$100,"&lt;="&amp;MATRIX!GH3,'RENT ROLL'!$T$3:$T$100,"&gt;="&amp;MATRIX!GH3))+((SUMIFS('RENT ROLL'!$V$3:$V$100,'RENT ROLL'!$U$3:$U$100,"="&amp;MATRIX!GH3)))</f>
        <v>0</v>
      </c>
      <c r="GI5" s="31">
        <f>(SUMIFS('RENT ROLL'!$Q$3:$Q$100,'RENT ROLL'!$P$3:$P$100,"="&amp;MATRIX!GI3))+(SUMIFS('RENT ROLL'!$S$3:$S$100,'RENT ROLL'!$R$3:$R$100,"&lt;="&amp;MATRIX!GI3,'RENT ROLL'!$T$3:$T$100,"&gt;="&amp;MATRIX!GI3))+((SUMIFS('RENT ROLL'!$V$3:$V$100,'RENT ROLL'!$U$3:$U$100,"="&amp;MATRIX!GI3)))</f>
        <v>0</v>
      </c>
      <c r="GJ5" s="31">
        <f>(SUMIFS('RENT ROLL'!$Q$3:$Q$100,'RENT ROLL'!$P$3:$P$100,"="&amp;MATRIX!GJ3))+(SUMIFS('RENT ROLL'!$S$3:$S$100,'RENT ROLL'!$R$3:$R$100,"&lt;="&amp;MATRIX!GJ3,'RENT ROLL'!$T$3:$T$100,"&gt;="&amp;MATRIX!GJ3))+((SUMIFS('RENT ROLL'!$V$3:$V$100,'RENT ROLL'!$U$3:$U$100,"="&amp;MATRIX!GJ3)))</f>
        <v>0</v>
      </c>
      <c r="GK5" s="31">
        <f>(SUMIFS('RENT ROLL'!$Q$3:$Q$100,'RENT ROLL'!$P$3:$P$100,"="&amp;MATRIX!GK3))+(SUMIFS('RENT ROLL'!$S$3:$S$100,'RENT ROLL'!$R$3:$R$100,"&lt;="&amp;MATRIX!GK3,'RENT ROLL'!$T$3:$T$100,"&gt;="&amp;MATRIX!GK3))+((SUMIFS('RENT ROLL'!$V$3:$V$100,'RENT ROLL'!$U$3:$U$100,"="&amp;MATRIX!GK3)))</f>
        <v>0</v>
      </c>
      <c r="GL5" s="31">
        <f>(SUMIFS('RENT ROLL'!$Q$3:$Q$100,'RENT ROLL'!$P$3:$P$100,"="&amp;MATRIX!GL3))+(SUMIFS('RENT ROLL'!$S$3:$S$100,'RENT ROLL'!$R$3:$R$100,"&lt;="&amp;MATRIX!GL3,'RENT ROLL'!$T$3:$T$100,"&gt;="&amp;MATRIX!GL3))+((SUMIFS('RENT ROLL'!$V$3:$V$100,'RENT ROLL'!$U$3:$U$100,"="&amp;MATRIX!GL3)))</f>
        <v>0</v>
      </c>
      <c r="GM5" s="31">
        <f>(SUMIFS('RENT ROLL'!$Q$3:$Q$100,'RENT ROLL'!$P$3:$P$100,"="&amp;MATRIX!GM3))+(SUMIFS('RENT ROLL'!$S$3:$S$100,'RENT ROLL'!$R$3:$R$100,"&lt;="&amp;MATRIX!GM3,'RENT ROLL'!$T$3:$T$100,"&gt;="&amp;MATRIX!GM3))+((SUMIFS('RENT ROLL'!$V$3:$V$100,'RENT ROLL'!$U$3:$U$100,"="&amp;MATRIX!GM3)))</f>
        <v>0</v>
      </c>
      <c r="GN5" s="31">
        <f>(SUMIFS('RENT ROLL'!$Q$3:$Q$100,'RENT ROLL'!$P$3:$P$100,"="&amp;MATRIX!GN3))+(SUMIFS('RENT ROLL'!$S$3:$S$100,'RENT ROLL'!$R$3:$R$100,"&lt;="&amp;MATRIX!GN3,'RENT ROLL'!$T$3:$T$100,"&gt;="&amp;MATRIX!GN3))+((SUMIFS('RENT ROLL'!$V$3:$V$100,'RENT ROLL'!$U$3:$U$100,"="&amp;MATRIX!GN3)))</f>
        <v>0</v>
      </c>
      <c r="GO5" s="31">
        <f>(SUMIFS('RENT ROLL'!$Q$3:$Q$100,'RENT ROLL'!$P$3:$P$100,"="&amp;MATRIX!GO3))+(SUMIFS('RENT ROLL'!$S$3:$S$100,'RENT ROLL'!$R$3:$R$100,"&lt;="&amp;MATRIX!GO3,'RENT ROLL'!$T$3:$T$100,"&gt;="&amp;MATRIX!GO3))+((SUMIFS('RENT ROLL'!$V$3:$V$100,'RENT ROLL'!$U$3:$U$100,"="&amp;MATRIX!GO3)))</f>
        <v>0</v>
      </c>
      <c r="GP5" s="31">
        <f>(SUMIFS('RENT ROLL'!$Q$3:$Q$100,'RENT ROLL'!$P$3:$P$100,"="&amp;MATRIX!GP3))+(SUMIFS('RENT ROLL'!$S$3:$S$100,'RENT ROLL'!$R$3:$R$100,"&lt;="&amp;MATRIX!GP3,'RENT ROLL'!$T$3:$T$100,"&gt;="&amp;MATRIX!GP3))+((SUMIFS('RENT ROLL'!$V$3:$V$100,'RENT ROLL'!$U$3:$U$100,"="&amp;MATRIX!GP3)))</f>
        <v>0</v>
      </c>
      <c r="GQ5" s="31">
        <f>(SUMIFS('RENT ROLL'!$Q$3:$Q$100,'RENT ROLL'!$P$3:$P$100,"="&amp;MATRIX!GQ3))+(SUMIFS('RENT ROLL'!$S$3:$S$100,'RENT ROLL'!$R$3:$R$100,"&lt;="&amp;MATRIX!GQ3,'RENT ROLL'!$T$3:$T$100,"&gt;="&amp;MATRIX!GQ3))+((SUMIFS('RENT ROLL'!$V$3:$V$100,'RENT ROLL'!$U$3:$U$100,"="&amp;MATRIX!GQ3)))</f>
        <v>0</v>
      </c>
      <c r="GR5" s="31">
        <f>(SUMIFS('RENT ROLL'!$Q$3:$Q$100,'RENT ROLL'!$P$3:$P$100,"="&amp;MATRIX!GR3))+(SUMIFS('RENT ROLL'!$S$3:$S$100,'RENT ROLL'!$R$3:$R$100,"&lt;="&amp;MATRIX!GR3,'RENT ROLL'!$T$3:$T$100,"&gt;="&amp;MATRIX!GR3))+((SUMIFS('RENT ROLL'!$V$3:$V$100,'RENT ROLL'!$U$3:$U$100,"="&amp;MATRIX!GR3)))</f>
        <v>0</v>
      </c>
      <c r="GS5" s="31">
        <f>(SUMIFS('RENT ROLL'!$Q$3:$Q$100,'RENT ROLL'!$P$3:$P$100,"="&amp;MATRIX!GS3))+(SUMIFS('RENT ROLL'!$S$3:$S$100,'RENT ROLL'!$R$3:$R$100,"&lt;="&amp;MATRIX!GS3,'RENT ROLL'!$T$3:$T$100,"&gt;="&amp;MATRIX!GS3))+((SUMIFS('RENT ROLL'!$V$3:$V$100,'RENT ROLL'!$U$3:$U$100,"="&amp;MATRIX!GS3)))</f>
        <v>0</v>
      </c>
      <c r="GT5" s="31">
        <f>(SUMIFS('RENT ROLL'!$Q$3:$Q$100,'RENT ROLL'!$P$3:$P$100,"="&amp;MATRIX!GT3))+(SUMIFS('RENT ROLL'!$S$3:$S$100,'RENT ROLL'!$R$3:$R$100,"&lt;="&amp;MATRIX!GT3,'RENT ROLL'!$T$3:$T$100,"&gt;="&amp;MATRIX!GT3))+((SUMIFS('RENT ROLL'!$V$3:$V$100,'RENT ROLL'!$U$3:$U$100,"="&amp;MATRIX!GT3)))</f>
        <v>0</v>
      </c>
      <c r="GU5" s="31">
        <f>(SUMIFS('RENT ROLL'!$Q$3:$Q$100,'RENT ROLL'!$P$3:$P$100,"="&amp;MATRIX!GU3))+(SUMIFS('RENT ROLL'!$S$3:$S$100,'RENT ROLL'!$R$3:$R$100,"&lt;="&amp;MATRIX!GU3,'RENT ROLL'!$T$3:$T$100,"&gt;="&amp;MATRIX!GU3))+((SUMIFS('RENT ROLL'!$V$3:$V$100,'RENT ROLL'!$U$3:$U$100,"="&amp;MATRIX!GU3)))</f>
        <v>0</v>
      </c>
      <c r="GV5" s="31">
        <f>(SUMIFS('RENT ROLL'!$Q$3:$Q$100,'RENT ROLL'!$P$3:$P$100,"="&amp;MATRIX!GV3))+(SUMIFS('RENT ROLL'!$S$3:$S$100,'RENT ROLL'!$R$3:$R$100,"&lt;="&amp;MATRIX!GV3,'RENT ROLL'!$T$3:$T$100,"&gt;="&amp;MATRIX!GV3))+((SUMIFS('RENT ROLL'!$V$3:$V$100,'RENT ROLL'!$U$3:$U$100,"="&amp;MATRIX!GV3)))</f>
        <v>0</v>
      </c>
      <c r="GW5" s="31">
        <f>(SUMIFS('RENT ROLL'!$Q$3:$Q$100,'RENT ROLL'!$P$3:$P$100,"="&amp;MATRIX!GW3))+(SUMIFS('RENT ROLL'!$S$3:$S$100,'RENT ROLL'!$R$3:$R$100,"&lt;="&amp;MATRIX!GW3,'RENT ROLL'!$T$3:$T$100,"&gt;="&amp;MATRIX!GW3))+((SUMIFS('RENT ROLL'!$V$3:$V$100,'RENT ROLL'!$U$3:$U$100,"="&amp;MATRIX!GW3)))</f>
        <v>0</v>
      </c>
      <c r="GX5" s="31">
        <f>(SUMIFS('RENT ROLL'!$Q$3:$Q$100,'RENT ROLL'!$P$3:$P$100,"="&amp;MATRIX!GX3))+(SUMIFS('RENT ROLL'!$S$3:$S$100,'RENT ROLL'!$R$3:$R$100,"&lt;="&amp;MATRIX!GX3,'RENT ROLL'!$T$3:$T$100,"&gt;="&amp;MATRIX!GX3))+((SUMIFS('RENT ROLL'!$V$3:$V$100,'RENT ROLL'!$U$3:$U$100,"="&amp;MATRIX!GX3)))</f>
        <v>0</v>
      </c>
      <c r="GY5" s="31">
        <f>(SUMIFS('RENT ROLL'!$Q$3:$Q$100,'RENT ROLL'!$P$3:$P$100,"="&amp;MATRIX!GY3))+(SUMIFS('RENT ROLL'!$S$3:$S$100,'RENT ROLL'!$R$3:$R$100,"&lt;="&amp;MATRIX!GY3,'RENT ROLL'!$T$3:$T$100,"&gt;="&amp;MATRIX!GY3))+((SUMIFS('RENT ROLL'!$V$3:$V$100,'RENT ROLL'!$U$3:$U$100,"="&amp;MATRIX!GY3)))</f>
        <v>0</v>
      </c>
      <c r="GZ5" s="31">
        <f>(SUMIFS('RENT ROLL'!$Q$3:$Q$100,'RENT ROLL'!$P$3:$P$100,"="&amp;MATRIX!GZ3))+(SUMIFS('RENT ROLL'!$S$3:$S$100,'RENT ROLL'!$R$3:$R$100,"&lt;="&amp;MATRIX!GZ3,'RENT ROLL'!$T$3:$T$100,"&gt;="&amp;MATRIX!GZ3))+((SUMIFS('RENT ROLL'!$V$3:$V$100,'RENT ROLL'!$U$3:$U$100,"="&amp;MATRIX!GZ3)))</f>
        <v>0</v>
      </c>
      <c r="HA5" s="31">
        <f>(SUMIFS('RENT ROLL'!$Q$3:$Q$100,'RENT ROLL'!$P$3:$P$100,"="&amp;MATRIX!HA3))+(SUMIFS('RENT ROLL'!$S$3:$S$100,'RENT ROLL'!$R$3:$R$100,"&lt;="&amp;MATRIX!HA3,'RENT ROLL'!$T$3:$T$100,"&gt;="&amp;MATRIX!HA3))+((SUMIFS('RENT ROLL'!$V$3:$V$100,'RENT ROLL'!$U$3:$U$100,"="&amp;MATRIX!HA3)))</f>
        <v>0</v>
      </c>
      <c r="HB5" s="31">
        <f>(SUMIFS('RENT ROLL'!$Q$3:$Q$100,'RENT ROLL'!$P$3:$P$100,"="&amp;MATRIX!HB3))+(SUMIFS('RENT ROLL'!$S$3:$S$100,'RENT ROLL'!$R$3:$R$100,"&lt;="&amp;MATRIX!HB3,'RENT ROLL'!$T$3:$T$100,"&gt;="&amp;MATRIX!HB3))+((SUMIFS('RENT ROLL'!$V$3:$V$100,'RENT ROLL'!$U$3:$U$100,"="&amp;MATRIX!HB3)))</f>
        <v>0</v>
      </c>
      <c r="HC5" s="31">
        <f>(SUMIFS('RENT ROLL'!$Q$3:$Q$100,'RENT ROLL'!$P$3:$P$100,"="&amp;MATRIX!HC3))+(SUMIFS('RENT ROLL'!$S$3:$S$100,'RENT ROLL'!$R$3:$R$100,"&lt;="&amp;MATRIX!HC3,'RENT ROLL'!$T$3:$T$100,"&gt;="&amp;MATRIX!HC3))+((SUMIFS('RENT ROLL'!$V$3:$V$100,'RENT ROLL'!$U$3:$U$100,"="&amp;MATRIX!HC3)))</f>
        <v>0</v>
      </c>
      <c r="HD5" s="31">
        <f>(SUMIFS('RENT ROLL'!$Q$3:$Q$100,'RENT ROLL'!$P$3:$P$100,"="&amp;MATRIX!HD3))+(SUMIFS('RENT ROLL'!$S$3:$S$100,'RENT ROLL'!$R$3:$R$100,"&lt;="&amp;MATRIX!HD3,'RENT ROLL'!$T$3:$T$100,"&gt;="&amp;MATRIX!HD3))+((SUMIFS('RENT ROLL'!$V$3:$V$100,'RENT ROLL'!$U$3:$U$100,"="&amp;MATRIX!HD3)))</f>
        <v>0</v>
      </c>
      <c r="HE5" s="31">
        <f>(SUMIFS('RENT ROLL'!$Q$3:$Q$100,'RENT ROLL'!$P$3:$P$100,"="&amp;MATRIX!HE3))+(SUMIFS('RENT ROLL'!$S$3:$S$100,'RENT ROLL'!$R$3:$R$100,"&lt;="&amp;MATRIX!HE3,'RENT ROLL'!$T$3:$T$100,"&gt;="&amp;MATRIX!HE3))+((SUMIFS('RENT ROLL'!$V$3:$V$100,'RENT ROLL'!$U$3:$U$100,"="&amp;MATRIX!HE3)))</f>
        <v>0</v>
      </c>
      <c r="HF5" s="31">
        <f>(SUMIFS('RENT ROLL'!$Q$3:$Q$100,'RENT ROLL'!$P$3:$P$100,"="&amp;MATRIX!HF3))+(SUMIFS('RENT ROLL'!$S$3:$S$100,'RENT ROLL'!$R$3:$R$100,"&lt;="&amp;MATRIX!HF3,'RENT ROLL'!$T$3:$T$100,"&gt;="&amp;MATRIX!HF3))+((SUMIFS('RENT ROLL'!$V$3:$V$100,'RENT ROLL'!$U$3:$U$100,"="&amp;MATRIX!HF3)))</f>
        <v>0</v>
      </c>
      <c r="HG5" s="31">
        <f>(SUMIFS('RENT ROLL'!$Q$3:$Q$100,'RENT ROLL'!$P$3:$P$100,"="&amp;MATRIX!HG3))+(SUMIFS('RENT ROLL'!$S$3:$S$100,'RENT ROLL'!$R$3:$R$100,"&lt;="&amp;MATRIX!HG3,'RENT ROLL'!$T$3:$T$100,"&gt;="&amp;MATRIX!HG3))+((SUMIFS('RENT ROLL'!$V$3:$V$100,'RENT ROLL'!$U$3:$U$100,"="&amp;MATRIX!HG3)))</f>
        <v>0</v>
      </c>
      <c r="HH5" s="31">
        <f>(SUMIFS('RENT ROLL'!$Q$3:$Q$100,'RENT ROLL'!$P$3:$P$100,"="&amp;MATRIX!HH3))+(SUMIFS('RENT ROLL'!$S$3:$S$100,'RENT ROLL'!$R$3:$R$100,"&lt;="&amp;MATRIX!HH3,'RENT ROLL'!$T$3:$T$100,"&gt;="&amp;MATRIX!HH3))+((SUMIFS('RENT ROLL'!$V$3:$V$100,'RENT ROLL'!$U$3:$U$100,"="&amp;MATRIX!HH3)))</f>
        <v>0</v>
      </c>
      <c r="HI5" s="31">
        <f>(SUMIFS('RENT ROLL'!$Q$3:$Q$100,'RENT ROLL'!$P$3:$P$100,"="&amp;MATRIX!HI3))+(SUMIFS('RENT ROLL'!$S$3:$S$100,'RENT ROLL'!$R$3:$R$100,"&lt;="&amp;MATRIX!HI3,'RENT ROLL'!$T$3:$T$100,"&gt;="&amp;MATRIX!HI3))+((SUMIFS('RENT ROLL'!$V$3:$V$100,'RENT ROLL'!$U$3:$U$100,"="&amp;MATRIX!HI3)))</f>
        <v>0</v>
      </c>
      <c r="HJ5" s="31">
        <f>(SUMIFS('RENT ROLL'!$Q$3:$Q$100,'RENT ROLL'!$P$3:$P$100,"="&amp;MATRIX!HJ3))+(SUMIFS('RENT ROLL'!$S$3:$S$100,'RENT ROLL'!$R$3:$R$100,"&lt;="&amp;MATRIX!HJ3,'RENT ROLL'!$T$3:$T$100,"&gt;="&amp;MATRIX!HJ3))+((SUMIFS('RENT ROLL'!$V$3:$V$100,'RENT ROLL'!$U$3:$U$100,"="&amp;MATRIX!HJ3)))</f>
        <v>0</v>
      </c>
      <c r="HK5" s="31">
        <f>(SUMIFS('RENT ROLL'!$Q$3:$Q$100,'RENT ROLL'!$P$3:$P$100,"="&amp;MATRIX!HK3))+(SUMIFS('RENT ROLL'!$S$3:$S$100,'RENT ROLL'!$R$3:$R$100,"&lt;="&amp;MATRIX!HK3,'RENT ROLL'!$T$3:$T$100,"&gt;="&amp;MATRIX!HK3))+((SUMIFS('RENT ROLL'!$V$3:$V$100,'RENT ROLL'!$U$3:$U$100,"="&amp;MATRIX!HK3)))</f>
        <v>0</v>
      </c>
      <c r="HL5" s="31">
        <f>(SUMIFS('RENT ROLL'!$Q$3:$Q$100,'RENT ROLL'!$P$3:$P$100,"="&amp;MATRIX!HL3))+(SUMIFS('RENT ROLL'!$S$3:$S$100,'RENT ROLL'!$R$3:$R$100,"&lt;="&amp;MATRIX!HL3,'RENT ROLL'!$T$3:$T$100,"&gt;="&amp;MATRIX!HL3))+((SUMIFS('RENT ROLL'!$V$3:$V$100,'RENT ROLL'!$U$3:$U$100,"="&amp;MATRIX!HL3)))</f>
        <v>0</v>
      </c>
      <c r="HM5" s="31">
        <f>(SUMIFS('RENT ROLL'!$Q$3:$Q$100,'RENT ROLL'!$P$3:$P$100,"="&amp;MATRIX!HM3))+(SUMIFS('RENT ROLL'!$S$3:$S$100,'RENT ROLL'!$R$3:$R$100,"&lt;="&amp;MATRIX!HM3,'RENT ROLL'!$T$3:$T$100,"&gt;="&amp;MATRIX!HM3))+((SUMIFS('RENT ROLL'!$V$3:$V$100,'RENT ROLL'!$U$3:$U$100,"="&amp;MATRIX!HM3)))</f>
        <v>0</v>
      </c>
      <c r="HN5" s="31">
        <f>(SUMIFS('RENT ROLL'!$Q$3:$Q$100,'RENT ROLL'!$P$3:$P$100,"="&amp;MATRIX!HN3))+(SUMIFS('RENT ROLL'!$S$3:$S$100,'RENT ROLL'!$R$3:$R$100,"&lt;="&amp;MATRIX!HN3,'RENT ROLL'!$T$3:$T$100,"&gt;="&amp;MATRIX!HN3))+((SUMIFS('RENT ROLL'!$V$3:$V$100,'RENT ROLL'!$U$3:$U$100,"="&amp;MATRIX!HN3)))</f>
        <v>0</v>
      </c>
      <c r="HO5" s="31">
        <f>(SUMIFS('RENT ROLL'!$Q$3:$Q$100,'RENT ROLL'!$P$3:$P$100,"="&amp;MATRIX!HO3))+(SUMIFS('RENT ROLL'!$S$3:$S$100,'RENT ROLL'!$R$3:$R$100,"&lt;="&amp;MATRIX!HO3,'RENT ROLL'!$T$3:$T$100,"&gt;="&amp;MATRIX!HO3))+((SUMIFS('RENT ROLL'!$V$3:$V$100,'RENT ROLL'!$U$3:$U$100,"="&amp;MATRIX!HO3)))</f>
        <v>0</v>
      </c>
      <c r="HP5" s="31">
        <f>(SUMIFS('RENT ROLL'!$Q$3:$Q$100,'RENT ROLL'!$P$3:$P$100,"="&amp;MATRIX!HP3))+(SUMIFS('RENT ROLL'!$S$3:$S$100,'RENT ROLL'!$R$3:$R$100,"&lt;="&amp;MATRIX!HP3,'RENT ROLL'!$T$3:$T$100,"&gt;="&amp;MATRIX!HP3))+((SUMIFS('RENT ROLL'!$V$3:$V$100,'RENT ROLL'!$U$3:$U$100,"="&amp;MATRIX!HP3)))</f>
        <v>0</v>
      </c>
      <c r="HQ5" s="31">
        <f>(SUMIFS('RENT ROLL'!$Q$3:$Q$100,'RENT ROLL'!$P$3:$P$100,"="&amp;MATRIX!HQ3))+(SUMIFS('RENT ROLL'!$S$3:$S$100,'RENT ROLL'!$R$3:$R$100,"&lt;="&amp;MATRIX!HQ3,'RENT ROLL'!$T$3:$T$100,"&gt;="&amp;MATRIX!HQ3))+((SUMIFS('RENT ROLL'!$V$3:$V$100,'RENT ROLL'!$U$3:$U$100,"="&amp;MATRIX!HQ3)))</f>
        <v>0</v>
      </c>
      <c r="HR5" s="31">
        <f>(SUMIFS('RENT ROLL'!$Q$3:$Q$100,'RENT ROLL'!$P$3:$P$100,"="&amp;MATRIX!HR3))+(SUMIFS('RENT ROLL'!$S$3:$S$100,'RENT ROLL'!$R$3:$R$100,"&lt;="&amp;MATRIX!HR3,'RENT ROLL'!$T$3:$T$100,"&gt;="&amp;MATRIX!HR3))+((SUMIFS('RENT ROLL'!$V$3:$V$100,'RENT ROLL'!$U$3:$U$100,"="&amp;MATRIX!HR3)))</f>
        <v>0</v>
      </c>
      <c r="HS5" s="31">
        <f>(SUMIFS('RENT ROLL'!$Q$3:$Q$100,'RENT ROLL'!$P$3:$P$100,"="&amp;MATRIX!HS3))+(SUMIFS('RENT ROLL'!$S$3:$S$100,'RENT ROLL'!$R$3:$R$100,"&lt;="&amp;MATRIX!HS3,'RENT ROLL'!$T$3:$T$100,"&gt;="&amp;MATRIX!HS3))+((SUMIFS('RENT ROLL'!$V$3:$V$100,'RENT ROLL'!$U$3:$U$100,"="&amp;MATRIX!HS3)))</f>
        <v>0</v>
      </c>
      <c r="HT5" s="31">
        <f>(SUMIFS('RENT ROLL'!$Q$3:$Q$100,'RENT ROLL'!$P$3:$P$100,"="&amp;MATRIX!HT3))+(SUMIFS('RENT ROLL'!$S$3:$S$100,'RENT ROLL'!$R$3:$R$100,"&lt;="&amp;MATRIX!HT3,'RENT ROLL'!$T$3:$T$100,"&gt;="&amp;MATRIX!HT3))+((SUMIFS('RENT ROLL'!$V$3:$V$100,'RENT ROLL'!$U$3:$U$100,"="&amp;MATRIX!HT3)))</f>
        <v>0</v>
      </c>
      <c r="HU5" s="31">
        <f>(SUMIFS('RENT ROLL'!$Q$3:$Q$100,'RENT ROLL'!$P$3:$P$100,"="&amp;MATRIX!HU3))+(SUMIFS('RENT ROLL'!$S$3:$S$100,'RENT ROLL'!$R$3:$R$100,"&lt;="&amp;MATRIX!HU3,'RENT ROLL'!$T$3:$T$100,"&gt;="&amp;MATRIX!HU3))+((SUMIFS('RENT ROLL'!$V$3:$V$100,'RENT ROLL'!$U$3:$U$100,"="&amp;MATRIX!HU3)))</f>
        <v>0</v>
      </c>
      <c r="HV5" s="31">
        <f>(SUMIFS('RENT ROLL'!$Q$3:$Q$100,'RENT ROLL'!$P$3:$P$100,"="&amp;MATRIX!HV3))+(SUMIFS('RENT ROLL'!$S$3:$S$100,'RENT ROLL'!$R$3:$R$100,"&lt;="&amp;MATRIX!HV3,'RENT ROLL'!$T$3:$T$100,"&gt;="&amp;MATRIX!HV3))+((SUMIFS('RENT ROLL'!$V$3:$V$100,'RENT ROLL'!$U$3:$U$100,"="&amp;MATRIX!HV3)))</f>
        <v>0</v>
      </c>
      <c r="HW5" s="31">
        <f>(SUMIFS('RENT ROLL'!$Q$3:$Q$100,'RENT ROLL'!$P$3:$P$100,"="&amp;MATRIX!HW3))+(SUMIFS('RENT ROLL'!$S$3:$S$100,'RENT ROLL'!$R$3:$R$100,"&lt;="&amp;MATRIX!HW3,'RENT ROLL'!$T$3:$T$100,"&gt;="&amp;MATRIX!HW3))+((SUMIFS('RENT ROLL'!$V$3:$V$100,'RENT ROLL'!$U$3:$U$100,"="&amp;MATRIX!HW3)))</f>
        <v>0</v>
      </c>
      <c r="HX5" s="31">
        <f>(SUMIFS('RENT ROLL'!$Q$3:$Q$100,'RENT ROLL'!$P$3:$P$100,"="&amp;MATRIX!HX3))+(SUMIFS('RENT ROLL'!$S$3:$S$100,'RENT ROLL'!$R$3:$R$100,"&lt;="&amp;MATRIX!HX3,'RENT ROLL'!$T$3:$T$100,"&gt;="&amp;MATRIX!HX3))+((SUMIFS('RENT ROLL'!$V$3:$V$100,'RENT ROLL'!$U$3:$U$100,"="&amp;MATRIX!HX3)))</f>
        <v>0</v>
      </c>
      <c r="HY5" s="31">
        <f>(SUMIFS('RENT ROLL'!$Q$3:$Q$100,'RENT ROLL'!$P$3:$P$100,"="&amp;MATRIX!HY3))+(SUMIFS('RENT ROLL'!$S$3:$S$100,'RENT ROLL'!$R$3:$R$100,"&lt;="&amp;MATRIX!HY3,'RENT ROLL'!$T$3:$T$100,"&gt;="&amp;MATRIX!HY3))+((SUMIFS('RENT ROLL'!$V$3:$V$100,'RENT ROLL'!$U$3:$U$100,"="&amp;MATRIX!HY3)))</f>
        <v>0</v>
      </c>
      <c r="HZ5" s="31">
        <f>(SUMIFS('RENT ROLL'!$Q$3:$Q$100,'RENT ROLL'!$P$3:$P$100,"="&amp;MATRIX!HZ3))+(SUMIFS('RENT ROLL'!$S$3:$S$100,'RENT ROLL'!$R$3:$R$100,"&lt;="&amp;MATRIX!HZ3,'RENT ROLL'!$T$3:$T$100,"&gt;="&amp;MATRIX!HZ3))+((SUMIFS('RENT ROLL'!$V$3:$V$100,'RENT ROLL'!$U$3:$U$100,"="&amp;MATRIX!HZ3)))</f>
        <v>0</v>
      </c>
      <c r="IA5" s="31">
        <f>(SUMIFS('RENT ROLL'!$Q$3:$Q$100,'RENT ROLL'!$P$3:$P$100,"="&amp;MATRIX!IA3))+(SUMIFS('RENT ROLL'!$S$3:$S$100,'RENT ROLL'!$R$3:$R$100,"&lt;="&amp;MATRIX!IA3,'RENT ROLL'!$T$3:$T$100,"&gt;="&amp;MATRIX!IA3))+((SUMIFS('RENT ROLL'!$V$3:$V$100,'RENT ROLL'!$U$3:$U$100,"="&amp;MATRIX!IA3)))</f>
        <v>0</v>
      </c>
      <c r="IB5" s="31">
        <f>(SUMIFS('RENT ROLL'!$Q$3:$Q$100,'RENT ROLL'!$P$3:$P$100,"="&amp;MATRIX!IB3))+(SUMIFS('RENT ROLL'!$S$3:$S$100,'RENT ROLL'!$R$3:$R$100,"&lt;="&amp;MATRIX!IB3,'RENT ROLL'!$T$3:$T$100,"&gt;="&amp;MATRIX!IB3))+((SUMIFS('RENT ROLL'!$V$3:$V$100,'RENT ROLL'!$U$3:$U$100,"="&amp;MATRIX!IB3)))</f>
        <v>0</v>
      </c>
      <c r="IC5" s="31">
        <f>(SUMIFS('RENT ROLL'!$Q$3:$Q$100,'RENT ROLL'!$P$3:$P$100,"="&amp;MATRIX!IC3))+(SUMIFS('RENT ROLL'!$S$3:$S$100,'RENT ROLL'!$R$3:$R$100,"&lt;="&amp;MATRIX!IC3,'RENT ROLL'!$T$3:$T$100,"&gt;="&amp;MATRIX!IC3))+((SUMIFS('RENT ROLL'!$V$3:$V$100,'RENT ROLL'!$U$3:$U$100,"="&amp;MATRIX!IC3)))</f>
        <v>0</v>
      </c>
      <c r="ID5" s="31">
        <f>(SUMIFS('RENT ROLL'!$Q$3:$Q$100,'RENT ROLL'!$P$3:$P$100,"="&amp;MATRIX!ID3))+(SUMIFS('RENT ROLL'!$S$3:$S$100,'RENT ROLL'!$R$3:$R$100,"&lt;="&amp;MATRIX!ID3,'RENT ROLL'!$T$3:$T$100,"&gt;="&amp;MATRIX!ID3))+((SUMIFS('RENT ROLL'!$V$3:$V$100,'RENT ROLL'!$U$3:$U$100,"="&amp;MATRIX!ID3)))</f>
        <v>0</v>
      </c>
      <c r="IE5" s="31">
        <f>(SUMIFS('RENT ROLL'!$Q$3:$Q$100,'RENT ROLL'!$P$3:$P$100,"="&amp;MATRIX!IE3))+(SUMIFS('RENT ROLL'!$S$3:$S$100,'RENT ROLL'!$R$3:$R$100,"&lt;="&amp;MATRIX!IE3,'RENT ROLL'!$T$3:$T$100,"&gt;="&amp;MATRIX!IE3))+((SUMIFS('RENT ROLL'!$V$3:$V$100,'RENT ROLL'!$U$3:$U$100,"="&amp;MATRIX!IE3)))</f>
        <v>0</v>
      </c>
      <c r="IF5" s="31">
        <f>(SUMIFS('RENT ROLL'!$Q$3:$Q$100,'RENT ROLL'!$P$3:$P$100,"="&amp;MATRIX!IF3))+(SUMIFS('RENT ROLL'!$S$3:$S$100,'RENT ROLL'!$R$3:$R$100,"&lt;="&amp;MATRIX!IF3,'RENT ROLL'!$T$3:$T$100,"&gt;="&amp;MATRIX!IF3))+((SUMIFS('RENT ROLL'!$V$3:$V$100,'RENT ROLL'!$U$3:$U$100,"="&amp;MATRIX!IF3)))</f>
        <v>0</v>
      </c>
      <c r="IG5" s="31">
        <f>(SUMIFS('RENT ROLL'!$Q$3:$Q$100,'RENT ROLL'!$P$3:$P$100,"="&amp;MATRIX!IG3))+(SUMIFS('RENT ROLL'!$S$3:$S$100,'RENT ROLL'!$R$3:$R$100,"&lt;="&amp;MATRIX!IG3,'RENT ROLL'!$T$3:$T$100,"&gt;="&amp;MATRIX!IG3))+((SUMIFS('RENT ROLL'!$V$3:$V$100,'RENT ROLL'!$U$3:$U$100,"="&amp;MATRIX!IG3)))</f>
        <v>0</v>
      </c>
      <c r="IH5" s="31">
        <f>(SUMIFS('RENT ROLL'!$Q$3:$Q$100,'RENT ROLL'!$P$3:$P$100,"="&amp;MATRIX!IH3))+(SUMIFS('RENT ROLL'!$S$3:$S$100,'RENT ROLL'!$R$3:$R$100,"&lt;="&amp;MATRIX!IH3,'RENT ROLL'!$T$3:$T$100,"&gt;="&amp;MATRIX!IH3))+((SUMIFS('RENT ROLL'!$V$3:$V$100,'RENT ROLL'!$U$3:$U$100,"="&amp;MATRIX!IH3)))</f>
        <v>0</v>
      </c>
      <c r="II5" s="31">
        <f>(SUMIFS('RENT ROLL'!$Q$3:$Q$100,'RENT ROLL'!$P$3:$P$100,"="&amp;MATRIX!II3))+(SUMIFS('RENT ROLL'!$S$3:$S$100,'RENT ROLL'!$R$3:$R$100,"&lt;="&amp;MATRIX!II3,'RENT ROLL'!$T$3:$T$100,"&gt;="&amp;MATRIX!II3))+((SUMIFS('RENT ROLL'!$V$3:$V$100,'RENT ROLL'!$U$3:$U$100,"="&amp;MATRIX!II3)))</f>
        <v>0</v>
      </c>
      <c r="IJ5" s="31">
        <f>(SUMIFS('RENT ROLL'!$Q$3:$Q$100,'RENT ROLL'!$P$3:$P$100,"="&amp;MATRIX!IJ3))+(SUMIFS('RENT ROLL'!$S$3:$S$100,'RENT ROLL'!$R$3:$R$100,"&lt;="&amp;MATRIX!IJ3,'RENT ROLL'!$T$3:$T$100,"&gt;="&amp;MATRIX!IJ3))+((SUMIFS('RENT ROLL'!$V$3:$V$100,'RENT ROLL'!$U$3:$U$100,"="&amp;MATRIX!IJ3)))</f>
        <v>0</v>
      </c>
      <c r="IK5" s="31">
        <f>(SUMIFS('RENT ROLL'!$Q$3:$Q$100,'RENT ROLL'!$P$3:$P$100,"="&amp;MATRIX!IK3))+(SUMIFS('RENT ROLL'!$S$3:$S$100,'RENT ROLL'!$R$3:$R$100,"&lt;="&amp;MATRIX!IK3,'RENT ROLL'!$T$3:$T$100,"&gt;="&amp;MATRIX!IK3))+((SUMIFS('RENT ROLL'!$V$3:$V$100,'RENT ROLL'!$U$3:$U$100,"="&amp;MATRIX!IK3)))</f>
        <v>0</v>
      </c>
      <c r="IL5" s="31">
        <f>(SUMIFS('RENT ROLL'!$Q$3:$Q$100,'RENT ROLL'!$P$3:$P$100,"="&amp;MATRIX!IL3))+(SUMIFS('RENT ROLL'!$S$3:$S$100,'RENT ROLL'!$R$3:$R$100,"&lt;="&amp;MATRIX!IL3,'RENT ROLL'!$T$3:$T$100,"&gt;="&amp;MATRIX!IL3))+((SUMIFS('RENT ROLL'!$V$3:$V$100,'RENT ROLL'!$U$3:$U$100,"="&amp;MATRIX!IL3)))</f>
        <v>0</v>
      </c>
      <c r="IM5" s="31">
        <f>(SUMIFS('RENT ROLL'!$Q$3:$Q$100,'RENT ROLL'!$P$3:$P$100,"="&amp;MATRIX!IM3))+(SUMIFS('RENT ROLL'!$S$3:$S$100,'RENT ROLL'!$R$3:$R$100,"&lt;="&amp;MATRIX!IM3,'RENT ROLL'!$T$3:$T$100,"&gt;="&amp;MATRIX!IM3))+((SUMIFS('RENT ROLL'!$V$3:$V$100,'RENT ROLL'!$U$3:$U$100,"="&amp;MATRIX!IM3)))</f>
        <v>0</v>
      </c>
      <c r="IN5" s="31">
        <f>(SUMIFS('RENT ROLL'!$Q$3:$Q$100,'RENT ROLL'!$P$3:$P$100,"="&amp;MATRIX!IN3))+(SUMIFS('RENT ROLL'!$S$3:$S$100,'RENT ROLL'!$R$3:$R$100,"&lt;="&amp;MATRIX!IN3,'RENT ROLL'!$T$3:$T$100,"&gt;="&amp;MATRIX!IN3))+((SUMIFS('RENT ROLL'!$V$3:$V$100,'RENT ROLL'!$U$3:$U$100,"="&amp;MATRIX!IN3)))</f>
        <v>0</v>
      </c>
      <c r="IO5" s="31">
        <f>(SUMIFS('RENT ROLL'!$Q$3:$Q$100,'RENT ROLL'!$P$3:$P$100,"="&amp;MATRIX!IO3))+(SUMIFS('RENT ROLL'!$S$3:$S$100,'RENT ROLL'!$R$3:$R$100,"&lt;="&amp;MATRIX!IO3,'RENT ROLL'!$T$3:$T$100,"&gt;="&amp;MATRIX!IO3))+((SUMIFS('RENT ROLL'!$V$3:$V$100,'RENT ROLL'!$U$3:$U$100,"="&amp;MATRIX!IO3)))</f>
        <v>0</v>
      </c>
      <c r="IP5" s="31">
        <f>(SUMIFS('RENT ROLL'!$Q$3:$Q$100,'RENT ROLL'!$P$3:$P$100,"="&amp;MATRIX!IP3))+(SUMIFS('RENT ROLL'!$S$3:$S$100,'RENT ROLL'!$R$3:$R$100,"&lt;="&amp;MATRIX!IP3,'RENT ROLL'!$T$3:$T$100,"&gt;="&amp;MATRIX!IP3))+((SUMIFS('RENT ROLL'!$V$3:$V$100,'RENT ROLL'!$U$3:$U$100,"="&amp;MATRIX!IP3)))</f>
        <v>0</v>
      </c>
      <c r="IQ5" s="31">
        <f>(SUMIFS('RENT ROLL'!$Q$3:$Q$100,'RENT ROLL'!$P$3:$P$100,"="&amp;MATRIX!IQ3))+(SUMIFS('RENT ROLL'!$S$3:$S$100,'RENT ROLL'!$R$3:$R$100,"&lt;="&amp;MATRIX!IQ3,'RENT ROLL'!$T$3:$T$100,"&gt;="&amp;MATRIX!IQ3))+((SUMIFS('RENT ROLL'!$V$3:$V$100,'RENT ROLL'!$U$3:$U$100,"="&amp;MATRIX!IQ3)))</f>
        <v>0</v>
      </c>
      <c r="IR5" s="31">
        <f>(SUMIFS('RENT ROLL'!$Q$3:$Q$100,'RENT ROLL'!$P$3:$P$100,"="&amp;MATRIX!IR3))+(SUMIFS('RENT ROLL'!$S$3:$S$100,'RENT ROLL'!$R$3:$R$100,"&lt;="&amp;MATRIX!IR3,'RENT ROLL'!$T$3:$T$100,"&gt;="&amp;MATRIX!IR3))+((SUMIFS('RENT ROLL'!$V$3:$V$100,'RENT ROLL'!$U$3:$U$100,"="&amp;MATRIX!IR3)))</f>
        <v>0</v>
      </c>
      <c r="IS5" s="31">
        <f>(SUMIFS('RENT ROLL'!$Q$3:$Q$100,'RENT ROLL'!$P$3:$P$100,"="&amp;MATRIX!IS3))+(SUMIFS('RENT ROLL'!$S$3:$S$100,'RENT ROLL'!$R$3:$R$100,"&lt;="&amp;MATRIX!IS3,'RENT ROLL'!$T$3:$T$100,"&gt;="&amp;MATRIX!IS3))+((SUMIFS('RENT ROLL'!$V$3:$V$100,'RENT ROLL'!$U$3:$U$100,"="&amp;MATRIX!IS3)))</f>
        <v>0</v>
      </c>
      <c r="IT5" s="31">
        <f>(SUMIFS('RENT ROLL'!$Q$3:$Q$100,'RENT ROLL'!$P$3:$P$100,"="&amp;MATRIX!IT3))+(SUMIFS('RENT ROLL'!$S$3:$S$100,'RENT ROLL'!$R$3:$R$100,"&lt;="&amp;MATRIX!IT3,'RENT ROLL'!$T$3:$T$100,"&gt;="&amp;MATRIX!IT3))+((SUMIFS('RENT ROLL'!$V$3:$V$100,'RENT ROLL'!$U$3:$U$100,"="&amp;MATRIX!IT3)))</f>
        <v>0</v>
      </c>
      <c r="IU5" s="31">
        <f>(SUMIFS('RENT ROLL'!$Q$3:$Q$100,'RENT ROLL'!$P$3:$P$100,"="&amp;MATRIX!IU3))+(SUMIFS('RENT ROLL'!$S$3:$S$100,'RENT ROLL'!$R$3:$R$100,"&lt;="&amp;MATRIX!IU3,'RENT ROLL'!$T$3:$T$100,"&gt;="&amp;MATRIX!IU3))+((SUMIFS('RENT ROLL'!$V$3:$V$100,'RENT ROLL'!$U$3:$U$100,"="&amp;MATRIX!IU3)))</f>
        <v>0</v>
      </c>
      <c r="IV5" s="31">
        <f>(SUMIFS('RENT ROLL'!$Q$3:$Q$100,'RENT ROLL'!$P$3:$P$100,"="&amp;MATRIX!IV3))+(SUMIFS('RENT ROLL'!$S$3:$S$100,'RENT ROLL'!$R$3:$R$100,"&lt;="&amp;MATRIX!IV3,'RENT ROLL'!$T$3:$T$100,"&gt;="&amp;MATRIX!IV3))+((SUMIFS('RENT ROLL'!$V$3:$V$100,'RENT ROLL'!$U$3:$U$100,"="&amp;MATRIX!IV3)))</f>
        <v>0</v>
      </c>
      <c r="IW5" s="31">
        <f>(SUMIFS('RENT ROLL'!$Q$3:$Q$100,'RENT ROLL'!$P$3:$P$100,"="&amp;MATRIX!IW3))+(SUMIFS('RENT ROLL'!$S$3:$S$100,'RENT ROLL'!$R$3:$R$100,"&lt;="&amp;MATRIX!IW3,'RENT ROLL'!$T$3:$T$100,"&gt;="&amp;MATRIX!IW3))+((SUMIFS('RENT ROLL'!$V$3:$V$100,'RENT ROLL'!$U$3:$U$100,"="&amp;MATRIX!IW3)))</f>
        <v>0</v>
      </c>
      <c r="IX5" s="31">
        <f>(SUMIFS('RENT ROLL'!$Q$3:$Q$100,'RENT ROLL'!$P$3:$P$100,"="&amp;MATRIX!IX3))+(SUMIFS('RENT ROLL'!$S$3:$S$100,'RENT ROLL'!$R$3:$R$100,"&lt;="&amp;MATRIX!IX3,'RENT ROLL'!$T$3:$T$100,"&gt;="&amp;MATRIX!IX3))+((SUMIFS('RENT ROLL'!$V$3:$V$100,'RENT ROLL'!$U$3:$U$100,"="&amp;MATRIX!IX3)))</f>
        <v>0</v>
      </c>
      <c r="IY5" s="31">
        <f>(SUMIFS('RENT ROLL'!$Q$3:$Q$100,'RENT ROLL'!$P$3:$P$100,"="&amp;MATRIX!IY3))+(SUMIFS('RENT ROLL'!$S$3:$S$100,'RENT ROLL'!$R$3:$R$100,"&lt;="&amp;MATRIX!IY3,'RENT ROLL'!$T$3:$T$100,"&gt;="&amp;MATRIX!IY3))+((SUMIFS('RENT ROLL'!$V$3:$V$100,'RENT ROLL'!$U$3:$U$100,"="&amp;MATRIX!IY3)))</f>
        <v>0</v>
      </c>
      <c r="IZ5" s="31">
        <f>(SUMIFS('RENT ROLL'!$Q$3:$Q$100,'RENT ROLL'!$P$3:$P$100,"="&amp;MATRIX!IZ3))+(SUMIFS('RENT ROLL'!$S$3:$S$100,'RENT ROLL'!$R$3:$R$100,"&lt;="&amp;MATRIX!IZ3,'RENT ROLL'!$T$3:$T$100,"&gt;="&amp;MATRIX!IZ3))+((SUMIFS('RENT ROLL'!$V$3:$V$100,'RENT ROLL'!$U$3:$U$100,"="&amp;MATRIX!IZ3)))</f>
        <v>0</v>
      </c>
      <c r="JA5" s="31">
        <f>(SUMIFS('RENT ROLL'!$Q$3:$Q$100,'RENT ROLL'!$P$3:$P$100,"="&amp;MATRIX!JA3))+(SUMIFS('RENT ROLL'!$S$3:$S$100,'RENT ROLL'!$R$3:$R$100,"&lt;="&amp;MATRIX!JA3,'RENT ROLL'!$T$3:$T$100,"&gt;="&amp;MATRIX!JA3))+((SUMIFS('RENT ROLL'!$V$3:$V$100,'RENT ROLL'!$U$3:$U$100,"="&amp;MATRIX!JA3)))</f>
        <v>0</v>
      </c>
      <c r="JB5" s="31">
        <f>(SUMIFS('RENT ROLL'!$Q$3:$Q$100,'RENT ROLL'!$P$3:$P$100,"="&amp;MATRIX!JB3))+(SUMIFS('RENT ROLL'!$S$3:$S$100,'RENT ROLL'!$R$3:$R$100,"&lt;="&amp;MATRIX!JB3,'RENT ROLL'!$T$3:$T$100,"&gt;="&amp;MATRIX!JB3))+((SUMIFS('RENT ROLL'!$V$3:$V$100,'RENT ROLL'!$U$3:$U$100,"="&amp;MATRIX!JB3)))</f>
        <v>0</v>
      </c>
      <c r="JC5" s="31">
        <f>(SUMIFS('RENT ROLL'!$Q$3:$Q$100,'RENT ROLL'!$P$3:$P$100,"="&amp;MATRIX!JC3))+(SUMIFS('RENT ROLL'!$S$3:$S$100,'RENT ROLL'!$R$3:$R$100,"&lt;="&amp;MATRIX!JC3,'RENT ROLL'!$T$3:$T$100,"&gt;="&amp;MATRIX!JC3))+((SUMIFS('RENT ROLL'!$V$3:$V$100,'RENT ROLL'!$U$3:$U$100,"="&amp;MATRIX!JC3)))</f>
        <v>0</v>
      </c>
      <c r="JD5" s="31">
        <f>(SUMIFS('RENT ROLL'!$Q$3:$Q$100,'RENT ROLL'!$P$3:$P$100,"="&amp;MATRIX!JD3))+(SUMIFS('RENT ROLL'!$S$3:$S$100,'RENT ROLL'!$R$3:$R$100,"&lt;="&amp;MATRIX!JD3,'RENT ROLL'!$T$3:$T$100,"&gt;="&amp;MATRIX!JD3))+((SUMIFS('RENT ROLL'!$V$3:$V$100,'RENT ROLL'!$U$3:$U$100,"="&amp;MATRIX!JD3)))</f>
        <v>0</v>
      </c>
      <c r="JE5" s="31">
        <f>(SUMIFS('RENT ROLL'!$Q$3:$Q$100,'RENT ROLL'!$P$3:$P$100,"="&amp;MATRIX!JE3))+(SUMIFS('RENT ROLL'!$S$3:$S$100,'RENT ROLL'!$R$3:$R$100,"&lt;="&amp;MATRIX!JE3,'RENT ROLL'!$T$3:$T$100,"&gt;="&amp;MATRIX!JE3))+((SUMIFS('RENT ROLL'!$V$3:$V$100,'RENT ROLL'!$U$3:$U$100,"="&amp;MATRIX!JE3)))</f>
        <v>0</v>
      </c>
      <c r="JF5" s="31">
        <f>(SUMIFS('RENT ROLL'!$Q$3:$Q$100,'RENT ROLL'!$P$3:$P$100,"="&amp;MATRIX!JF3))+(SUMIFS('RENT ROLL'!$S$3:$S$100,'RENT ROLL'!$R$3:$R$100,"&lt;="&amp;MATRIX!JF3,'RENT ROLL'!$T$3:$T$100,"&gt;="&amp;MATRIX!JF3))+((SUMIFS('RENT ROLL'!$V$3:$V$100,'RENT ROLL'!$U$3:$U$100,"="&amp;MATRIX!JF3)))</f>
        <v>0</v>
      </c>
      <c r="JG5" s="31">
        <f>(SUMIFS('RENT ROLL'!$Q$3:$Q$100,'RENT ROLL'!$P$3:$P$100,"="&amp;MATRIX!JG3))+(SUMIFS('RENT ROLL'!$S$3:$S$100,'RENT ROLL'!$R$3:$R$100,"&lt;="&amp;MATRIX!JG3,'RENT ROLL'!$T$3:$T$100,"&gt;="&amp;MATRIX!JG3))+((SUMIFS('RENT ROLL'!$V$3:$V$100,'RENT ROLL'!$U$3:$U$100,"="&amp;MATRIX!JG3)))</f>
        <v>0</v>
      </c>
      <c r="JH5" s="31">
        <f>(SUMIFS('RENT ROLL'!$Q$3:$Q$100,'RENT ROLL'!$P$3:$P$100,"="&amp;MATRIX!JH3))+(SUMIFS('RENT ROLL'!$S$3:$S$100,'RENT ROLL'!$R$3:$R$100,"&lt;="&amp;MATRIX!JH3,'RENT ROLL'!$T$3:$T$100,"&gt;="&amp;MATRIX!JH3))+((SUMIFS('RENT ROLL'!$V$3:$V$100,'RENT ROLL'!$U$3:$U$100,"="&amp;MATRIX!JH3)))</f>
        <v>0</v>
      </c>
      <c r="JI5" s="31">
        <f>(SUMIFS('RENT ROLL'!$Q$3:$Q$100,'RENT ROLL'!$P$3:$P$100,"="&amp;MATRIX!JI3))+(SUMIFS('RENT ROLL'!$S$3:$S$100,'RENT ROLL'!$R$3:$R$100,"&lt;="&amp;MATRIX!JI3,'RENT ROLL'!$T$3:$T$100,"&gt;="&amp;MATRIX!JI3))+((SUMIFS('RENT ROLL'!$V$3:$V$100,'RENT ROLL'!$U$3:$U$100,"="&amp;MATRIX!JI3)))</f>
        <v>0</v>
      </c>
      <c r="JJ5" s="31">
        <f>(SUMIFS('RENT ROLL'!$Q$3:$Q$100,'RENT ROLL'!$P$3:$P$100,"="&amp;MATRIX!JJ3))+(SUMIFS('RENT ROLL'!$S$3:$S$100,'RENT ROLL'!$R$3:$R$100,"&lt;="&amp;MATRIX!JJ3,'RENT ROLL'!$T$3:$T$100,"&gt;="&amp;MATRIX!JJ3))+((SUMIFS('RENT ROLL'!$V$3:$V$100,'RENT ROLL'!$U$3:$U$100,"="&amp;MATRIX!JJ3)))</f>
        <v>0</v>
      </c>
      <c r="JK5" s="31">
        <f>(SUMIFS('RENT ROLL'!$Q$3:$Q$100,'RENT ROLL'!$P$3:$P$100,"="&amp;MATRIX!JK3))+(SUMIFS('RENT ROLL'!$S$3:$S$100,'RENT ROLL'!$R$3:$R$100,"&lt;="&amp;MATRIX!JK3,'RENT ROLL'!$T$3:$T$100,"&gt;="&amp;MATRIX!JK3))+((SUMIFS('RENT ROLL'!$V$3:$V$100,'RENT ROLL'!$U$3:$U$100,"="&amp;MATRIX!JK3)))</f>
        <v>0</v>
      </c>
      <c r="JL5" s="31">
        <f>(SUMIFS('RENT ROLL'!$Q$3:$Q$100,'RENT ROLL'!$P$3:$P$100,"="&amp;MATRIX!JL3))+(SUMIFS('RENT ROLL'!$S$3:$S$100,'RENT ROLL'!$R$3:$R$100,"&lt;="&amp;MATRIX!JL3,'RENT ROLL'!$T$3:$T$100,"&gt;="&amp;MATRIX!JL3))+((SUMIFS('RENT ROLL'!$V$3:$V$100,'RENT ROLL'!$U$3:$U$100,"="&amp;MATRIX!JL3)))</f>
        <v>0</v>
      </c>
      <c r="JM5" s="31">
        <f>(SUMIFS('RENT ROLL'!$Q$3:$Q$100,'RENT ROLL'!$P$3:$P$100,"="&amp;MATRIX!JM3))+(SUMIFS('RENT ROLL'!$S$3:$S$100,'RENT ROLL'!$R$3:$R$100,"&lt;="&amp;MATRIX!JM3,'RENT ROLL'!$T$3:$T$100,"&gt;="&amp;MATRIX!JM3))+((SUMIFS('RENT ROLL'!$V$3:$V$100,'RENT ROLL'!$U$3:$U$100,"="&amp;MATRIX!JM3)))</f>
        <v>0</v>
      </c>
      <c r="JN5" s="31">
        <f>(SUMIFS('RENT ROLL'!$Q$3:$Q$100,'RENT ROLL'!$P$3:$P$100,"="&amp;MATRIX!JN3))+(SUMIFS('RENT ROLL'!$S$3:$S$100,'RENT ROLL'!$R$3:$R$100,"&lt;="&amp;MATRIX!JN3,'RENT ROLL'!$T$3:$T$100,"&gt;="&amp;MATRIX!JN3))+((SUMIFS('RENT ROLL'!$V$3:$V$100,'RENT ROLL'!$U$3:$U$100,"="&amp;MATRIX!JN3)))</f>
        <v>0</v>
      </c>
      <c r="JO5" s="31">
        <f>(SUMIFS('RENT ROLL'!$Q$3:$Q$100,'RENT ROLL'!$P$3:$P$100,"="&amp;MATRIX!JO3))+(SUMIFS('RENT ROLL'!$S$3:$S$100,'RENT ROLL'!$R$3:$R$100,"&lt;="&amp;MATRIX!JO3,'RENT ROLL'!$T$3:$T$100,"&gt;="&amp;MATRIX!JO3))+((SUMIFS('RENT ROLL'!$V$3:$V$100,'RENT ROLL'!$U$3:$U$100,"="&amp;MATRIX!JO3)))</f>
        <v>0</v>
      </c>
      <c r="JP5" s="31">
        <f>(SUMIFS('RENT ROLL'!$Q$3:$Q$100,'RENT ROLL'!$P$3:$P$100,"="&amp;MATRIX!JP3))+(SUMIFS('RENT ROLL'!$S$3:$S$100,'RENT ROLL'!$R$3:$R$100,"&lt;="&amp;MATRIX!JP3,'RENT ROLL'!$T$3:$T$100,"&gt;="&amp;MATRIX!JP3))+((SUMIFS('RENT ROLL'!$V$3:$V$100,'RENT ROLL'!$U$3:$U$100,"="&amp;MATRIX!JP3)))</f>
        <v>0</v>
      </c>
      <c r="JQ5" s="31">
        <f>(SUMIFS('RENT ROLL'!$Q$3:$Q$100,'RENT ROLL'!$P$3:$P$100,"="&amp;MATRIX!JQ3))+(SUMIFS('RENT ROLL'!$S$3:$S$100,'RENT ROLL'!$R$3:$R$100,"&lt;="&amp;MATRIX!JQ3,'RENT ROLL'!$T$3:$T$100,"&gt;="&amp;MATRIX!JQ3))+((SUMIFS('RENT ROLL'!$V$3:$V$100,'RENT ROLL'!$U$3:$U$100,"="&amp;MATRIX!JQ3)))</f>
        <v>0</v>
      </c>
      <c r="JR5" s="31">
        <f>(SUMIFS('RENT ROLL'!$Q$3:$Q$100,'RENT ROLL'!$P$3:$P$100,"="&amp;MATRIX!JR3))+(SUMIFS('RENT ROLL'!$S$3:$S$100,'RENT ROLL'!$R$3:$R$100,"&lt;="&amp;MATRIX!JR3,'RENT ROLL'!$T$3:$T$100,"&gt;="&amp;MATRIX!JR3))+((SUMIFS('RENT ROLL'!$V$3:$V$100,'RENT ROLL'!$U$3:$U$100,"="&amp;MATRIX!JR3)))</f>
        <v>0</v>
      </c>
      <c r="JS5" s="31">
        <f>(SUMIFS('RENT ROLL'!$Q$3:$Q$100,'RENT ROLL'!$P$3:$P$100,"="&amp;MATRIX!JS3))+(SUMIFS('RENT ROLL'!$S$3:$S$100,'RENT ROLL'!$R$3:$R$100,"&lt;="&amp;MATRIX!JS3,'RENT ROLL'!$T$3:$T$100,"&gt;="&amp;MATRIX!JS3))+((SUMIFS('RENT ROLL'!$V$3:$V$100,'RENT ROLL'!$U$3:$U$100,"="&amp;MATRIX!JS3)))</f>
        <v>0</v>
      </c>
      <c r="JT5" s="31">
        <f>(SUMIFS('RENT ROLL'!$Q$3:$Q$100,'RENT ROLL'!$P$3:$P$100,"="&amp;MATRIX!JT3))+(SUMIFS('RENT ROLL'!$S$3:$S$100,'RENT ROLL'!$R$3:$R$100,"&lt;="&amp;MATRIX!JT3,'RENT ROLL'!$T$3:$T$100,"&gt;="&amp;MATRIX!JT3))+((SUMIFS('RENT ROLL'!$V$3:$V$100,'RENT ROLL'!$U$3:$U$100,"="&amp;MATRIX!JT3)))</f>
        <v>0</v>
      </c>
      <c r="JU5" s="31">
        <f>(SUMIFS('RENT ROLL'!$Q$3:$Q$100,'RENT ROLL'!$P$3:$P$100,"="&amp;MATRIX!JU3))+(SUMIFS('RENT ROLL'!$S$3:$S$100,'RENT ROLL'!$R$3:$R$100,"&lt;="&amp;MATRIX!JU3,'RENT ROLL'!$T$3:$T$100,"&gt;="&amp;MATRIX!JU3))+((SUMIFS('RENT ROLL'!$V$3:$V$100,'RENT ROLL'!$U$3:$U$100,"="&amp;MATRIX!JU3)))</f>
        <v>0</v>
      </c>
      <c r="JV5" s="31">
        <f>(SUMIFS('RENT ROLL'!$Q$3:$Q$100,'RENT ROLL'!$P$3:$P$100,"="&amp;MATRIX!JV3))+(SUMIFS('RENT ROLL'!$S$3:$S$100,'RENT ROLL'!$R$3:$R$100,"&lt;="&amp;MATRIX!JV3,'RENT ROLL'!$T$3:$T$100,"&gt;="&amp;MATRIX!JV3))+((SUMIFS('RENT ROLL'!$V$3:$V$100,'RENT ROLL'!$U$3:$U$100,"="&amp;MATRIX!JV3)))</f>
        <v>0</v>
      </c>
      <c r="JW5" s="31">
        <f>(SUMIFS('RENT ROLL'!$Q$3:$Q$100,'RENT ROLL'!$P$3:$P$100,"="&amp;MATRIX!JW3))+(SUMIFS('RENT ROLL'!$S$3:$S$100,'RENT ROLL'!$R$3:$R$100,"&lt;="&amp;MATRIX!JW3,'RENT ROLL'!$T$3:$T$100,"&gt;="&amp;MATRIX!JW3))+((SUMIFS('RENT ROLL'!$V$3:$V$100,'RENT ROLL'!$U$3:$U$100,"="&amp;MATRIX!JW3)))</f>
        <v>0</v>
      </c>
      <c r="JX5" s="31">
        <f>(SUMIFS('RENT ROLL'!$Q$3:$Q$100,'RENT ROLL'!$P$3:$P$100,"="&amp;MATRIX!JX3))+(SUMIFS('RENT ROLL'!$S$3:$S$100,'RENT ROLL'!$R$3:$R$100,"&lt;="&amp;MATRIX!JX3,'RENT ROLL'!$T$3:$T$100,"&gt;="&amp;MATRIX!JX3))+((SUMIFS('RENT ROLL'!$V$3:$V$100,'RENT ROLL'!$U$3:$U$100,"="&amp;MATRIX!JX3)))</f>
        <v>0</v>
      </c>
      <c r="JY5" s="31">
        <f>(SUMIFS('RENT ROLL'!$Q$3:$Q$100,'RENT ROLL'!$P$3:$P$100,"="&amp;MATRIX!JY3))+(SUMIFS('RENT ROLL'!$S$3:$S$100,'RENT ROLL'!$R$3:$R$100,"&lt;="&amp;MATRIX!JY3,'RENT ROLL'!$T$3:$T$100,"&gt;="&amp;MATRIX!JY3))+((SUMIFS('RENT ROLL'!$V$3:$V$100,'RENT ROLL'!$U$3:$U$100,"="&amp;MATRIX!JY3)))</f>
        <v>0</v>
      </c>
      <c r="JZ5" s="31">
        <f>(SUMIFS('RENT ROLL'!$Q$3:$Q$100,'RENT ROLL'!$P$3:$P$100,"="&amp;MATRIX!JZ3))+(SUMIFS('RENT ROLL'!$S$3:$S$100,'RENT ROLL'!$R$3:$R$100,"&lt;="&amp;MATRIX!JZ3,'RENT ROLL'!$T$3:$T$100,"&gt;="&amp;MATRIX!JZ3))+((SUMIFS('RENT ROLL'!$V$3:$V$100,'RENT ROLL'!$U$3:$U$100,"="&amp;MATRIX!JZ3)))</f>
        <v>0</v>
      </c>
      <c r="KA5" s="31">
        <f>(SUMIFS('RENT ROLL'!$Q$3:$Q$100,'RENT ROLL'!$P$3:$P$100,"="&amp;MATRIX!KA3))+(SUMIFS('RENT ROLL'!$S$3:$S$100,'RENT ROLL'!$R$3:$R$100,"&lt;="&amp;MATRIX!KA3,'RENT ROLL'!$T$3:$T$100,"&gt;="&amp;MATRIX!KA3))+((SUMIFS('RENT ROLL'!$V$3:$V$100,'RENT ROLL'!$U$3:$U$100,"="&amp;MATRIX!KA3)))</f>
        <v>0</v>
      </c>
      <c r="KB5" s="31">
        <f>(SUMIFS('RENT ROLL'!$Q$3:$Q$100,'RENT ROLL'!$P$3:$P$100,"="&amp;MATRIX!KB3))+(SUMIFS('RENT ROLL'!$S$3:$S$100,'RENT ROLL'!$R$3:$R$100,"&lt;="&amp;MATRIX!KB3,'RENT ROLL'!$T$3:$T$100,"&gt;="&amp;MATRIX!KB3))+((SUMIFS('RENT ROLL'!$V$3:$V$100,'RENT ROLL'!$U$3:$U$100,"="&amp;MATRIX!KB3)))</f>
        <v>0</v>
      </c>
      <c r="KC5" s="31">
        <f>(SUMIFS('RENT ROLL'!$Q$3:$Q$100,'RENT ROLL'!$P$3:$P$100,"="&amp;MATRIX!KC3))+(SUMIFS('RENT ROLL'!$S$3:$S$100,'RENT ROLL'!$R$3:$R$100,"&lt;="&amp;MATRIX!KC3,'RENT ROLL'!$T$3:$T$100,"&gt;="&amp;MATRIX!KC3))+((SUMIFS('RENT ROLL'!$V$3:$V$100,'RENT ROLL'!$U$3:$U$100,"="&amp;MATRIX!KC3)))</f>
        <v>0</v>
      </c>
      <c r="KD5" s="31">
        <f>(SUMIFS('RENT ROLL'!$Q$3:$Q$100,'RENT ROLL'!$P$3:$P$100,"="&amp;MATRIX!KD3))+(SUMIFS('RENT ROLL'!$S$3:$S$100,'RENT ROLL'!$R$3:$R$100,"&lt;="&amp;MATRIX!KD3,'RENT ROLL'!$T$3:$T$100,"&gt;="&amp;MATRIX!KD3))+((SUMIFS('RENT ROLL'!$V$3:$V$100,'RENT ROLL'!$U$3:$U$100,"="&amp;MATRIX!KD3)))</f>
        <v>0</v>
      </c>
      <c r="KE5" s="31">
        <f>(SUMIFS('RENT ROLL'!$Q$3:$Q$100,'RENT ROLL'!$P$3:$P$100,"="&amp;MATRIX!KE3))+(SUMIFS('RENT ROLL'!$S$3:$S$100,'RENT ROLL'!$R$3:$R$100,"&lt;="&amp;MATRIX!KE3,'RENT ROLL'!$T$3:$T$100,"&gt;="&amp;MATRIX!KE3))+((SUMIFS('RENT ROLL'!$V$3:$V$100,'RENT ROLL'!$U$3:$U$100,"="&amp;MATRIX!KE3)))</f>
        <v>0</v>
      </c>
      <c r="KF5" s="31">
        <f>(SUMIFS('RENT ROLL'!$Q$3:$Q$100,'RENT ROLL'!$P$3:$P$100,"="&amp;MATRIX!KF3))+(SUMIFS('RENT ROLL'!$S$3:$S$100,'RENT ROLL'!$R$3:$R$100,"&lt;="&amp;MATRIX!KF3,'RENT ROLL'!$T$3:$T$100,"&gt;="&amp;MATRIX!KF3))+((SUMIFS('RENT ROLL'!$V$3:$V$100,'RENT ROLL'!$U$3:$U$100,"="&amp;MATRIX!KF3)))</f>
        <v>0</v>
      </c>
      <c r="KG5" s="31">
        <f>(SUMIFS('RENT ROLL'!$Q$3:$Q$100,'RENT ROLL'!$P$3:$P$100,"="&amp;MATRIX!KG3))+(SUMIFS('RENT ROLL'!$S$3:$S$100,'RENT ROLL'!$R$3:$R$100,"&lt;="&amp;MATRIX!KG3,'RENT ROLL'!$T$3:$T$100,"&gt;="&amp;MATRIX!KG3))+((SUMIFS('RENT ROLL'!$V$3:$V$100,'RENT ROLL'!$U$3:$U$100,"="&amp;MATRIX!KG3)))</f>
        <v>0</v>
      </c>
      <c r="KH5" s="31">
        <f>(SUMIFS('RENT ROLL'!$Q$3:$Q$100,'RENT ROLL'!$P$3:$P$100,"="&amp;MATRIX!KH3))+(SUMIFS('RENT ROLL'!$S$3:$S$100,'RENT ROLL'!$R$3:$R$100,"&lt;="&amp;MATRIX!KH3,'RENT ROLL'!$T$3:$T$100,"&gt;="&amp;MATRIX!KH3))+((SUMIFS('RENT ROLL'!$V$3:$V$100,'RENT ROLL'!$U$3:$U$100,"="&amp;MATRIX!KH3)))</f>
        <v>0</v>
      </c>
      <c r="KI5" s="31">
        <f>(SUMIFS('RENT ROLL'!$Q$3:$Q$100,'RENT ROLL'!$P$3:$P$100,"="&amp;MATRIX!KI3))+(SUMIFS('RENT ROLL'!$S$3:$S$100,'RENT ROLL'!$R$3:$R$100,"&lt;="&amp;MATRIX!KI3,'RENT ROLL'!$T$3:$T$100,"&gt;="&amp;MATRIX!KI3))+((SUMIFS('RENT ROLL'!$V$3:$V$100,'RENT ROLL'!$U$3:$U$100,"="&amp;MATRIX!KI3)))</f>
        <v>0</v>
      </c>
      <c r="KJ5" s="31">
        <f>(SUMIFS('RENT ROLL'!$Q$3:$Q$100,'RENT ROLL'!$P$3:$P$100,"="&amp;MATRIX!KJ3))+(SUMIFS('RENT ROLL'!$S$3:$S$100,'RENT ROLL'!$R$3:$R$100,"&lt;="&amp;MATRIX!KJ3,'RENT ROLL'!$T$3:$T$100,"&gt;="&amp;MATRIX!KJ3))+((SUMIFS('RENT ROLL'!$V$3:$V$100,'RENT ROLL'!$U$3:$U$100,"="&amp;MATRIX!KJ3)))</f>
        <v>0</v>
      </c>
      <c r="KK5" s="31">
        <f>(SUMIFS('RENT ROLL'!$Q$3:$Q$100,'RENT ROLL'!$P$3:$P$100,"="&amp;MATRIX!KK3))+(SUMIFS('RENT ROLL'!$S$3:$S$100,'RENT ROLL'!$R$3:$R$100,"&lt;="&amp;MATRIX!KK3,'RENT ROLL'!$T$3:$T$100,"&gt;="&amp;MATRIX!KK3))+((SUMIFS('RENT ROLL'!$V$3:$V$100,'RENT ROLL'!$U$3:$U$100,"="&amp;MATRIX!KK3)))</f>
        <v>0</v>
      </c>
      <c r="KL5" s="31">
        <f>(SUMIFS('RENT ROLL'!$Q$3:$Q$100,'RENT ROLL'!$P$3:$P$100,"="&amp;MATRIX!KL3))+(SUMIFS('RENT ROLL'!$S$3:$S$100,'RENT ROLL'!$R$3:$R$100,"&lt;="&amp;MATRIX!KL3,'RENT ROLL'!$T$3:$T$100,"&gt;="&amp;MATRIX!KL3))+((SUMIFS('RENT ROLL'!$V$3:$V$100,'RENT ROLL'!$U$3:$U$100,"="&amp;MATRIX!KL3)))</f>
        <v>0</v>
      </c>
      <c r="KM5" s="31">
        <f>(SUMIFS('RENT ROLL'!$Q$3:$Q$100,'RENT ROLL'!$P$3:$P$100,"="&amp;MATRIX!KM3))+(SUMIFS('RENT ROLL'!$S$3:$S$100,'RENT ROLL'!$R$3:$R$100,"&lt;="&amp;MATRIX!KM3,'RENT ROLL'!$T$3:$T$100,"&gt;="&amp;MATRIX!KM3))+((SUMIFS('RENT ROLL'!$V$3:$V$100,'RENT ROLL'!$U$3:$U$100,"="&amp;MATRIX!KM3)))</f>
        <v>0</v>
      </c>
      <c r="KN5" s="31">
        <f>(SUMIFS('RENT ROLL'!$Q$3:$Q$100,'RENT ROLL'!$P$3:$P$100,"="&amp;MATRIX!KN3))+(SUMIFS('RENT ROLL'!$S$3:$S$100,'RENT ROLL'!$R$3:$R$100,"&lt;="&amp;MATRIX!KN3,'RENT ROLL'!$T$3:$T$100,"&gt;="&amp;MATRIX!KN3))+((SUMIFS('RENT ROLL'!$V$3:$V$100,'RENT ROLL'!$U$3:$U$100,"="&amp;MATRIX!KN3)))</f>
        <v>0</v>
      </c>
      <c r="KO5" s="31">
        <f>(SUMIFS('RENT ROLL'!$Q$3:$Q$100,'RENT ROLL'!$P$3:$P$100,"="&amp;MATRIX!KO3))+(SUMIFS('RENT ROLL'!$S$3:$S$100,'RENT ROLL'!$R$3:$R$100,"&lt;="&amp;MATRIX!KO3,'RENT ROLL'!$T$3:$T$100,"&gt;="&amp;MATRIX!KO3))+((SUMIFS('RENT ROLL'!$V$3:$V$100,'RENT ROLL'!$U$3:$U$100,"="&amp;MATRIX!KO3)))</f>
        <v>0</v>
      </c>
      <c r="KP5" s="31">
        <f>(SUMIFS('RENT ROLL'!$Q$3:$Q$100,'RENT ROLL'!$P$3:$P$100,"="&amp;MATRIX!KP3))+(SUMIFS('RENT ROLL'!$S$3:$S$100,'RENT ROLL'!$R$3:$R$100,"&lt;="&amp;MATRIX!KP3,'RENT ROLL'!$T$3:$T$100,"&gt;="&amp;MATRIX!KP3))+((SUMIFS('RENT ROLL'!$V$3:$V$100,'RENT ROLL'!$U$3:$U$100,"="&amp;MATRIX!KP3)))</f>
        <v>0</v>
      </c>
      <c r="KQ5" s="31">
        <f>(SUMIFS('RENT ROLL'!$Q$3:$Q$100,'RENT ROLL'!$P$3:$P$100,"="&amp;MATRIX!KQ3))+(SUMIFS('RENT ROLL'!$S$3:$S$100,'RENT ROLL'!$R$3:$R$100,"&lt;="&amp;MATRIX!KQ3,'RENT ROLL'!$T$3:$T$100,"&gt;="&amp;MATRIX!KQ3))+((SUMIFS('RENT ROLL'!$V$3:$V$100,'RENT ROLL'!$U$3:$U$100,"="&amp;MATRIX!KQ3)))</f>
        <v>0</v>
      </c>
      <c r="KR5" s="31">
        <f>(SUMIFS('RENT ROLL'!$Q$3:$Q$100,'RENT ROLL'!$P$3:$P$100,"="&amp;MATRIX!KR3))+(SUMIFS('RENT ROLL'!$S$3:$S$100,'RENT ROLL'!$R$3:$R$100,"&lt;="&amp;MATRIX!KR3,'RENT ROLL'!$T$3:$T$100,"&gt;="&amp;MATRIX!KR3))+((SUMIFS('RENT ROLL'!$V$3:$V$100,'RENT ROLL'!$U$3:$U$100,"="&amp;MATRIX!KR3)))</f>
        <v>0</v>
      </c>
      <c r="KS5" s="31">
        <f>(SUMIFS('RENT ROLL'!$Q$3:$Q$100,'RENT ROLL'!$P$3:$P$100,"="&amp;MATRIX!KS3))+(SUMIFS('RENT ROLL'!$S$3:$S$100,'RENT ROLL'!$R$3:$R$100,"&lt;="&amp;MATRIX!KS3,'RENT ROLL'!$T$3:$T$100,"&gt;="&amp;MATRIX!KS3))+((SUMIFS('RENT ROLL'!$V$3:$V$100,'RENT ROLL'!$U$3:$U$100,"="&amp;MATRIX!KS3)))</f>
        <v>0</v>
      </c>
      <c r="KT5" s="31">
        <f>(SUMIFS('RENT ROLL'!$Q$3:$Q$100,'RENT ROLL'!$P$3:$P$100,"="&amp;MATRIX!KT3))+(SUMIFS('RENT ROLL'!$S$3:$S$100,'RENT ROLL'!$R$3:$R$100,"&lt;="&amp;MATRIX!KT3,'RENT ROLL'!$T$3:$T$100,"&gt;="&amp;MATRIX!KT3))+((SUMIFS('RENT ROLL'!$V$3:$V$100,'RENT ROLL'!$U$3:$U$100,"="&amp;MATRIX!KT3)))</f>
        <v>0</v>
      </c>
      <c r="KU5" s="31">
        <f>(SUMIFS('RENT ROLL'!$Q$3:$Q$100,'RENT ROLL'!$P$3:$P$100,"="&amp;MATRIX!KU3))+(SUMIFS('RENT ROLL'!$S$3:$S$100,'RENT ROLL'!$R$3:$R$100,"&lt;="&amp;MATRIX!KU3,'RENT ROLL'!$T$3:$T$100,"&gt;="&amp;MATRIX!KU3))+((SUMIFS('RENT ROLL'!$V$3:$V$100,'RENT ROLL'!$U$3:$U$100,"="&amp;MATRIX!KU3)))</f>
        <v>0</v>
      </c>
      <c r="KV5" s="31">
        <f>(SUMIFS('RENT ROLL'!$Q$3:$Q$100,'RENT ROLL'!$P$3:$P$100,"="&amp;MATRIX!KV3))+(SUMIFS('RENT ROLL'!$S$3:$S$100,'RENT ROLL'!$R$3:$R$100,"&lt;="&amp;MATRIX!KV3,'RENT ROLL'!$T$3:$T$100,"&gt;="&amp;MATRIX!KV3))+((SUMIFS('RENT ROLL'!$V$3:$V$100,'RENT ROLL'!$U$3:$U$100,"="&amp;MATRIX!KV3)))</f>
        <v>0</v>
      </c>
      <c r="KW5" s="31">
        <f>(SUMIFS('RENT ROLL'!$Q$3:$Q$100,'RENT ROLL'!$P$3:$P$100,"="&amp;MATRIX!KW3))+(SUMIFS('RENT ROLL'!$S$3:$S$100,'RENT ROLL'!$R$3:$R$100,"&lt;="&amp;MATRIX!KW3,'RENT ROLL'!$T$3:$T$100,"&gt;="&amp;MATRIX!KW3))+((SUMIFS('RENT ROLL'!$V$3:$V$100,'RENT ROLL'!$U$3:$U$100,"="&amp;MATRIX!KW3)))</f>
        <v>0</v>
      </c>
      <c r="KX5" s="31">
        <f>(SUMIFS('RENT ROLL'!$Q$3:$Q$100,'RENT ROLL'!$P$3:$P$100,"="&amp;MATRIX!KX3))+(SUMIFS('RENT ROLL'!$S$3:$S$100,'RENT ROLL'!$R$3:$R$100,"&lt;="&amp;MATRIX!KX3,'RENT ROLL'!$T$3:$T$100,"&gt;="&amp;MATRIX!KX3))+((SUMIFS('RENT ROLL'!$V$3:$V$100,'RENT ROLL'!$U$3:$U$100,"="&amp;MATRIX!KX3)))</f>
        <v>0</v>
      </c>
      <c r="KY5" s="31">
        <f>(SUMIFS('RENT ROLL'!$Q$3:$Q$100,'RENT ROLL'!$P$3:$P$100,"="&amp;MATRIX!KY3))+(SUMIFS('RENT ROLL'!$S$3:$S$100,'RENT ROLL'!$R$3:$R$100,"&lt;="&amp;MATRIX!KY3,'RENT ROLL'!$T$3:$T$100,"&gt;="&amp;MATRIX!KY3))+((SUMIFS('RENT ROLL'!$V$3:$V$100,'RENT ROLL'!$U$3:$U$100,"="&amp;MATRIX!KY3)))</f>
        <v>0</v>
      </c>
      <c r="KZ5" s="31">
        <f>(SUMIFS('RENT ROLL'!$Q$3:$Q$100,'RENT ROLL'!$P$3:$P$100,"="&amp;MATRIX!KZ3))+(SUMIFS('RENT ROLL'!$S$3:$S$100,'RENT ROLL'!$R$3:$R$100,"&lt;="&amp;MATRIX!KZ3,'RENT ROLL'!$T$3:$T$100,"&gt;="&amp;MATRIX!KZ3))+((SUMIFS('RENT ROLL'!$V$3:$V$100,'RENT ROLL'!$U$3:$U$100,"="&amp;MATRIX!KZ3)))</f>
        <v>0</v>
      </c>
      <c r="LA5" s="31">
        <f>(SUMIFS('RENT ROLL'!$Q$3:$Q$100,'RENT ROLL'!$P$3:$P$100,"="&amp;MATRIX!LA3))+(SUMIFS('RENT ROLL'!$S$3:$S$100,'RENT ROLL'!$R$3:$R$100,"&lt;="&amp;MATRIX!LA3,'RENT ROLL'!$T$3:$T$100,"&gt;="&amp;MATRIX!LA3))+((SUMIFS('RENT ROLL'!$V$3:$V$100,'RENT ROLL'!$U$3:$U$100,"="&amp;MATRIX!LA3)))</f>
        <v>0</v>
      </c>
      <c r="LB5" s="31">
        <f>(SUMIFS('RENT ROLL'!$Q$3:$Q$100,'RENT ROLL'!$P$3:$P$100,"="&amp;MATRIX!LB3))+(SUMIFS('RENT ROLL'!$S$3:$S$100,'RENT ROLL'!$R$3:$R$100,"&lt;="&amp;MATRIX!LB3,'RENT ROLL'!$T$3:$T$100,"&gt;="&amp;MATRIX!LB3))+((SUMIFS('RENT ROLL'!$V$3:$V$100,'RENT ROLL'!$U$3:$U$100,"="&amp;MATRIX!LB3)))</f>
        <v>0</v>
      </c>
      <c r="LC5" s="31">
        <f>(SUMIFS('RENT ROLL'!$Q$3:$Q$100,'RENT ROLL'!$P$3:$P$100,"="&amp;MATRIX!LC3))+(SUMIFS('RENT ROLL'!$S$3:$S$100,'RENT ROLL'!$R$3:$R$100,"&lt;="&amp;MATRIX!LC3,'RENT ROLL'!$T$3:$T$100,"&gt;="&amp;MATRIX!LC3))+((SUMIFS('RENT ROLL'!$V$3:$V$100,'RENT ROLL'!$U$3:$U$100,"="&amp;MATRIX!LC3)))</f>
        <v>0</v>
      </c>
      <c r="LD5" s="31">
        <f>(SUMIFS('RENT ROLL'!$Q$3:$Q$100,'RENT ROLL'!$P$3:$P$100,"="&amp;MATRIX!LD3))+(SUMIFS('RENT ROLL'!$S$3:$S$100,'RENT ROLL'!$R$3:$R$100,"&lt;="&amp;MATRIX!LD3,'RENT ROLL'!$T$3:$T$100,"&gt;="&amp;MATRIX!LD3))+((SUMIFS('RENT ROLL'!$V$3:$V$100,'RENT ROLL'!$U$3:$U$100,"="&amp;MATRIX!LD3)))</f>
        <v>0</v>
      </c>
      <c r="LE5" s="31">
        <f>(SUMIFS('RENT ROLL'!$Q$3:$Q$100,'RENT ROLL'!$P$3:$P$100,"="&amp;MATRIX!LE3))+(SUMIFS('RENT ROLL'!$S$3:$S$100,'RENT ROLL'!$R$3:$R$100,"&lt;="&amp;MATRIX!LE3,'RENT ROLL'!$T$3:$T$100,"&gt;="&amp;MATRIX!LE3))+((SUMIFS('RENT ROLL'!$V$3:$V$100,'RENT ROLL'!$U$3:$U$100,"="&amp;MATRIX!LE3)))</f>
        <v>0</v>
      </c>
      <c r="LF5" s="31">
        <f>(SUMIFS('RENT ROLL'!$Q$3:$Q$100,'RENT ROLL'!$P$3:$P$100,"="&amp;MATRIX!LF3))+(SUMIFS('RENT ROLL'!$S$3:$S$100,'RENT ROLL'!$R$3:$R$100,"&lt;="&amp;MATRIX!LF3,'RENT ROLL'!$T$3:$T$100,"&gt;="&amp;MATRIX!LF3))+((SUMIFS('RENT ROLL'!$V$3:$V$100,'RENT ROLL'!$U$3:$U$100,"="&amp;MATRIX!LF3)))</f>
        <v>0</v>
      </c>
      <c r="LG5" s="31">
        <f>(SUMIFS('RENT ROLL'!$Q$3:$Q$100,'RENT ROLL'!$P$3:$P$100,"="&amp;MATRIX!LG3))+(SUMIFS('RENT ROLL'!$S$3:$S$100,'RENT ROLL'!$R$3:$R$100,"&lt;="&amp;MATRIX!LG3,'RENT ROLL'!$T$3:$T$100,"&gt;="&amp;MATRIX!LG3))+((SUMIFS('RENT ROLL'!$V$3:$V$100,'RENT ROLL'!$U$3:$U$100,"="&amp;MATRIX!LG3)))</f>
        <v>0</v>
      </c>
      <c r="LH5" s="31">
        <f>(SUMIFS('RENT ROLL'!$Q$3:$Q$100,'RENT ROLL'!$P$3:$P$100,"="&amp;MATRIX!LH3))+(SUMIFS('RENT ROLL'!$S$3:$S$100,'RENT ROLL'!$R$3:$R$100,"&lt;="&amp;MATRIX!LH3,'RENT ROLL'!$T$3:$T$100,"&gt;="&amp;MATRIX!LH3))+((SUMIFS('RENT ROLL'!$V$3:$V$100,'RENT ROLL'!$U$3:$U$100,"="&amp;MATRIX!LH3)))</f>
        <v>0</v>
      </c>
      <c r="LI5" s="31">
        <f>(SUMIFS('RENT ROLL'!$Q$3:$Q$100,'RENT ROLL'!$P$3:$P$100,"="&amp;MATRIX!LI3))+(SUMIFS('RENT ROLL'!$S$3:$S$100,'RENT ROLL'!$R$3:$R$100,"&lt;="&amp;MATRIX!LI3,'RENT ROLL'!$T$3:$T$100,"&gt;="&amp;MATRIX!LI3))+((SUMIFS('RENT ROLL'!$V$3:$V$100,'RENT ROLL'!$U$3:$U$100,"="&amp;MATRIX!LI3)))</f>
        <v>0</v>
      </c>
      <c r="LJ5" s="31">
        <f>(SUMIFS('RENT ROLL'!$Q$3:$Q$100,'RENT ROLL'!$P$3:$P$100,"="&amp;MATRIX!LJ3))+(SUMIFS('RENT ROLL'!$S$3:$S$100,'RENT ROLL'!$R$3:$R$100,"&lt;="&amp;MATRIX!LJ3,'RENT ROLL'!$T$3:$T$100,"&gt;="&amp;MATRIX!LJ3))+((SUMIFS('RENT ROLL'!$V$3:$V$100,'RENT ROLL'!$U$3:$U$100,"="&amp;MATRIX!LJ3)))</f>
        <v>0</v>
      </c>
      <c r="LK5" s="31">
        <f>(SUMIFS('RENT ROLL'!$Q$3:$Q$100,'RENT ROLL'!$P$3:$P$100,"="&amp;MATRIX!LK3))+(SUMIFS('RENT ROLL'!$S$3:$S$100,'RENT ROLL'!$R$3:$R$100,"&lt;="&amp;MATRIX!LK3,'RENT ROLL'!$T$3:$T$100,"&gt;="&amp;MATRIX!LK3))+((SUMIFS('RENT ROLL'!$V$3:$V$100,'RENT ROLL'!$U$3:$U$100,"="&amp;MATRIX!LK3)))</f>
        <v>0</v>
      </c>
      <c r="LL5" s="31">
        <f>(SUMIFS('RENT ROLL'!$Q$3:$Q$100,'RENT ROLL'!$P$3:$P$100,"="&amp;MATRIX!LL3))+(SUMIFS('RENT ROLL'!$S$3:$S$100,'RENT ROLL'!$R$3:$R$100,"&lt;="&amp;MATRIX!LL3,'RENT ROLL'!$T$3:$T$100,"&gt;="&amp;MATRIX!LL3))+((SUMIFS('RENT ROLL'!$V$3:$V$100,'RENT ROLL'!$U$3:$U$100,"="&amp;MATRIX!LL3)))</f>
        <v>0</v>
      </c>
      <c r="LM5" s="31">
        <f>(SUMIFS('RENT ROLL'!$Q$3:$Q$100,'RENT ROLL'!$P$3:$P$100,"="&amp;MATRIX!LM3))+(SUMIFS('RENT ROLL'!$S$3:$S$100,'RENT ROLL'!$R$3:$R$100,"&lt;="&amp;MATRIX!LM3,'RENT ROLL'!$T$3:$T$100,"&gt;="&amp;MATRIX!LM3))+((SUMIFS('RENT ROLL'!$V$3:$V$100,'RENT ROLL'!$U$3:$U$100,"="&amp;MATRIX!LM3)))</f>
        <v>0</v>
      </c>
      <c r="LN5" s="31">
        <f>(SUMIFS('RENT ROLL'!$Q$3:$Q$100,'RENT ROLL'!$P$3:$P$100,"="&amp;MATRIX!LN3))+(SUMIFS('RENT ROLL'!$S$3:$S$100,'RENT ROLL'!$R$3:$R$100,"&lt;="&amp;MATRIX!LN3,'RENT ROLL'!$T$3:$T$100,"&gt;="&amp;MATRIX!LN3))+((SUMIFS('RENT ROLL'!$V$3:$V$100,'RENT ROLL'!$U$3:$U$100,"="&amp;MATRIX!LN3)))</f>
        <v>0</v>
      </c>
      <c r="LO5" s="31">
        <f>(SUMIFS('RENT ROLL'!$Q$3:$Q$100,'RENT ROLL'!$P$3:$P$100,"="&amp;MATRIX!LO3))+(SUMIFS('RENT ROLL'!$S$3:$S$100,'RENT ROLL'!$R$3:$R$100,"&lt;="&amp;MATRIX!LO3,'RENT ROLL'!$T$3:$T$100,"&gt;="&amp;MATRIX!LO3))+((SUMIFS('RENT ROLL'!$V$3:$V$100,'RENT ROLL'!$U$3:$U$100,"="&amp;MATRIX!LO3)))</f>
        <v>0</v>
      </c>
      <c r="LP5" s="31">
        <f>(SUMIFS('RENT ROLL'!$Q$3:$Q$100,'RENT ROLL'!$P$3:$P$100,"="&amp;MATRIX!LP3))+(SUMIFS('RENT ROLL'!$S$3:$S$100,'RENT ROLL'!$R$3:$R$100,"&lt;="&amp;MATRIX!LP3,'RENT ROLL'!$T$3:$T$100,"&gt;="&amp;MATRIX!LP3))+((SUMIFS('RENT ROLL'!$V$3:$V$100,'RENT ROLL'!$U$3:$U$100,"="&amp;MATRIX!LP3)))</f>
        <v>0</v>
      </c>
      <c r="LQ5" s="31">
        <f>(SUMIFS('RENT ROLL'!$Q$3:$Q$100,'RENT ROLL'!$P$3:$P$100,"="&amp;MATRIX!LQ3))+(SUMIFS('RENT ROLL'!$S$3:$S$100,'RENT ROLL'!$R$3:$R$100,"&lt;="&amp;MATRIX!LQ3,'RENT ROLL'!$T$3:$T$100,"&gt;="&amp;MATRIX!LQ3))+((SUMIFS('RENT ROLL'!$V$3:$V$100,'RENT ROLL'!$U$3:$U$100,"="&amp;MATRIX!LQ3)))</f>
        <v>0</v>
      </c>
      <c r="LR5" s="31">
        <f>(SUMIFS('RENT ROLL'!$Q$3:$Q$100,'RENT ROLL'!$P$3:$P$100,"="&amp;MATRIX!LR3))+(SUMIFS('RENT ROLL'!$S$3:$S$100,'RENT ROLL'!$R$3:$R$100,"&lt;="&amp;MATRIX!LR3,'RENT ROLL'!$T$3:$T$100,"&gt;="&amp;MATRIX!LR3))+((SUMIFS('RENT ROLL'!$V$3:$V$100,'RENT ROLL'!$U$3:$U$100,"="&amp;MATRIX!LR3)))</f>
        <v>0</v>
      </c>
      <c r="LS5" s="31">
        <f>(SUMIFS('RENT ROLL'!$Q$3:$Q$100,'RENT ROLL'!$P$3:$P$100,"="&amp;MATRIX!LS3))+(SUMIFS('RENT ROLL'!$S$3:$S$100,'RENT ROLL'!$R$3:$R$100,"&lt;="&amp;MATRIX!LS3,'RENT ROLL'!$T$3:$T$100,"&gt;="&amp;MATRIX!LS3))+((SUMIFS('RENT ROLL'!$V$3:$V$100,'RENT ROLL'!$U$3:$U$100,"="&amp;MATRIX!LS3)))</f>
        <v>0</v>
      </c>
      <c r="LT5" s="31">
        <f>(SUMIFS('RENT ROLL'!$Q$3:$Q$100,'RENT ROLL'!$P$3:$P$100,"="&amp;MATRIX!LT3))+(SUMIFS('RENT ROLL'!$S$3:$S$100,'RENT ROLL'!$R$3:$R$100,"&lt;="&amp;MATRIX!LT3,'RENT ROLL'!$T$3:$T$100,"&gt;="&amp;MATRIX!LT3))+((SUMIFS('RENT ROLL'!$V$3:$V$100,'RENT ROLL'!$U$3:$U$100,"="&amp;MATRIX!LT3)))</f>
        <v>0</v>
      </c>
      <c r="LU5" s="31">
        <f>(SUMIFS('RENT ROLL'!$Q$3:$Q$100,'RENT ROLL'!$P$3:$P$100,"="&amp;MATRIX!LU3))+(SUMIFS('RENT ROLL'!$S$3:$S$100,'RENT ROLL'!$R$3:$R$100,"&lt;="&amp;MATRIX!LU3,'RENT ROLL'!$T$3:$T$100,"&gt;="&amp;MATRIX!LU3))+((SUMIFS('RENT ROLL'!$V$3:$V$100,'RENT ROLL'!$U$3:$U$100,"="&amp;MATRIX!LU3)))</f>
        <v>0</v>
      </c>
      <c r="LV5" s="31">
        <f>(SUMIFS('RENT ROLL'!$Q$3:$Q$100,'RENT ROLL'!$P$3:$P$100,"="&amp;MATRIX!LV3))+(SUMIFS('RENT ROLL'!$S$3:$S$100,'RENT ROLL'!$R$3:$R$100,"&lt;="&amp;MATRIX!LV3,'RENT ROLL'!$T$3:$T$100,"&gt;="&amp;MATRIX!LV3))+((SUMIFS('RENT ROLL'!$V$3:$V$100,'RENT ROLL'!$U$3:$U$100,"="&amp;MATRIX!LV3)))</f>
        <v>0</v>
      </c>
      <c r="LW5" s="31">
        <f>(SUMIFS('RENT ROLL'!$Q$3:$Q$100,'RENT ROLL'!$P$3:$P$100,"="&amp;MATRIX!LW3))+(SUMIFS('RENT ROLL'!$S$3:$S$100,'RENT ROLL'!$R$3:$R$100,"&lt;="&amp;MATRIX!LW3,'RENT ROLL'!$T$3:$T$100,"&gt;="&amp;MATRIX!LW3))+((SUMIFS('RENT ROLL'!$V$3:$V$100,'RENT ROLL'!$U$3:$U$100,"="&amp;MATRIX!LW3)))</f>
        <v>0</v>
      </c>
      <c r="LX5" s="31">
        <f>(SUMIFS('RENT ROLL'!$Q$3:$Q$100,'RENT ROLL'!$P$3:$P$100,"="&amp;MATRIX!LX3))+(SUMIFS('RENT ROLL'!$S$3:$S$100,'RENT ROLL'!$R$3:$R$100,"&lt;="&amp;MATRIX!LX3,'RENT ROLL'!$T$3:$T$100,"&gt;="&amp;MATRIX!LX3))+((SUMIFS('RENT ROLL'!$V$3:$V$100,'RENT ROLL'!$U$3:$U$100,"="&amp;MATRIX!LX3)))</f>
        <v>0</v>
      </c>
      <c r="LY5" s="31">
        <f>(SUMIFS('RENT ROLL'!$Q$3:$Q$100,'RENT ROLL'!$P$3:$P$100,"="&amp;MATRIX!LY3))+(SUMIFS('RENT ROLL'!$S$3:$S$100,'RENT ROLL'!$R$3:$R$100,"&lt;="&amp;MATRIX!LY3,'RENT ROLL'!$T$3:$T$100,"&gt;="&amp;MATRIX!LY3))+((SUMIFS('RENT ROLL'!$V$3:$V$100,'RENT ROLL'!$U$3:$U$100,"="&amp;MATRIX!LY3)))</f>
        <v>0</v>
      </c>
      <c r="LZ5" s="31">
        <f>(SUMIFS('RENT ROLL'!$Q$3:$Q$100,'RENT ROLL'!$P$3:$P$100,"="&amp;MATRIX!LZ3))+(SUMIFS('RENT ROLL'!$S$3:$S$100,'RENT ROLL'!$R$3:$R$100,"&lt;="&amp;MATRIX!LZ3,'RENT ROLL'!$T$3:$T$100,"&gt;="&amp;MATRIX!LZ3))+((SUMIFS('RENT ROLL'!$V$3:$V$100,'RENT ROLL'!$U$3:$U$100,"="&amp;MATRIX!LZ3)))</f>
        <v>0</v>
      </c>
      <c r="MA5" s="31">
        <f>(SUMIFS('RENT ROLL'!$Q$3:$Q$100,'RENT ROLL'!$P$3:$P$100,"="&amp;MATRIX!MA3))+(SUMIFS('RENT ROLL'!$S$3:$S$100,'RENT ROLL'!$R$3:$R$100,"&lt;="&amp;MATRIX!MA3,'RENT ROLL'!$T$3:$T$100,"&gt;="&amp;MATRIX!MA3))+((SUMIFS('RENT ROLL'!$V$3:$V$100,'RENT ROLL'!$U$3:$U$100,"="&amp;MATRIX!MA3)))</f>
        <v>0</v>
      </c>
      <c r="MB5" s="31">
        <f>(SUMIFS('RENT ROLL'!$Q$3:$Q$100,'RENT ROLL'!$P$3:$P$100,"="&amp;MATRIX!MB3))+(SUMIFS('RENT ROLL'!$S$3:$S$100,'RENT ROLL'!$R$3:$R$100,"&lt;="&amp;MATRIX!MB3,'RENT ROLL'!$T$3:$T$100,"&gt;="&amp;MATRIX!MB3))+((SUMIFS('RENT ROLL'!$V$3:$V$100,'RENT ROLL'!$U$3:$U$100,"="&amp;MATRIX!MB3)))</f>
        <v>0</v>
      </c>
      <c r="MC5" s="31">
        <f>(SUMIFS('RENT ROLL'!$Q$3:$Q$100,'RENT ROLL'!$P$3:$P$100,"="&amp;MATRIX!MC3))+(SUMIFS('RENT ROLL'!$S$3:$S$100,'RENT ROLL'!$R$3:$R$100,"&lt;="&amp;MATRIX!MC3,'RENT ROLL'!$T$3:$T$100,"&gt;="&amp;MATRIX!MC3))+((SUMIFS('RENT ROLL'!$V$3:$V$100,'RENT ROLL'!$U$3:$U$100,"="&amp;MATRIX!MC3)))</f>
        <v>0</v>
      </c>
      <c r="MD5" s="31">
        <f>(SUMIFS('RENT ROLL'!$Q$3:$Q$100,'RENT ROLL'!$P$3:$P$100,"="&amp;MATRIX!MD3))+(SUMIFS('RENT ROLL'!$S$3:$S$100,'RENT ROLL'!$R$3:$R$100,"&lt;="&amp;MATRIX!MD3,'RENT ROLL'!$T$3:$T$100,"&gt;="&amp;MATRIX!MD3))+((SUMIFS('RENT ROLL'!$V$3:$V$100,'RENT ROLL'!$U$3:$U$100,"="&amp;MATRIX!MD3)))</f>
        <v>0</v>
      </c>
      <c r="ME5" s="31">
        <f>(SUMIFS('RENT ROLL'!$Q$3:$Q$100,'RENT ROLL'!$P$3:$P$100,"="&amp;MATRIX!ME3))+(SUMIFS('RENT ROLL'!$S$3:$S$100,'RENT ROLL'!$R$3:$R$100,"&lt;="&amp;MATRIX!ME3,'RENT ROLL'!$T$3:$T$100,"&gt;="&amp;MATRIX!ME3))+((SUMIFS('RENT ROLL'!$V$3:$V$100,'RENT ROLL'!$U$3:$U$100,"="&amp;MATRIX!ME3)))</f>
        <v>0</v>
      </c>
      <c r="MF5" s="31">
        <f>(SUMIFS('RENT ROLL'!$Q$3:$Q$100,'RENT ROLL'!$P$3:$P$100,"="&amp;MATRIX!MF3))+(SUMIFS('RENT ROLL'!$S$3:$S$100,'RENT ROLL'!$R$3:$R$100,"&lt;="&amp;MATRIX!MF3,'RENT ROLL'!$T$3:$T$100,"&gt;="&amp;MATRIX!MF3))+((SUMIFS('RENT ROLL'!$V$3:$V$100,'RENT ROLL'!$U$3:$U$100,"="&amp;MATRIX!MF3)))</f>
        <v>0</v>
      </c>
      <c r="MG5" s="31">
        <f>(SUMIFS('RENT ROLL'!$Q$3:$Q$100,'RENT ROLL'!$P$3:$P$100,"="&amp;MATRIX!MG3))+(SUMIFS('RENT ROLL'!$S$3:$S$100,'RENT ROLL'!$R$3:$R$100,"&lt;="&amp;MATRIX!MG3,'RENT ROLL'!$T$3:$T$100,"&gt;="&amp;MATRIX!MG3))+((SUMIFS('RENT ROLL'!$V$3:$V$100,'RENT ROLL'!$U$3:$U$100,"="&amp;MATRIX!MG3)))</f>
        <v>0</v>
      </c>
      <c r="MH5" s="31">
        <f>(SUMIFS('RENT ROLL'!$Q$3:$Q$100,'RENT ROLL'!$P$3:$P$100,"="&amp;MATRIX!MH3))+(SUMIFS('RENT ROLL'!$S$3:$S$100,'RENT ROLL'!$R$3:$R$100,"&lt;="&amp;MATRIX!MH3,'RENT ROLL'!$T$3:$T$100,"&gt;="&amp;MATRIX!MH3))+((SUMIFS('RENT ROLL'!$V$3:$V$100,'RENT ROLL'!$U$3:$U$100,"="&amp;MATRIX!MH3)))</f>
        <v>0</v>
      </c>
      <c r="MI5" s="31">
        <f>(SUMIFS('RENT ROLL'!$Q$3:$Q$100,'RENT ROLL'!$P$3:$P$100,"="&amp;MATRIX!MI3))+(SUMIFS('RENT ROLL'!$S$3:$S$100,'RENT ROLL'!$R$3:$R$100,"&lt;="&amp;MATRIX!MI3,'RENT ROLL'!$T$3:$T$100,"&gt;="&amp;MATRIX!MI3))+((SUMIFS('RENT ROLL'!$V$3:$V$100,'RENT ROLL'!$U$3:$U$100,"="&amp;MATRIX!MI3)))</f>
        <v>0</v>
      </c>
      <c r="MJ5" s="31">
        <f>(SUMIFS('RENT ROLL'!$Q$3:$Q$100,'RENT ROLL'!$P$3:$P$100,"="&amp;MATRIX!MJ3))+(SUMIFS('RENT ROLL'!$S$3:$S$100,'RENT ROLL'!$R$3:$R$100,"&lt;="&amp;MATRIX!MJ3,'RENT ROLL'!$T$3:$T$100,"&gt;="&amp;MATRIX!MJ3))+((SUMIFS('RENT ROLL'!$V$3:$V$100,'RENT ROLL'!$U$3:$U$100,"="&amp;MATRIX!MJ3)))</f>
        <v>0</v>
      </c>
      <c r="MK5" s="31">
        <f>(SUMIFS('RENT ROLL'!$Q$3:$Q$100,'RENT ROLL'!$P$3:$P$100,"="&amp;MATRIX!MK3))+(SUMIFS('RENT ROLL'!$S$3:$S$100,'RENT ROLL'!$R$3:$R$100,"&lt;="&amp;MATRIX!MK3,'RENT ROLL'!$T$3:$T$100,"&gt;="&amp;MATRIX!MK3))+((SUMIFS('RENT ROLL'!$V$3:$V$100,'RENT ROLL'!$U$3:$U$100,"="&amp;MATRIX!MK3)))</f>
        <v>0</v>
      </c>
      <c r="ML5" s="31">
        <f>(SUMIFS('RENT ROLL'!$Q$3:$Q$100,'RENT ROLL'!$P$3:$P$100,"="&amp;MATRIX!ML3))+(SUMIFS('RENT ROLL'!$S$3:$S$100,'RENT ROLL'!$R$3:$R$100,"&lt;="&amp;MATRIX!ML3,'RENT ROLL'!$T$3:$T$100,"&gt;="&amp;MATRIX!ML3))+((SUMIFS('RENT ROLL'!$V$3:$V$100,'RENT ROLL'!$U$3:$U$100,"="&amp;MATRIX!ML3)))</f>
        <v>0</v>
      </c>
      <c r="MM5" s="31">
        <f>(SUMIFS('RENT ROLL'!$Q$3:$Q$100,'RENT ROLL'!$P$3:$P$100,"="&amp;MATRIX!MM3))+(SUMIFS('RENT ROLL'!$S$3:$S$100,'RENT ROLL'!$R$3:$R$100,"&lt;="&amp;MATRIX!MM3,'RENT ROLL'!$T$3:$T$100,"&gt;="&amp;MATRIX!MM3))+((SUMIFS('RENT ROLL'!$V$3:$V$100,'RENT ROLL'!$U$3:$U$100,"="&amp;MATRIX!MM3)))</f>
        <v>0</v>
      </c>
      <c r="MN5" s="31">
        <f>(SUMIFS('RENT ROLL'!$Q$3:$Q$100,'RENT ROLL'!$P$3:$P$100,"="&amp;MATRIX!MN3))+(SUMIFS('RENT ROLL'!$S$3:$S$100,'RENT ROLL'!$R$3:$R$100,"&lt;="&amp;MATRIX!MN3,'RENT ROLL'!$T$3:$T$100,"&gt;="&amp;MATRIX!MN3))+((SUMIFS('RENT ROLL'!$V$3:$V$100,'RENT ROLL'!$U$3:$U$100,"="&amp;MATRIX!MN3)))</f>
        <v>0</v>
      </c>
      <c r="MO5" s="31">
        <f>(SUMIFS('RENT ROLL'!$Q$3:$Q$100,'RENT ROLL'!$P$3:$P$100,"="&amp;MATRIX!MO3))+(SUMIFS('RENT ROLL'!$S$3:$S$100,'RENT ROLL'!$R$3:$R$100,"&lt;="&amp;MATRIX!MO3,'RENT ROLL'!$T$3:$T$100,"&gt;="&amp;MATRIX!MO3))+((SUMIFS('RENT ROLL'!$V$3:$V$100,'RENT ROLL'!$U$3:$U$100,"="&amp;MATRIX!MO3)))</f>
        <v>0</v>
      </c>
      <c r="MP5" s="31">
        <f>(SUMIFS('RENT ROLL'!$Q$3:$Q$100,'RENT ROLL'!$P$3:$P$100,"="&amp;MATRIX!MP3))+(SUMIFS('RENT ROLL'!$S$3:$S$100,'RENT ROLL'!$R$3:$R$100,"&lt;="&amp;MATRIX!MP3,'RENT ROLL'!$T$3:$T$100,"&gt;="&amp;MATRIX!MP3))+((SUMIFS('RENT ROLL'!$V$3:$V$100,'RENT ROLL'!$U$3:$U$100,"="&amp;MATRIX!MP3)))</f>
        <v>0</v>
      </c>
      <c r="MQ5" s="31">
        <f>(SUMIFS('RENT ROLL'!$Q$3:$Q$100,'RENT ROLL'!$P$3:$P$100,"="&amp;MATRIX!MQ3))+(SUMIFS('RENT ROLL'!$S$3:$S$100,'RENT ROLL'!$R$3:$R$100,"&lt;="&amp;MATRIX!MQ3,'RENT ROLL'!$T$3:$T$100,"&gt;="&amp;MATRIX!MQ3))+((SUMIFS('RENT ROLL'!$V$3:$V$100,'RENT ROLL'!$U$3:$U$100,"="&amp;MATRIX!MQ3)))</f>
        <v>0</v>
      </c>
      <c r="MR5" s="31">
        <f>(SUMIFS('RENT ROLL'!$Q$3:$Q$100,'RENT ROLL'!$P$3:$P$100,"="&amp;MATRIX!MR3))+(SUMIFS('RENT ROLL'!$S$3:$S$100,'RENT ROLL'!$R$3:$R$100,"&lt;="&amp;MATRIX!MR3,'RENT ROLL'!$T$3:$T$100,"&gt;="&amp;MATRIX!MR3))+((SUMIFS('RENT ROLL'!$V$3:$V$100,'RENT ROLL'!$U$3:$U$100,"="&amp;MATRIX!MR3)))</f>
        <v>0</v>
      </c>
      <c r="MS5" s="31">
        <f>(SUMIFS('RENT ROLL'!$Q$3:$Q$100,'RENT ROLL'!$P$3:$P$100,"="&amp;MATRIX!MS3))+(SUMIFS('RENT ROLL'!$S$3:$S$100,'RENT ROLL'!$R$3:$R$100,"&lt;="&amp;MATRIX!MS3,'RENT ROLL'!$T$3:$T$100,"&gt;="&amp;MATRIX!MS3))+((SUMIFS('RENT ROLL'!$V$3:$V$100,'RENT ROLL'!$U$3:$U$100,"="&amp;MATRIX!MS3)))</f>
        <v>0</v>
      </c>
      <c r="MT5" s="31">
        <f>(SUMIFS('RENT ROLL'!$Q$3:$Q$100,'RENT ROLL'!$P$3:$P$100,"="&amp;MATRIX!MT3))+(SUMIFS('RENT ROLL'!$S$3:$S$100,'RENT ROLL'!$R$3:$R$100,"&lt;="&amp;MATRIX!MT3,'RENT ROLL'!$T$3:$T$100,"&gt;="&amp;MATRIX!MT3))+((SUMIFS('RENT ROLL'!$V$3:$V$100,'RENT ROLL'!$U$3:$U$100,"="&amp;MATRIX!MT3)))</f>
        <v>0</v>
      </c>
      <c r="MU5" s="31">
        <f>(SUMIFS('RENT ROLL'!$Q$3:$Q$100,'RENT ROLL'!$P$3:$P$100,"="&amp;MATRIX!MU3))+(SUMIFS('RENT ROLL'!$S$3:$S$100,'RENT ROLL'!$R$3:$R$100,"&lt;="&amp;MATRIX!MU3,'RENT ROLL'!$T$3:$T$100,"&gt;="&amp;MATRIX!MU3))+((SUMIFS('RENT ROLL'!$V$3:$V$100,'RENT ROLL'!$U$3:$U$100,"="&amp;MATRIX!MU3)))</f>
        <v>0</v>
      </c>
      <c r="MV5" s="31">
        <f>(SUMIFS('RENT ROLL'!$Q$3:$Q$100,'RENT ROLL'!$P$3:$P$100,"="&amp;MATRIX!MV3))+(SUMIFS('RENT ROLL'!$S$3:$S$100,'RENT ROLL'!$R$3:$R$100,"&lt;="&amp;MATRIX!MV3,'RENT ROLL'!$T$3:$T$100,"&gt;="&amp;MATRIX!MV3))+((SUMIFS('RENT ROLL'!$V$3:$V$100,'RENT ROLL'!$U$3:$U$100,"="&amp;MATRIX!MV3)))</f>
        <v>0</v>
      </c>
      <c r="MW5" s="31">
        <f>(SUMIFS('RENT ROLL'!$Q$3:$Q$100,'RENT ROLL'!$P$3:$P$100,"="&amp;MATRIX!MW3))+(SUMIFS('RENT ROLL'!$S$3:$S$100,'RENT ROLL'!$R$3:$R$100,"&lt;="&amp;MATRIX!MW3,'RENT ROLL'!$T$3:$T$100,"&gt;="&amp;MATRIX!MW3))+((SUMIFS('RENT ROLL'!$V$3:$V$100,'RENT ROLL'!$U$3:$U$100,"="&amp;MATRIX!MW3)))</f>
        <v>0</v>
      </c>
      <c r="MX5" s="31">
        <f>(SUMIFS('RENT ROLL'!$Q$3:$Q$100,'RENT ROLL'!$P$3:$P$100,"="&amp;MATRIX!MX3))+(SUMIFS('RENT ROLL'!$S$3:$S$100,'RENT ROLL'!$R$3:$R$100,"&lt;="&amp;MATRIX!MX3,'RENT ROLL'!$T$3:$T$100,"&gt;="&amp;MATRIX!MX3))+((SUMIFS('RENT ROLL'!$V$3:$V$100,'RENT ROLL'!$U$3:$U$100,"="&amp;MATRIX!MX3)))</f>
        <v>0</v>
      </c>
      <c r="MY5" s="31">
        <f>(SUMIFS('RENT ROLL'!$Q$3:$Q$100,'RENT ROLL'!$P$3:$P$100,"="&amp;MATRIX!MY3))+(SUMIFS('RENT ROLL'!$S$3:$S$100,'RENT ROLL'!$R$3:$R$100,"&lt;="&amp;MATRIX!MY3,'RENT ROLL'!$T$3:$T$100,"&gt;="&amp;MATRIX!MY3))+((SUMIFS('RENT ROLL'!$V$3:$V$100,'RENT ROLL'!$U$3:$U$100,"="&amp;MATRIX!MY3)))</f>
        <v>0</v>
      </c>
    </row>
    <row r="6" spans="1:363" s="31" customFormat="1" x14ac:dyDescent="0.2">
      <c r="A6" s="31" t="s">
        <v>66</v>
      </c>
      <c r="C6" s="31">
        <f>SUMIFS('RENT ROLL'!$X$3:$X$100,'RENT ROLL'!$Z$3:$Z$100,"&lt;="&amp;MATRIX!C3,'RENT ROLL'!$AA$3:$AA$100,"&gt;="&amp;MATRIX!C3)</f>
        <v>0</v>
      </c>
      <c r="D6" s="31">
        <f>SUMIFS('RENT ROLL'!$X$3:$X$100,'RENT ROLL'!$Z$3:$Z$100,"&lt;="&amp;MATRIX!D3,'RENT ROLL'!$AA$3:$AA$100,"&gt;="&amp;MATRIX!D3)</f>
        <v>0</v>
      </c>
      <c r="E6" s="31">
        <f>SUMIFS('RENT ROLL'!$X$3:$X$100,'RENT ROLL'!$Z$3:$Z$100,"&lt;="&amp;MATRIX!E3,'RENT ROLL'!$AA$3:$AA$100,"&gt;="&amp;MATRIX!E3)</f>
        <v>0</v>
      </c>
      <c r="F6" s="31">
        <f>SUMIFS('RENT ROLL'!$X$3:$X$100,'RENT ROLL'!$Z$3:$Z$100,"&lt;="&amp;MATRIX!F3,'RENT ROLL'!$AA$3:$AA$100,"&gt;="&amp;MATRIX!F3)</f>
        <v>0</v>
      </c>
      <c r="G6" s="31">
        <f>SUMIFS('RENT ROLL'!$X$3:$X$100,'RENT ROLL'!$Z$3:$Z$100,"&lt;="&amp;MATRIX!G3,'RENT ROLL'!$AA$3:$AA$100,"&gt;="&amp;MATRIX!G3)</f>
        <v>0</v>
      </c>
      <c r="H6" s="31">
        <f>SUMIFS('RENT ROLL'!$X$3:$X$100,'RENT ROLL'!$Z$3:$Z$100,"&lt;="&amp;MATRIX!H3,'RENT ROLL'!$AA$3:$AA$100,"&gt;="&amp;MATRIX!H3)</f>
        <v>0</v>
      </c>
      <c r="I6" s="31">
        <f>SUMIFS('RENT ROLL'!$X$3:$X$100,'RENT ROLL'!$Z$3:$Z$100,"&lt;="&amp;MATRIX!I3,'RENT ROLL'!$AA$3:$AA$100,"&gt;="&amp;MATRIX!I3)</f>
        <v>0</v>
      </c>
      <c r="J6" s="31">
        <f>SUMIFS('RENT ROLL'!$X$3:$X$100,'RENT ROLL'!$Z$3:$Z$100,"&lt;="&amp;MATRIX!J3,'RENT ROLL'!$AA$3:$AA$100,"&gt;="&amp;MATRIX!J3)</f>
        <v>0</v>
      </c>
      <c r="K6" s="31">
        <f>SUMIFS('RENT ROLL'!$X$3:$X$100,'RENT ROLL'!$Z$3:$Z$100,"&lt;="&amp;MATRIX!K3,'RENT ROLL'!$AA$3:$AA$100,"&gt;="&amp;MATRIX!K3)</f>
        <v>0</v>
      </c>
      <c r="L6" s="31">
        <f>SUMIFS('RENT ROLL'!$X$3:$X$100,'RENT ROLL'!$Z$3:$Z$100,"&lt;="&amp;MATRIX!L3,'RENT ROLL'!$AA$3:$AA$100,"&gt;="&amp;MATRIX!L3)</f>
        <v>0</v>
      </c>
      <c r="M6" s="31">
        <f>SUMIFS('RENT ROLL'!$X$3:$X$100,'RENT ROLL'!$Z$3:$Z$100,"&lt;="&amp;MATRIX!M3,'RENT ROLL'!$AA$3:$AA$100,"&gt;="&amp;MATRIX!M3)</f>
        <v>0</v>
      </c>
      <c r="N6" s="31">
        <f>SUMIFS('RENT ROLL'!$X$3:$X$100,'RENT ROLL'!$Z$3:$Z$100,"&lt;="&amp;MATRIX!N3,'RENT ROLL'!$AA$3:$AA$100,"&gt;="&amp;MATRIX!N3)</f>
        <v>0</v>
      </c>
      <c r="O6" s="31">
        <f>SUMIFS('RENT ROLL'!$X$3:$X$100,'RENT ROLL'!$Z$3:$Z$100,"&lt;="&amp;MATRIX!O3,'RENT ROLL'!$AA$3:$AA$100,"&gt;="&amp;MATRIX!O3)</f>
        <v>0</v>
      </c>
      <c r="P6" s="31">
        <f>SUMIFS('RENT ROLL'!$X$3:$X$100,'RENT ROLL'!$Z$3:$Z$100,"&lt;="&amp;MATRIX!P3,'RENT ROLL'!$AA$3:$AA$100,"&gt;="&amp;MATRIX!P3)</f>
        <v>0</v>
      </c>
      <c r="Q6" s="31">
        <f>SUMIFS('RENT ROLL'!$X$3:$X$100,'RENT ROLL'!$Z$3:$Z$100,"&lt;="&amp;MATRIX!Q3,'RENT ROLL'!$AA$3:$AA$100,"&gt;="&amp;MATRIX!Q3)</f>
        <v>0</v>
      </c>
      <c r="R6" s="31">
        <f>SUMIFS('RENT ROLL'!$X$3:$X$100,'RENT ROLL'!$Z$3:$Z$100,"&lt;="&amp;MATRIX!R3,'RENT ROLL'!$AA$3:$AA$100,"&gt;="&amp;MATRIX!R3)</f>
        <v>0</v>
      </c>
      <c r="S6" s="31">
        <f>SUMIFS('RENT ROLL'!$X$3:$X$100,'RENT ROLL'!$Z$3:$Z$100,"&lt;="&amp;MATRIX!S3,'RENT ROLL'!$AA$3:$AA$100,"&gt;="&amp;MATRIX!S3)</f>
        <v>0</v>
      </c>
      <c r="T6" s="31">
        <f>SUMIFS('RENT ROLL'!$X$3:$X$100,'RENT ROLL'!$Z$3:$Z$100,"&lt;="&amp;MATRIX!T3,'RENT ROLL'!$AA$3:$AA$100,"&gt;="&amp;MATRIX!T3)</f>
        <v>0</v>
      </c>
      <c r="U6" s="31">
        <f>SUMIFS('RENT ROLL'!$X$3:$X$100,'RENT ROLL'!$Z$3:$Z$100,"&lt;="&amp;MATRIX!U3,'RENT ROLL'!$AA$3:$AA$100,"&gt;="&amp;MATRIX!U3)</f>
        <v>0</v>
      </c>
      <c r="V6" s="31">
        <f>SUMIFS('RENT ROLL'!$X$3:$X$100,'RENT ROLL'!$Z$3:$Z$100,"&lt;="&amp;MATRIX!V3,'RENT ROLL'!$AA$3:$AA$100,"&gt;="&amp;MATRIX!V3)</f>
        <v>0</v>
      </c>
      <c r="W6" s="31">
        <f>SUMIFS('RENT ROLL'!$X$3:$X$100,'RENT ROLL'!$Z$3:$Z$100,"&lt;="&amp;MATRIX!W3,'RENT ROLL'!$AA$3:$AA$100,"&gt;="&amp;MATRIX!W3)</f>
        <v>0</v>
      </c>
      <c r="X6" s="31">
        <f>SUMIFS('RENT ROLL'!$X$3:$X$100,'RENT ROLL'!$Z$3:$Z$100,"&lt;="&amp;MATRIX!X3,'RENT ROLL'!$AA$3:$AA$100,"&gt;="&amp;MATRIX!X3)</f>
        <v>0</v>
      </c>
      <c r="Y6" s="31">
        <f>SUMIFS('RENT ROLL'!$X$3:$X$100,'RENT ROLL'!$Z$3:$Z$100,"&lt;="&amp;MATRIX!Y3,'RENT ROLL'!$AA$3:$AA$100,"&gt;="&amp;MATRIX!Y3)</f>
        <v>0</v>
      </c>
      <c r="Z6" s="31">
        <f>SUMIFS('RENT ROLL'!$X$3:$X$100,'RENT ROLL'!$Z$3:$Z$100,"&lt;="&amp;MATRIX!Z3,'RENT ROLL'!$AA$3:$AA$100,"&gt;="&amp;MATRIX!Z3)</f>
        <v>0</v>
      </c>
      <c r="AA6" s="31">
        <f>SUMIFS('RENT ROLL'!$X$3:$X$100,'RENT ROLL'!$Z$3:$Z$100,"&lt;="&amp;MATRIX!AA3,'RENT ROLL'!$AA$3:$AA$100,"&gt;="&amp;MATRIX!AA3)</f>
        <v>0</v>
      </c>
      <c r="AB6" s="31">
        <f>SUMIFS('RENT ROLL'!$X$3:$X$100,'RENT ROLL'!$Z$3:$Z$100,"&lt;="&amp;MATRIX!AB3,'RENT ROLL'!$AA$3:$AA$100,"&gt;="&amp;MATRIX!AB3)</f>
        <v>0</v>
      </c>
      <c r="AC6" s="31">
        <f>SUMIFS('RENT ROLL'!$X$3:$X$100,'RENT ROLL'!$Z$3:$Z$100,"&lt;="&amp;MATRIX!AC3,'RENT ROLL'!$AA$3:$AA$100,"&gt;="&amp;MATRIX!AC3)</f>
        <v>0</v>
      </c>
      <c r="AD6" s="31">
        <f>SUMIFS('RENT ROLL'!$X$3:$X$100,'RENT ROLL'!$Z$3:$Z$100,"&lt;="&amp;MATRIX!AD3,'RENT ROLL'!$AA$3:$AA$100,"&gt;="&amp;MATRIX!AD3)</f>
        <v>0</v>
      </c>
      <c r="AE6" s="31">
        <f>SUMIFS('RENT ROLL'!$X$3:$X$100,'RENT ROLL'!$Z$3:$Z$100,"&lt;="&amp;MATRIX!AE3,'RENT ROLL'!$AA$3:$AA$100,"&gt;="&amp;MATRIX!AE3)</f>
        <v>0</v>
      </c>
      <c r="AF6" s="31">
        <f>SUMIFS('RENT ROLL'!$X$3:$X$100,'RENT ROLL'!$Z$3:$Z$100,"&lt;="&amp;MATRIX!AF3,'RENT ROLL'!$AA$3:$AA$100,"&gt;="&amp;MATRIX!AF3)</f>
        <v>0</v>
      </c>
      <c r="AG6" s="31">
        <f>SUMIFS('RENT ROLL'!$X$3:$X$100,'RENT ROLL'!$Z$3:$Z$100,"&lt;="&amp;MATRIX!AG3,'RENT ROLL'!$AA$3:$AA$100,"&gt;="&amp;MATRIX!AG3)</f>
        <v>0</v>
      </c>
      <c r="AH6" s="31">
        <f>SUMIFS('RENT ROLL'!$X$3:$X$100,'RENT ROLL'!$Z$3:$Z$100,"&lt;="&amp;MATRIX!AH3,'RENT ROLL'!$AA$3:$AA$100,"&gt;="&amp;MATRIX!AH3)</f>
        <v>0</v>
      </c>
      <c r="AI6" s="31">
        <f>SUMIFS('RENT ROLL'!$X$3:$X$100,'RENT ROLL'!$Z$3:$Z$100,"&lt;="&amp;MATRIX!AI3,'RENT ROLL'!$AA$3:$AA$100,"&gt;="&amp;MATRIX!AI3)</f>
        <v>0</v>
      </c>
      <c r="AJ6" s="31">
        <f>SUMIFS('RENT ROLL'!$X$3:$X$100,'RENT ROLL'!$Z$3:$Z$100,"&lt;="&amp;MATRIX!AJ3,'RENT ROLL'!$AA$3:$AA$100,"&gt;="&amp;MATRIX!AJ3)</f>
        <v>0</v>
      </c>
      <c r="AK6" s="31">
        <f>SUMIFS('RENT ROLL'!$X$3:$X$100,'RENT ROLL'!$Z$3:$Z$100,"&lt;="&amp;MATRIX!AK3,'RENT ROLL'!$AA$3:$AA$100,"&gt;="&amp;MATRIX!AK3)</f>
        <v>0</v>
      </c>
      <c r="AL6" s="31">
        <f>SUMIFS('RENT ROLL'!$X$3:$X$100,'RENT ROLL'!$Z$3:$Z$100,"&lt;="&amp;MATRIX!AL3,'RENT ROLL'!$AA$3:$AA$100,"&gt;="&amp;MATRIX!AL3)</f>
        <v>0</v>
      </c>
      <c r="AM6" s="31">
        <f>SUMIFS('RENT ROLL'!$X$3:$X$100,'RENT ROLL'!$Z$3:$Z$100,"&lt;="&amp;MATRIX!AM3,'RENT ROLL'!$AA$3:$AA$100,"&gt;="&amp;MATRIX!AM3)</f>
        <v>0</v>
      </c>
      <c r="AN6" s="31">
        <f>SUMIFS('RENT ROLL'!$X$3:$X$100,'RENT ROLL'!$Z$3:$Z$100,"&lt;="&amp;MATRIX!AN3,'RENT ROLL'!$AA$3:$AA$100,"&gt;="&amp;MATRIX!AN3)</f>
        <v>0</v>
      </c>
      <c r="AO6" s="31">
        <f>SUMIFS('RENT ROLL'!$X$3:$X$100,'RENT ROLL'!$Z$3:$Z$100,"&lt;="&amp;MATRIX!AO3,'RENT ROLL'!$AA$3:$AA$100,"&gt;="&amp;MATRIX!AO3)</f>
        <v>0</v>
      </c>
      <c r="AP6" s="31">
        <f>SUMIFS('RENT ROLL'!$X$3:$X$100,'RENT ROLL'!$Z$3:$Z$100,"&lt;="&amp;MATRIX!AP3,'RENT ROLL'!$AA$3:$AA$100,"&gt;="&amp;MATRIX!AP3)</f>
        <v>0</v>
      </c>
      <c r="AQ6" s="31">
        <f>SUMIFS('RENT ROLL'!$X$3:$X$100,'RENT ROLL'!$Z$3:$Z$100,"&lt;="&amp;MATRIX!AQ3,'RENT ROLL'!$AA$3:$AA$100,"&gt;="&amp;MATRIX!AQ3)</f>
        <v>0</v>
      </c>
      <c r="AR6" s="31">
        <f>SUMIFS('RENT ROLL'!$X$3:$X$100,'RENT ROLL'!$Z$3:$Z$100,"&lt;="&amp;MATRIX!AR3,'RENT ROLL'!$AA$3:$AA$100,"&gt;="&amp;MATRIX!AR3)</f>
        <v>0</v>
      </c>
      <c r="AS6" s="31">
        <f>SUMIFS('RENT ROLL'!$X$3:$X$100,'RENT ROLL'!$Z$3:$Z$100,"&lt;="&amp;MATRIX!AS3,'RENT ROLL'!$AA$3:$AA$100,"&gt;="&amp;MATRIX!AS3)</f>
        <v>0</v>
      </c>
      <c r="AT6" s="31">
        <f>SUMIFS('RENT ROLL'!$X$3:$X$100,'RENT ROLL'!$Z$3:$Z$100,"&lt;="&amp;MATRIX!AT3,'RENT ROLL'!$AA$3:$AA$100,"&gt;="&amp;MATRIX!AT3)</f>
        <v>0</v>
      </c>
      <c r="AU6" s="31">
        <f>SUMIFS('RENT ROLL'!$X$3:$X$100,'RENT ROLL'!$Z$3:$Z$100,"&lt;="&amp;MATRIX!AU3,'RENT ROLL'!$AA$3:$AA$100,"&gt;="&amp;MATRIX!AU3)</f>
        <v>0</v>
      </c>
      <c r="AV6" s="31">
        <f>SUMIFS('RENT ROLL'!$X$3:$X$100,'RENT ROLL'!$Z$3:$Z$100,"&lt;="&amp;MATRIX!AV3,'RENT ROLL'!$AA$3:$AA$100,"&gt;="&amp;MATRIX!AV3)</f>
        <v>0</v>
      </c>
      <c r="AW6" s="31">
        <f>SUMIFS('RENT ROLL'!$X$3:$X$100,'RENT ROLL'!$Z$3:$Z$100,"&lt;="&amp;MATRIX!AW3,'RENT ROLL'!$AA$3:$AA$100,"&gt;="&amp;MATRIX!AW3)</f>
        <v>0</v>
      </c>
      <c r="AX6" s="31">
        <f>SUMIFS('RENT ROLL'!$X$3:$X$100,'RENT ROLL'!$Z$3:$Z$100,"&lt;="&amp;MATRIX!AX3,'RENT ROLL'!$AA$3:$AA$100,"&gt;="&amp;MATRIX!AX3)</f>
        <v>0</v>
      </c>
      <c r="AY6" s="31">
        <f>SUMIFS('RENT ROLL'!$X$3:$X$100,'RENT ROLL'!$Z$3:$Z$100,"&lt;="&amp;MATRIX!AY3,'RENT ROLL'!$AA$3:$AA$100,"&gt;="&amp;MATRIX!AY3)</f>
        <v>0</v>
      </c>
      <c r="AZ6" s="31">
        <f>SUMIFS('RENT ROLL'!$X$3:$X$100,'RENT ROLL'!$Z$3:$Z$100,"&lt;="&amp;MATRIX!AZ3,'RENT ROLL'!$AA$3:$AA$100,"&gt;="&amp;MATRIX!AZ3)</f>
        <v>0</v>
      </c>
      <c r="BA6" s="31">
        <f>SUMIFS('RENT ROLL'!$X$3:$X$100,'RENT ROLL'!$Z$3:$Z$100,"&lt;="&amp;MATRIX!BA3,'RENT ROLL'!$AA$3:$AA$100,"&gt;="&amp;MATRIX!BA3)</f>
        <v>0</v>
      </c>
      <c r="BB6" s="31">
        <f>SUMIFS('RENT ROLL'!$X$3:$X$100,'RENT ROLL'!$Z$3:$Z$100,"&lt;="&amp;MATRIX!BB3,'RENT ROLL'!$AA$3:$AA$100,"&gt;="&amp;MATRIX!BB3)</f>
        <v>0</v>
      </c>
      <c r="BC6" s="31">
        <f>SUMIFS('RENT ROLL'!$X$3:$X$100,'RENT ROLL'!$Z$3:$Z$100,"&lt;="&amp;MATRIX!BC3,'RENT ROLL'!$AA$3:$AA$100,"&gt;="&amp;MATRIX!BC3)</f>
        <v>0</v>
      </c>
      <c r="BD6" s="31">
        <f>SUMIFS('RENT ROLL'!$X$3:$X$100,'RENT ROLL'!$Z$3:$Z$100,"&lt;="&amp;MATRIX!BD3,'RENT ROLL'!$AA$3:$AA$100,"&gt;="&amp;MATRIX!BD3)</f>
        <v>0</v>
      </c>
      <c r="BE6" s="31">
        <f>SUMIFS('RENT ROLL'!$X$3:$X$100,'RENT ROLL'!$Z$3:$Z$100,"&lt;="&amp;MATRIX!BE3,'RENT ROLL'!$AA$3:$AA$100,"&gt;="&amp;MATRIX!BE3)</f>
        <v>0</v>
      </c>
      <c r="BF6" s="31">
        <f>SUMIFS('RENT ROLL'!$X$3:$X$100,'RENT ROLL'!$Z$3:$Z$100,"&lt;="&amp;MATRIX!BF3,'RENT ROLL'!$AA$3:$AA$100,"&gt;="&amp;MATRIX!BF3)</f>
        <v>0</v>
      </c>
      <c r="BG6" s="31">
        <f>SUMIFS('RENT ROLL'!$X$3:$X$100,'RENT ROLL'!$Z$3:$Z$100,"&lt;="&amp;MATRIX!BG3,'RENT ROLL'!$AA$3:$AA$100,"&gt;="&amp;MATRIX!BG3)</f>
        <v>0</v>
      </c>
      <c r="BH6" s="31">
        <f>SUMIFS('RENT ROLL'!$X$3:$X$100,'RENT ROLL'!$Z$3:$Z$100,"&lt;="&amp;MATRIX!BH3,'RENT ROLL'!$AA$3:$AA$100,"&gt;="&amp;MATRIX!BH3)</f>
        <v>0</v>
      </c>
      <c r="BI6" s="31">
        <f>SUMIFS('RENT ROLL'!$X$3:$X$100,'RENT ROLL'!$Z$3:$Z$100,"&lt;="&amp;MATRIX!BI3,'RENT ROLL'!$AA$3:$AA$100,"&gt;="&amp;MATRIX!BI3)</f>
        <v>0</v>
      </c>
      <c r="BJ6" s="31">
        <f>SUMIFS('RENT ROLL'!$X$3:$X$100,'RENT ROLL'!$Z$3:$Z$100,"&lt;="&amp;MATRIX!BJ3,'RENT ROLL'!$AA$3:$AA$100,"&gt;="&amp;MATRIX!BJ3)</f>
        <v>0</v>
      </c>
      <c r="BK6" s="31">
        <f>SUMIFS('RENT ROLL'!$X$3:$X$100,'RENT ROLL'!$Z$3:$Z$100,"&lt;="&amp;MATRIX!BK3,'RENT ROLL'!$AA$3:$AA$100,"&gt;="&amp;MATRIX!BK3)</f>
        <v>0</v>
      </c>
      <c r="BL6" s="31">
        <f>SUMIFS('RENT ROLL'!$X$3:$X$100,'RENT ROLL'!$Z$3:$Z$100,"&lt;="&amp;MATRIX!BL3,'RENT ROLL'!$AA$3:$AA$100,"&gt;="&amp;MATRIX!BL3)</f>
        <v>0</v>
      </c>
      <c r="BM6" s="31">
        <f>SUMIFS('RENT ROLL'!$X$3:$X$100,'RENT ROLL'!$Z$3:$Z$100,"&lt;="&amp;MATRIX!BM3,'RENT ROLL'!$AA$3:$AA$100,"&gt;="&amp;MATRIX!BM3)</f>
        <v>0</v>
      </c>
      <c r="BN6" s="31">
        <f>SUMIFS('RENT ROLL'!$X$3:$X$100,'RENT ROLL'!$Z$3:$Z$100,"&lt;="&amp;MATRIX!BN3,'RENT ROLL'!$AA$3:$AA$100,"&gt;="&amp;MATRIX!BN3)</f>
        <v>0</v>
      </c>
      <c r="BO6" s="31">
        <f>SUMIFS('RENT ROLL'!$X$3:$X$100,'RENT ROLL'!$Z$3:$Z$100,"&lt;="&amp;MATRIX!BO3,'RENT ROLL'!$AA$3:$AA$100,"&gt;="&amp;MATRIX!BO3)</f>
        <v>0</v>
      </c>
      <c r="BP6" s="31">
        <f>SUMIFS('RENT ROLL'!$X$3:$X$100,'RENT ROLL'!$Z$3:$Z$100,"&lt;="&amp;MATRIX!BP3,'RENT ROLL'!$AA$3:$AA$100,"&gt;="&amp;MATRIX!BP3)</f>
        <v>0</v>
      </c>
      <c r="BQ6" s="31">
        <f>SUMIFS('RENT ROLL'!$X$3:$X$100,'RENT ROLL'!$Z$3:$Z$100,"&lt;="&amp;MATRIX!BQ3,'RENT ROLL'!$AA$3:$AA$100,"&gt;="&amp;MATRIX!BQ3)</f>
        <v>0</v>
      </c>
      <c r="BR6" s="31">
        <f>SUMIFS('RENT ROLL'!$X$3:$X$100,'RENT ROLL'!$Z$3:$Z$100,"&lt;="&amp;MATRIX!BR3,'RENT ROLL'!$AA$3:$AA$100,"&gt;="&amp;MATRIX!BR3)</f>
        <v>0</v>
      </c>
      <c r="BS6" s="31">
        <f>SUMIFS('RENT ROLL'!$X$3:$X$100,'RENT ROLL'!$Z$3:$Z$100,"&lt;="&amp;MATRIX!BS3,'RENT ROLL'!$AA$3:$AA$100,"&gt;="&amp;MATRIX!BS3)</f>
        <v>0</v>
      </c>
      <c r="BT6" s="31">
        <f>SUMIFS('RENT ROLL'!$X$3:$X$100,'RENT ROLL'!$Z$3:$Z$100,"&lt;="&amp;MATRIX!BT3,'RENT ROLL'!$AA$3:$AA$100,"&gt;="&amp;MATRIX!BT3)</f>
        <v>0</v>
      </c>
      <c r="BU6" s="31">
        <f>SUMIFS('RENT ROLL'!$X$3:$X$100,'RENT ROLL'!$Z$3:$Z$100,"&lt;="&amp;MATRIX!BU3,'RENT ROLL'!$AA$3:$AA$100,"&gt;="&amp;MATRIX!BU3)</f>
        <v>0</v>
      </c>
      <c r="BV6" s="31">
        <f>SUMIFS('RENT ROLL'!$X$3:$X$100,'RENT ROLL'!$Z$3:$Z$100,"&lt;="&amp;MATRIX!BV3,'RENT ROLL'!$AA$3:$AA$100,"&gt;="&amp;MATRIX!BV3)</f>
        <v>0</v>
      </c>
      <c r="BW6" s="31">
        <f>SUMIFS('RENT ROLL'!$X$3:$X$100,'RENT ROLL'!$Z$3:$Z$100,"&lt;="&amp;MATRIX!BW3,'RENT ROLL'!$AA$3:$AA$100,"&gt;="&amp;MATRIX!BW3)</f>
        <v>0</v>
      </c>
      <c r="BX6" s="31">
        <f>SUMIFS('RENT ROLL'!$X$3:$X$100,'RENT ROLL'!$Z$3:$Z$100,"&lt;="&amp;MATRIX!BX3,'RENT ROLL'!$AA$3:$AA$100,"&gt;="&amp;MATRIX!BX3)</f>
        <v>0</v>
      </c>
      <c r="BY6" s="31">
        <f>SUMIFS('RENT ROLL'!$X$3:$X$100,'RENT ROLL'!$Z$3:$Z$100,"&lt;="&amp;MATRIX!BY3,'RENT ROLL'!$AA$3:$AA$100,"&gt;="&amp;MATRIX!BY3)</f>
        <v>0</v>
      </c>
      <c r="BZ6" s="31">
        <f>SUMIFS('RENT ROLL'!$X$3:$X$100,'RENT ROLL'!$Z$3:$Z$100,"&lt;="&amp;MATRIX!BZ3,'RENT ROLL'!$AA$3:$AA$100,"&gt;="&amp;MATRIX!BZ3)</f>
        <v>0</v>
      </c>
      <c r="CA6" s="31">
        <f>SUMIFS('RENT ROLL'!$X$3:$X$100,'RENT ROLL'!$Z$3:$Z$100,"&lt;="&amp;MATRIX!CA3,'RENT ROLL'!$AA$3:$AA$100,"&gt;="&amp;MATRIX!CA3)</f>
        <v>0</v>
      </c>
      <c r="CB6" s="31">
        <f>SUMIFS('RENT ROLL'!$X$3:$X$100,'RENT ROLL'!$Z$3:$Z$100,"&lt;="&amp;MATRIX!CB3,'RENT ROLL'!$AA$3:$AA$100,"&gt;="&amp;MATRIX!CB3)</f>
        <v>0</v>
      </c>
      <c r="CC6" s="31">
        <f>SUMIFS('RENT ROLL'!$X$3:$X$100,'RENT ROLL'!$Z$3:$Z$100,"&lt;="&amp;MATRIX!CC3,'RENT ROLL'!$AA$3:$AA$100,"&gt;="&amp;MATRIX!CC3)</f>
        <v>0</v>
      </c>
      <c r="CD6" s="31">
        <f>SUMIFS('RENT ROLL'!$X$3:$X$100,'RENT ROLL'!$Z$3:$Z$100,"&lt;="&amp;MATRIX!CD3,'RENT ROLL'!$AA$3:$AA$100,"&gt;="&amp;MATRIX!CD3)</f>
        <v>0</v>
      </c>
      <c r="CE6" s="31">
        <f>SUMIFS('RENT ROLL'!$X$3:$X$100,'RENT ROLL'!$Z$3:$Z$100,"&lt;="&amp;MATRIX!CE3,'RENT ROLL'!$AA$3:$AA$100,"&gt;="&amp;MATRIX!CE3)</f>
        <v>0</v>
      </c>
      <c r="CF6" s="31">
        <f>SUMIFS('RENT ROLL'!$X$3:$X$100,'RENT ROLL'!$Z$3:$Z$100,"&lt;="&amp;MATRIX!CF3,'RENT ROLL'!$AA$3:$AA$100,"&gt;="&amp;MATRIX!CF3)</f>
        <v>0</v>
      </c>
      <c r="CG6" s="31">
        <f>SUMIFS('RENT ROLL'!$X$3:$X$100,'RENT ROLL'!$Z$3:$Z$100,"&lt;="&amp;MATRIX!CG3,'RENT ROLL'!$AA$3:$AA$100,"&gt;="&amp;MATRIX!CG3)</f>
        <v>0</v>
      </c>
      <c r="CH6" s="31">
        <f>SUMIFS('RENT ROLL'!$X$3:$X$100,'RENT ROLL'!$Z$3:$Z$100,"&lt;="&amp;MATRIX!CH3,'RENT ROLL'!$AA$3:$AA$100,"&gt;="&amp;MATRIX!CH3)</f>
        <v>0</v>
      </c>
      <c r="CI6" s="31">
        <f>SUMIFS('RENT ROLL'!$X$3:$X$100,'RENT ROLL'!$Z$3:$Z$100,"&lt;="&amp;MATRIX!CI3,'RENT ROLL'!$AA$3:$AA$100,"&gt;="&amp;MATRIX!CI3)</f>
        <v>0</v>
      </c>
      <c r="CJ6" s="31">
        <f>SUMIFS('RENT ROLL'!$X$3:$X$100,'RENT ROLL'!$Z$3:$Z$100,"&lt;="&amp;MATRIX!CJ3,'RENT ROLL'!$AA$3:$AA$100,"&gt;="&amp;MATRIX!CJ3)</f>
        <v>0</v>
      </c>
      <c r="CK6" s="31">
        <f>SUMIFS('RENT ROLL'!$X$3:$X$100,'RENT ROLL'!$Z$3:$Z$100,"&lt;="&amp;MATRIX!CK3,'RENT ROLL'!$AA$3:$AA$100,"&gt;="&amp;MATRIX!CK3)</f>
        <v>0</v>
      </c>
      <c r="CL6" s="31">
        <f>SUMIFS('RENT ROLL'!$X$3:$X$100,'RENT ROLL'!$Z$3:$Z$100,"&lt;="&amp;MATRIX!CL3,'RENT ROLL'!$AA$3:$AA$100,"&gt;="&amp;MATRIX!CL3)</f>
        <v>0</v>
      </c>
      <c r="CM6" s="31">
        <f>SUMIFS('RENT ROLL'!$X$3:$X$100,'RENT ROLL'!$Z$3:$Z$100,"&lt;="&amp;MATRIX!CM3,'RENT ROLL'!$AA$3:$AA$100,"&gt;="&amp;MATRIX!CM3)</f>
        <v>0</v>
      </c>
      <c r="CN6" s="31">
        <f>SUMIFS('RENT ROLL'!$X$3:$X$100,'RENT ROLL'!$Z$3:$Z$100,"&lt;="&amp;MATRIX!CN3,'RENT ROLL'!$AA$3:$AA$100,"&gt;="&amp;MATRIX!CN3)</f>
        <v>0</v>
      </c>
      <c r="CO6" s="31">
        <f>SUMIFS('RENT ROLL'!$X$3:$X$100,'RENT ROLL'!$Z$3:$Z$100,"&lt;="&amp;MATRIX!CO3,'RENT ROLL'!$AA$3:$AA$100,"&gt;="&amp;MATRIX!CO3)</f>
        <v>0</v>
      </c>
      <c r="CP6" s="31">
        <f>SUMIFS('RENT ROLL'!$X$3:$X$100,'RENT ROLL'!$Z$3:$Z$100,"&lt;="&amp;MATRIX!CP3,'RENT ROLL'!$AA$3:$AA$100,"&gt;="&amp;MATRIX!CP3)</f>
        <v>0</v>
      </c>
      <c r="CQ6" s="31">
        <f>SUMIFS('RENT ROLL'!$X$3:$X$100,'RENT ROLL'!$Z$3:$Z$100,"&lt;="&amp;MATRIX!CQ3,'RENT ROLL'!$AA$3:$AA$100,"&gt;="&amp;MATRIX!CQ3)</f>
        <v>0</v>
      </c>
      <c r="CR6" s="31">
        <f>SUMIFS('RENT ROLL'!$X$3:$X$100,'RENT ROLL'!$Z$3:$Z$100,"&lt;="&amp;MATRIX!CR3,'RENT ROLL'!$AA$3:$AA$100,"&gt;="&amp;MATRIX!CR3)</f>
        <v>0</v>
      </c>
      <c r="CS6" s="31">
        <f>SUMIFS('RENT ROLL'!$X$3:$X$100,'RENT ROLL'!$Z$3:$Z$100,"&lt;="&amp;MATRIX!CS3,'RENT ROLL'!$AA$3:$AA$100,"&gt;="&amp;MATRIX!CS3)</f>
        <v>0</v>
      </c>
      <c r="CT6" s="31">
        <f>SUMIFS('RENT ROLL'!$X$3:$X$100,'RENT ROLL'!$Z$3:$Z$100,"&lt;="&amp;MATRIX!CT3,'RENT ROLL'!$AA$3:$AA$100,"&gt;="&amp;MATRIX!CT3)</f>
        <v>0</v>
      </c>
      <c r="CU6" s="31">
        <f>SUMIFS('RENT ROLL'!$X$3:$X$100,'RENT ROLL'!$Z$3:$Z$100,"&lt;="&amp;MATRIX!CU3,'RENT ROLL'!$AA$3:$AA$100,"&gt;="&amp;MATRIX!CU3)</f>
        <v>0</v>
      </c>
      <c r="CV6" s="31">
        <f>SUMIFS('RENT ROLL'!$X$3:$X$100,'RENT ROLL'!$Z$3:$Z$100,"&lt;="&amp;MATRIX!CV3,'RENT ROLL'!$AA$3:$AA$100,"&gt;="&amp;MATRIX!CV3)</f>
        <v>0</v>
      </c>
      <c r="CW6" s="31">
        <f>SUMIFS('RENT ROLL'!$X$3:$X$100,'RENT ROLL'!$Z$3:$Z$100,"&lt;="&amp;MATRIX!CW3,'RENT ROLL'!$AA$3:$AA$100,"&gt;="&amp;MATRIX!CW3)</f>
        <v>0</v>
      </c>
      <c r="CX6" s="31">
        <f>SUMIFS('RENT ROLL'!$X$3:$X$100,'RENT ROLL'!$Z$3:$Z$100,"&lt;="&amp;MATRIX!CX3,'RENT ROLL'!$AA$3:$AA$100,"&gt;="&amp;MATRIX!CX3)</f>
        <v>0</v>
      </c>
      <c r="CY6" s="31">
        <f>SUMIFS('RENT ROLL'!$X$3:$X$100,'RENT ROLL'!$Z$3:$Z$100,"&lt;="&amp;MATRIX!CY3,'RENT ROLL'!$AA$3:$AA$100,"&gt;="&amp;MATRIX!CY3)</f>
        <v>0</v>
      </c>
      <c r="CZ6" s="31">
        <f>SUMIFS('RENT ROLL'!$X$3:$X$100,'RENT ROLL'!$Z$3:$Z$100,"&lt;="&amp;MATRIX!CZ3,'RENT ROLL'!$AA$3:$AA$100,"&gt;="&amp;MATRIX!CZ3)</f>
        <v>0</v>
      </c>
      <c r="DA6" s="31">
        <f>SUMIFS('RENT ROLL'!$X$3:$X$100,'RENT ROLL'!$Z$3:$Z$100,"&lt;="&amp;MATRIX!DA3,'RENT ROLL'!$AA$3:$AA$100,"&gt;="&amp;MATRIX!DA3)</f>
        <v>0</v>
      </c>
      <c r="DB6" s="31">
        <f>SUMIFS('RENT ROLL'!$X$3:$X$100,'RENT ROLL'!$Z$3:$Z$100,"&lt;="&amp;MATRIX!DB3,'RENT ROLL'!$AA$3:$AA$100,"&gt;="&amp;MATRIX!DB3)</f>
        <v>0</v>
      </c>
      <c r="DC6" s="31">
        <f>SUMIFS('RENT ROLL'!$X$3:$X$100,'RENT ROLL'!$Z$3:$Z$100,"&lt;="&amp;MATRIX!DC3,'RENT ROLL'!$AA$3:$AA$100,"&gt;="&amp;MATRIX!DC3)</f>
        <v>0</v>
      </c>
      <c r="DD6" s="31">
        <f>SUMIFS('RENT ROLL'!$X$3:$X$100,'RENT ROLL'!$Z$3:$Z$100,"&lt;="&amp;MATRIX!DD3,'RENT ROLL'!$AA$3:$AA$100,"&gt;="&amp;MATRIX!DD3)</f>
        <v>0</v>
      </c>
      <c r="DE6" s="31">
        <f>SUMIFS('RENT ROLL'!$X$3:$X$100,'RENT ROLL'!$Z$3:$Z$100,"&lt;="&amp;MATRIX!DE3,'RENT ROLL'!$AA$3:$AA$100,"&gt;="&amp;MATRIX!DE3)</f>
        <v>0</v>
      </c>
      <c r="DF6" s="31">
        <f>SUMIFS('RENT ROLL'!$X$3:$X$100,'RENT ROLL'!$Z$3:$Z$100,"&lt;="&amp;MATRIX!DF3,'RENT ROLL'!$AA$3:$AA$100,"&gt;="&amp;MATRIX!DF3)</f>
        <v>0</v>
      </c>
      <c r="DG6" s="31">
        <f>SUMIFS('RENT ROLL'!$X$3:$X$100,'RENT ROLL'!$Z$3:$Z$100,"&lt;="&amp;MATRIX!DG3,'RENT ROLL'!$AA$3:$AA$100,"&gt;="&amp;MATRIX!DG3)</f>
        <v>0</v>
      </c>
      <c r="DH6" s="31">
        <f>SUMIFS('RENT ROLL'!$X$3:$X$100,'RENT ROLL'!$Z$3:$Z$100,"&lt;="&amp;MATRIX!DH3,'RENT ROLL'!$AA$3:$AA$100,"&gt;="&amp;MATRIX!DH3)</f>
        <v>0</v>
      </c>
      <c r="DI6" s="31">
        <f>SUMIFS('RENT ROLL'!$X$3:$X$100,'RENT ROLL'!$Z$3:$Z$100,"&lt;="&amp;MATRIX!DI3,'RENT ROLL'!$AA$3:$AA$100,"&gt;="&amp;MATRIX!DI3)</f>
        <v>0</v>
      </c>
      <c r="DJ6" s="31">
        <f>SUMIFS('RENT ROLL'!$X$3:$X$100,'RENT ROLL'!$Z$3:$Z$100,"&lt;="&amp;MATRIX!DJ3,'RENT ROLL'!$AA$3:$AA$100,"&gt;="&amp;MATRIX!DJ3)</f>
        <v>0</v>
      </c>
      <c r="DK6" s="31">
        <f>SUMIFS('RENT ROLL'!$X$3:$X$100,'RENT ROLL'!$Z$3:$Z$100,"&lt;="&amp;MATRIX!DK3,'RENT ROLL'!$AA$3:$AA$100,"&gt;="&amp;MATRIX!DK3)</f>
        <v>0</v>
      </c>
      <c r="DL6" s="31">
        <f>SUMIFS('RENT ROLL'!$X$3:$X$100,'RENT ROLL'!$Z$3:$Z$100,"&lt;="&amp;MATRIX!DL3,'RENT ROLL'!$AA$3:$AA$100,"&gt;="&amp;MATRIX!DL3)</f>
        <v>0</v>
      </c>
      <c r="DM6" s="31">
        <f>SUMIFS('RENT ROLL'!$X$3:$X$100,'RENT ROLL'!$Z$3:$Z$100,"&lt;="&amp;MATRIX!DM3,'RENT ROLL'!$AA$3:$AA$100,"&gt;="&amp;MATRIX!DM3)</f>
        <v>0</v>
      </c>
      <c r="DN6" s="31">
        <f>SUMIFS('RENT ROLL'!$X$3:$X$100,'RENT ROLL'!$Z$3:$Z$100,"&lt;="&amp;MATRIX!DN3,'RENT ROLL'!$AA$3:$AA$100,"&gt;="&amp;MATRIX!DN3)</f>
        <v>0</v>
      </c>
      <c r="DO6" s="31">
        <f>SUMIFS('RENT ROLL'!$X$3:$X$100,'RENT ROLL'!$Z$3:$Z$100,"&lt;="&amp;MATRIX!DO3,'RENT ROLL'!$AA$3:$AA$100,"&gt;="&amp;MATRIX!DO3)</f>
        <v>0</v>
      </c>
      <c r="DP6" s="31">
        <f>SUMIFS('RENT ROLL'!$X$3:$X$100,'RENT ROLL'!$Z$3:$Z$100,"&lt;="&amp;MATRIX!DP3,'RENT ROLL'!$AA$3:$AA$100,"&gt;="&amp;MATRIX!DP3)</f>
        <v>0</v>
      </c>
      <c r="DQ6" s="31">
        <f>SUMIFS('RENT ROLL'!$X$3:$X$100,'RENT ROLL'!$Z$3:$Z$100,"&lt;="&amp;MATRIX!DQ3,'RENT ROLL'!$AA$3:$AA$100,"&gt;="&amp;MATRIX!DQ3)</f>
        <v>0</v>
      </c>
      <c r="DR6" s="31">
        <f>SUMIFS('RENT ROLL'!$X$3:$X$100,'RENT ROLL'!$Z$3:$Z$100,"&lt;="&amp;MATRIX!DR3,'RENT ROLL'!$AA$3:$AA$100,"&gt;="&amp;MATRIX!DR3)</f>
        <v>0</v>
      </c>
      <c r="DS6" s="31">
        <f>SUMIFS('RENT ROLL'!$X$3:$X$100,'RENT ROLL'!$Z$3:$Z$100,"&lt;="&amp;MATRIX!DS3,'RENT ROLL'!$AA$3:$AA$100,"&gt;="&amp;MATRIX!DS3)</f>
        <v>0</v>
      </c>
      <c r="DT6" s="31">
        <f>SUMIFS('RENT ROLL'!$X$3:$X$100,'RENT ROLL'!$Z$3:$Z$100,"&lt;="&amp;MATRIX!DT3,'RENT ROLL'!$AA$3:$AA$100,"&gt;="&amp;MATRIX!DT3)</f>
        <v>0</v>
      </c>
      <c r="DU6" s="31">
        <f>SUMIFS('RENT ROLL'!$X$3:$X$100,'RENT ROLL'!$Z$3:$Z$100,"&lt;="&amp;MATRIX!DU3,'RENT ROLL'!$AA$3:$AA$100,"&gt;="&amp;MATRIX!DU3)</f>
        <v>0</v>
      </c>
      <c r="DV6" s="31">
        <f>SUMIFS('RENT ROLL'!$X$3:$X$100,'RENT ROLL'!$Z$3:$Z$100,"&lt;="&amp;MATRIX!DV3,'RENT ROLL'!$AA$3:$AA$100,"&gt;="&amp;MATRIX!DV3)</f>
        <v>0</v>
      </c>
      <c r="DW6" s="31">
        <f>SUMIFS('RENT ROLL'!$X$3:$X$100,'RENT ROLL'!$Z$3:$Z$100,"&lt;="&amp;MATRIX!DW3,'RENT ROLL'!$AA$3:$AA$100,"&gt;="&amp;MATRIX!DW3)</f>
        <v>0</v>
      </c>
      <c r="DX6" s="31">
        <f>SUMIFS('RENT ROLL'!$X$3:$X$100,'RENT ROLL'!$Z$3:$Z$100,"&lt;="&amp;MATRIX!DX3,'RENT ROLL'!$AA$3:$AA$100,"&gt;="&amp;MATRIX!DX3)</f>
        <v>0</v>
      </c>
      <c r="DY6" s="31">
        <f>SUMIFS('RENT ROLL'!$X$3:$X$100,'RENT ROLL'!$Z$3:$Z$100,"&lt;="&amp;MATRIX!DY3,'RENT ROLL'!$AA$3:$AA$100,"&gt;="&amp;MATRIX!DY3)</f>
        <v>0</v>
      </c>
      <c r="DZ6" s="31">
        <f>SUMIFS('RENT ROLL'!$X$3:$X$100,'RENT ROLL'!$Z$3:$Z$100,"&lt;="&amp;MATRIX!DZ3,'RENT ROLL'!$AA$3:$AA$100,"&gt;="&amp;MATRIX!DZ3)</f>
        <v>0</v>
      </c>
      <c r="EA6" s="31">
        <f>SUMIFS('RENT ROLL'!$X$3:$X$100,'RENT ROLL'!$Z$3:$Z$100,"&lt;="&amp;MATRIX!EA3,'RENT ROLL'!$AA$3:$AA$100,"&gt;="&amp;MATRIX!EA3)</f>
        <v>0</v>
      </c>
      <c r="EB6" s="31">
        <f>SUMIFS('RENT ROLL'!$X$3:$X$100,'RENT ROLL'!$Z$3:$Z$100,"&lt;="&amp;MATRIX!EB3,'RENT ROLL'!$AA$3:$AA$100,"&gt;="&amp;MATRIX!EB3)</f>
        <v>0</v>
      </c>
      <c r="EC6" s="31">
        <f>SUMIFS('RENT ROLL'!$X$3:$X$100,'RENT ROLL'!$Z$3:$Z$100,"&lt;="&amp;MATRIX!EC3,'RENT ROLL'!$AA$3:$AA$100,"&gt;="&amp;MATRIX!EC3)</f>
        <v>0</v>
      </c>
      <c r="ED6" s="31">
        <f>SUMIFS('RENT ROLL'!$X$3:$X$100,'RENT ROLL'!$Z$3:$Z$100,"&lt;="&amp;MATRIX!ED3,'RENT ROLL'!$AA$3:$AA$100,"&gt;="&amp;MATRIX!ED3)</f>
        <v>0</v>
      </c>
      <c r="EE6" s="31">
        <f>SUMIFS('RENT ROLL'!$X$3:$X$100,'RENT ROLL'!$Z$3:$Z$100,"&lt;="&amp;MATRIX!EE3,'RENT ROLL'!$AA$3:$AA$100,"&gt;="&amp;MATRIX!EE3)</f>
        <v>0</v>
      </c>
      <c r="EF6" s="31">
        <f>SUMIFS('RENT ROLL'!$X$3:$X$100,'RENT ROLL'!$Z$3:$Z$100,"&lt;="&amp;MATRIX!EF3,'RENT ROLL'!$AA$3:$AA$100,"&gt;="&amp;MATRIX!EF3)</f>
        <v>0</v>
      </c>
      <c r="EG6" s="31">
        <f>SUMIFS('RENT ROLL'!$X$3:$X$100,'RENT ROLL'!$Z$3:$Z$100,"&lt;="&amp;MATRIX!EG3,'RENT ROLL'!$AA$3:$AA$100,"&gt;="&amp;MATRIX!EG3)</f>
        <v>0</v>
      </c>
      <c r="EH6" s="31">
        <f>SUMIFS('RENT ROLL'!$X$3:$X$100,'RENT ROLL'!$Z$3:$Z$100,"&lt;="&amp;MATRIX!EH3,'RENT ROLL'!$AA$3:$AA$100,"&gt;="&amp;MATRIX!EH3)</f>
        <v>0</v>
      </c>
      <c r="EI6" s="31">
        <f>SUMIFS('RENT ROLL'!$X$3:$X$100,'RENT ROLL'!$Z$3:$Z$100,"&lt;="&amp;MATRIX!EI3,'RENT ROLL'!$AA$3:$AA$100,"&gt;="&amp;MATRIX!EI3)</f>
        <v>0</v>
      </c>
      <c r="EJ6" s="31">
        <f>SUMIFS('RENT ROLL'!$X$3:$X$100,'RENT ROLL'!$Z$3:$Z$100,"&lt;="&amp;MATRIX!EJ3,'RENT ROLL'!$AA$3:$AA$100,"&gt;="&amp;MATRIX!EJ3)</f>
        <v>6573.2952000000005</v>
      </c>
      <c r="EK6" s="31">
        <f>SUMIFS('RENT ROLL'!$X$3:$X$100,'RENT ROLL'!$Z$3:$Z$100,"&lt;="&amp;MATRIX!EK3,'RENT ROLL'!$AA$3:$AA$100,"&gt;="&amp;MATRIX!EK3)</f>
        <v>10614.7577</v>
      </c>
      <c r="EL6" s="31">
        <f>SUMIFS('RENT ROLL'!$X$3:$X$100,'RENT ROLL'!$Z$3:$Z$100,"&lt;="&amp;MATRIX!EL3,'RENT ROLL'!$AA$3:$AA$100,"&gt;="&amp;MATRIX!EL3)</f>
        <v>10614.7577</v>
      </c>
      <c r="EM6" s="31">
        <f>SUMIFS('RENT ROLL'!$X$3:$X$100,'RENT ROLL'!$Z$3:$Z$100,"&lt;="&amp;MATRIX!EM3,'RENT ROLL'!$AA$3:$AA$100,"&gt;="&amp;MATRIX!EM3)</f>
        <v>12465.595600000001</v>
      </c>
      <c r="EN6" s="31">
        <f>SUMIFS('RENT ROLL'!$X$3:$X$100,'RENT ROLL'!$Z$3:$Z$100,"&lt;="&amp;MATRIX!EN3,'RENT ROLL'!$AA$3:$AA$100,"&gt;="&amp;MATRIX!EN3)</f>
        <v>12465.595600000001</v>
      </c>
      <c r="EO6" s="31">
        <f>SUMIFS('RENT ROLL'!$X$3:$X$100,'RENT ROLL'!$Z$3:$Z$100,"&lt;="&amp;MATRIX!EO3,'RENT ROLL'!$AA$3:$AA$100,"&gt;="&amp;MATRIX!EO3)</f>
        <v>12465.595600000001</v>
      </c>
      <c r="EP6" s="31">
        <f>SUMIFS('RENT ROLL'!$X$3:$X$100,'RENT ROLL'!$Z$3:$Z$100,"&lt;="&amp;MATRIX!EP3,'RENT ROLL'!$AA$3:$AA$100,"&gt;="&amp;MATRIX!EP3)</f>
        <v>12465.595600000001</v>
      </c>
      <c r="EQ6" s="31">
        <f>SUMIFS('RENT ROLL'!$X$3:$X$100,'RENT ROLL'!$Z$3:$Z$100,"&lt;="&amp;MATRIX!EQ3,'RENT ROLL'!$AA$3:$AA$100,"&gt;="&amp;MATRIX!EQ3)</f>
        <v>12465.595600000001</v>
      </c>
      <c r="ER6" s="31">
        <f>SUMIFS('RENT ROLL'!$X$3:$X$100,'RENT ROLL'!$Z$3:$Z$100,"&lt;="&amp;MATRIX!ER3,'RENT ROLL'!$AA$3:$AA$100,"&gt;="&amp;MATRIX!ER3)</f>
        <v>12465.595600000001</v>
      </c>
      <c r="ES6" s="31">
        <f>SUMIFS('RENT ROLL'!$X$3:$X$100,'RENT ROLL'!$Z$3:$Z$100,"&lt;="&amp;MATRIX!ES3,'RENT ROLL'!$AA$3:$AA$100,"&gt;="&amp;MATRIX!ES3)</f>
        <v>12465.595600000001</v>
      </c>
      <c r="ET6" s="31">
        <f>SUMIFS('RENT ROLL'!$X$3:$X$100,'RENT ROLL'!$Z$3:$Z$100,"&lt;="&amp;MATRIX!ET3,'RENT ROLL'!$AA$3:$AA$100,"&gt;="&amp;MATRIX!ET3)</f>
        <v>12465.595600000001</v>
      </c>
      <c r="EU6" s="31">
        <f>SUMIFS('RENT ROLL'!$X$3:$X$100,'RENT ROLL'!$Z$3:$Z$100,"&lt;="&amp;MATRIX!EU3,'RENT ROLL'!$AA$3:$AA$100,"&gt;="&amp;MATRIX!EU3)</f>
        <v>12465.595600000001</v>
      </c>
      <c r="EV6" s="31">
        <f>SUMIFS('RENT ROLL'!$X$3:$X$100,'RENT ROLL'!$Z$3:$Z$100,"&lt;="&amp;MATRIX!EV3,'RENT ROLL'!$AA$3:$AA$100,"&gt;="&amp;MATRIX!EV3)</f>
        <v>12465.595600000001</v>
      </c>
      <c r="EW6" s="31">
        <f>SUMIFS('RENT ROLL'!$X$3:$X$100,'RENT ROLL'!$Z$3:$Z$100,"&lt;="&amp;MATRIX!EW3,'RENT ROLL'!$AA$3:$AA$100,"&gt;="&amp;MATRIX!EW3)</f>
        <v>12465.595600000001</v>
      </c>
      <c r="EX6" s="31">
        <f>SUMIFS('RENT ROLL'!$X$3:$X$100,'RENT ROLL'!$Z$3:$Z$100,"&lt;="&amp;MATRIX!EX3,'RENT ROLL'!$AA$3:$AA$100,"&gt;="&amp;MATRIX!EX3)</f>
        <v>12465.595600000001</v>
      </c>
      <c r="EY6" s="31">
        <f>SUMIFS('RENT ROLL'!$X$3:$X$100,'RENT ROLL'!$Z$3:$Z$100,"&lt;="&amp;MATRIX!EY3,'RENT ROLL'!$AA$3:$AA$100,"&gt;="&amp;MATRIX!EY3)</f>
        <v>12465.595600000001</v>
      </c>
      <c r="EZ6" s="31">
        <f>SUMIFS('RENT ROLL'!$X$3:$X$100,'RENT ROLL'!$Z$3:$Z$100,"&lt;="&amp;MATRIX!EZ3,'RENT ROLL'!$AA$3:$AA$100,"&gt;="&amp;MATRIX!EZ3)</f>
        <v>12465.595600000001</v>
      </c>
      <c r="FA6" s="31">
        <f>SUMIFS('RENT ROLL'!$X$3:$X$100,'RENT ROLL'!$Z$3:$Z$100,"&lt;="&amp;MATRIX!FA3,'RENT ROLL'!$AA$3:$AA$100,"&gt;="&amp;MATRIX!FA3)</f>
        <v>12465.595600000001</v>
      </c>
      <c r="FB6" s="31">
        <f>SUMIFS('RENT ROLL'!$X$3:$X$100,'RENT ROLL'!$Z$3:$Z$100,"&lt;="&amp;MATRIX!FB3,'RENT ROLL'!$AA$3:$AA$100,"&gt;="&amp;MATRIX!FB3)</f>
        <v>12465.595600000001</v>
      </c>
      <c r="FC6" s="31">
        <f>SUMIFS('RENT ROLL'!$X$3:$X$100,'RENT ROLL'!$Z$3:$Z$100,"&lt;="&amp;MATRIX!FC3,'RENT ROLL'!$AA$3:$AA$100,"&gt;="&amp;MATRIX!FC3)</f>
        <v>12465.595600000001</v>
      </c>
      <c r="FD6" s="31">
        <f>SUMIFS('RENT ROLL'!$X$3:$X$100,'RENT ROLL'!$Z$3:$Z$100,"&lt;="&amp;MATRIX!FD3,'RENT ROLL'!$AA$3:$AA$100,"&gt;="&amp;MATRIX!FD3)</f>
        <v>12465.595600000001</v>
      </c>
      <c r="FE6" s="31">
        <f>SUMIFS('RENT ROLL'!$X$3:$X$100,'RENT ROLL'!$Z$3:$Z$100,"&lt;="&amp;MATRIX!FE3,'RENT ROLL'!$AA$3:$AA$100,"&gt;="&amp;MATRIX!FE3)</f>
        <v>12465.595600000001</v>
      </c>
      <c r="FF6" s="31">
        <f>SUMIFS('RENT ROLL'!$X$3:$X$100,'RENT ROLL'!$Z$3:$Z$100,"&lt;="&amp;MATRIX!FF3,'RENT ROLL'!$AA$3:$AA$100,"&gt;="&amp;MATRIX!FF3)</f>
        <v>12465.595600000001</v>
      </c>
      <c r="FG6" s="31">
        <f>SUMIFS('RENT ROLL'!$X$3:$X$100,'RENT ROLL'!$Z$3:$Z$100,"&lt;="&amp;MATRIX!FG3,'RENT ROLL'!$AA$3:$AA$100,"&gt;="&amp;MATRIX!FG3)</f>
        <v>12465.595600000001</v>
      </c>
      <c r="FH6" s="31">
        <f>SUMIFS('RENT ROLL'!$X$3:$X$100,'RENT ROLL'!$Z$3:$Z$100,"&lt;="&amp;MATRIX!FH3,'RENT ROLL'!$AA$3:$AA$100,"&gt;="&amp;MATRIX!FH3)</f>
        <v>12465.595600000001</v>
      </c>
      <c r="FI6" s="31">
        <f>SUMIFS('RENT ROLL'!$X$3:$X$100,'RENT ROLL'!$Z$3:$Z$100,"&lt;="&amp;MATRIX!FI3,'RENT ROLL'!$AA$3:$AA$100,"&gt;="&amp;MATRIX!FI3)</f>
        <v>12465.595600000001</v>
      </c>
      <c r="FJ6" s="31">
        <f>SUMIFS('RENT ROLL'!$X$3:$X$100,'RENT ROLL'!$Z$3:$Z$100,"&lt;="&amp;MATRIX!FJ3,'RENT ROLL'!$AA$3:$AA$100,"&gt;="&amp;MATRIX!FJ3)</f>
        <v>12465.595600000001</v>
      </c>
      <c r="FK6" s="31">
        <f>SUMIFS('RENT ROLL'!$X$3:$X$100,'RENT ROLL'!$Z$3:$Z$100,"&lt;="&amp;MATRIX!FK3,'RENT ROLL'!$AA$3:$AA$100,"&gt;="&amp;MATRIX!FK3)</f>
        <v>12465.595600000001</v>
      </c>
      <c r="FL6" s="31">
        <f>SUMIFS('RENT ROLL'!$X$3:$X$100,'RENT ROLL'!$Z$3:$Z$100,"&lt;="&amp;MATRIX!FL3,'RENT ROLL'!$AA$3:$AA$100,"&gt;="&amp;MATRIX!FL3)</f>
        <v>12465.595600000001</v>
      </c>
      <c r="FM6" s="31">
        <f>SUMIFS('RENT ROLL'!$X$3:$X$100,'RENT ROLL'!$Z$3:$Z$100,"&lt;="&amp;MATRIX!FM3,'RENT ROLL'!$AA$3:$AA$100,"&gt;="&amp;MATRIX!FM3)</f>
        <v>12465.595600000001</v>
      </c>
      <c r="FN6" s="31">
        <f>SUMIFS('RENT ROLL'!$X$3:$X$100,'RENT ROLL'!$Z$3:$Z$100,"&lt;="&amp;MATRIX!FN3,'RENT ROLL'!$AA$3:$AA$100,"&gt;="&amp;MATRIX!FN3)</f>
        <v>12465.595600000001</v>
      </c>
      <c r="FO6" s="31">
        <f>SUMIFS('RENT ROLL'!$X$3:$X$100,'RENT ROLL'!$Z$3:$Z$100,"&lt;="&amp;MATRIX!FO3,'RENT ROLL'!$AA$3:$AA$100,"&gt;="&amp;MATRIX!FO3)</f>
        <v>12465.595600000001</v>
      </c>
      <c r="FP6" s="31">
        <f>SUMIFS('RENT ROLL'!$X$3:$X$100,'RENT ROLL'!$Z$3:$Z$100,"&lt;="&amp;MATRIX!FP3,'RENT ROLL'!$AA$3:$AA$100,"&gt;="&amp;MATRIX!FP3)</f>
        <v>12465.595600000001</v>
      </c>
      <c r="FQ6" s="31">
        <f>SUMIFS('RENT ROLL'!$X$3:$X$100,'RENT ROLL'!$Z$3:$Z$100,"&lt;="&amp;MATRIX!FQ3,'RENT ROLL'!$AA$3:$AA$100,"&gt;="&amp;MATRIX!FQ3)</f>
        <v>12465.595600000001</v>
      </c>
      <c r="FR6" s="31">
        <f>SUMIFS('RENT ROLL'!$X$3:$X$100,'RENT ROLL'!$Z$3:$Z$100,"&lt;="&amp;MATRIX!FR3,'RENT ROLL'!$AA$3:$AA$100,"&gt;="&amp;MATRIX!FR3)</f>
        <v>12465.595600000001</v>
      </c>
      <c r="FS6" s="31">
        <f>SUMIFS('RENT ROLL'!$X$3:$X$100,'RENT ROLL'!$Z$3:$Z$100,"&lt;="&amp;MATRIX!FS3,'RENT ROLL'!$AA$3:$AA$100,"&gt;="&amp;MATRIX!FS3)</f>
        <v>12465.595600000001</v>
      </c>
      <c r="FT6" s="31">
        <f>SUMIFS('RENT ROLL'!$X$3:$X$100,'RENT ROLL'!$Z$3:$Z$100,"&lt;="&amp;MATRIX!FT3,'RENT ROLL'!$AA$3:$AA$100,"&gt;="&amp;MATRIX!FT3)</f>
        <v>12465.595600000001</v>
      </c>
      <c r="FU6" s="31">
        <f>SUMIFS('RENT ROLL'!$X$3:$X$100,'RENT ROLL'!$Z$3:$Z$100,"&lt;="&amp;MATRIX!FU3,'RENT ROLL'!$AA$3:$AA$100,"&gt;="&amp;MATRIX!FU3)</f>
        <v>12465.595600000001</v>
      </c>
      <c r="FV6" s="31">
        <f>SUMIFS('RENT ROLL'!$X$3:$X$100,'RENT ROLL'!$Z$3:$Z$100,"&lt;="&amp;MATRIX!FV3,'RENT ROLL'!$AA$3:$AA$100,"&gt;="&amp;MATRIX!FV3)</f>
        <v>12465.595600000001</v>
      </c>
      <c r="FW6" s="31">
        <f>SUMIFS('RENT ROLL'!$X$3:$X$100,'RENT ROLL'!$Z$3:$Z$100,"&lt;="&amp;MATRIX!FW3,'RENT ROLL'!$AA$3:$AA$100,"&gt;="&amp;MATRIX!FW3)</f>
        <v>12465.595600000001</v>
      </c>
      <c r="FX6" s="31">
        <f>SUMIFS('RENT ROLL'!$X$3:$X$100,'RENT ROLL'!$Z$3:$Z$100,"&lt;="&amp;MATRIX!FX3,'RENT ROLL'!$AA$3:$AA$100,"&gt;="&amp;MATRIX!FX3)</f>
        <v>12465.595600000001</v>
      </c>
      <c r="FY6" s="31">
        <f>SUMIFS('RENT ROLL'!$X$3:$X$100,'RENT ROLL'!$Z$3:$Z$100,"&lt;="&amp;MATRIX!FY3,'RENT ROLL'!$AA$3:$AA$100,"&gt;="&amp;MATRIX!FY3)</f>
        <v>12465.595600000001</v>
      </c>
      <c r="FZ6" s="31">
        <f>SUMIFS('RENT ROLL'!$X$3:$X$100,'RENT ROLL'!$Z$3:$Z$100,"&lt;="&amp;MATRIX!FZ3,'RENT ROLL'!$AA$3:$AA$100,"&gt;="&amp;MATRIX!FZ3)</f>
        <v>12465.595600000001</v>
      </c>
      <c r="GA6" s="31">
        <f>SUMIFS('RENT ROLL'!$X$3:$X$100,'RENT ROLL'!$Z$3:$Z$100,"&lt;="&amp;MATRIX!GA3,'RENT ROLL'!$AA$3:$AA$100,"&gt;="&amp;MATRIX!GA3)</f>
        <v>12465.595600000001</v>
      </c>
      <c r="GB6" s="31">
        <f>SUMIFS('RENT ROLL'!$X$3:$X$100,'RENT ROLL'!$Z$3:$Z$100,"&lt;="&amp;MATRIX!GB3,'RENT ROLL'!$AA$3:$AA$100,"&gt;="&amp;MATRIX!GB3)</f>
        <v>12465.595600000001</v>
      </c>
      <c r="GC6" s="31">
        <f>SUMIFS('RENT ROLL'!$X$3:$X$100,'RENT ROLL'!$Z$3:$Z$100,"&lt;="&amp;MATRIX!GC3,'RENT ROLL'!$AA$3:$AA$100,"&gt;="&amp;MATRIX!GC3)</f>
        <v>12465.595600000001</v>
      </c>
      <c r="GD6" s="31">
        <f>SUMIFS('RENT ROLL'!$X$3:$X$100,'RENT ROLL'!$Z$3:$Z$100,"&lt;="&amp;MATRIX!GD3,'RENT ROLL'!$AA$3:$AA$100,"&gt;="&amp;MATRIX!GD3)</f>
        <v>12465.595600000001</v>
      </c>
      <c r="GE6" s="31">
        <f>SUMIFS('RENT ROLL'!$X$3:$X$100,'RENT ROLL'!$Z$3:$Z$100,"&lt;="&amp;MATRIX!GE3,'RENT ROLL'!$AA$3:$AA$100,"&gt;="&amp;MATRIX!GE3)</f>
        <v>12465.595600000001</v>
      </c>
      <c r="GF6" s="31">
        <f>SUMIFS('RENT ROLL'!$X$3:$X$100,'RENT ROLL'!$Z$3:$Z$100,"&lt;="&amp;MATRIX!GF3,'RENT ROLL'!$AA$3:$AA$100,"&gt;="&amp;MATRIX!GF3)</f>
        <v>12465.595600000001</v>
      </c>
      <c r="GG6" s="31">
        <f>SUMIFS('RENT ROLL'!$X$3:$X$100,'RENT ROLL'!$Z$3:$Z$100,"&lt;="&amp;MATRIX!GG3,'RENT ROLL'!$AA$3:$AA$100,"&gt;="&amp;MATRIX!GG3)</f>
        <v>12465.595600000001</v>
      </c>
      <c r="GH6" s="31">
        <f>SUMIFS('RENT ROLL'!$X$3:$X$100,'RENT ROLL'!$Z$3:$Z$100,"&lt;="&amp;MATRIX!GH3,'RENT ROLL'!$AA$3:$AA$100,"&gt;="&amp;MATRIX!GH3)</f>
        <v>12465.595600000001</v>
      </c>
      <c r="GI6" s="31">
        <f>SUMIFS('RENT ROLL'!$X$3:$X$100,'RENT ROLL'!$Z$3:$Z$100,"&lt;="&amp;MATRIX!GI3,'RENT ROLL'!$AA$3:$AA$100,"&gt;="&amp;MATRIX!GI3)</f>
        <v>12465.595600000001</v>
      </c>
      <c r="GJ6" s="31">
        <f>SUMIFS('RENT ROLL'!$X$3:$X$100,'RENT ROLL'!$Z$3:$Z$100,"&lt;="&amp;MATRIX!GJ3,'RENT ROLL'!$AA$3:$AA$100,"&gt;="&amp;MATRIX!GJ3)</f>
        <v>12465.595600000001</v>
      </c>
      <c r="GK6" s="31">
        <f>SUMIFS('RENT ROLL'!$X$3:$X$100,'RENT ROLL'!$Z$3:$Z$100,"&lt;="&amp;MATRIX!GK3,'RENT ROLL'!$AA$3:$AA$100,"&gt;="&amp;MATRIX!GK3)</f>
        <v>12465.595600000001</v>
      </c>
      <c r="GL6" s="31">
        <f>SUMIFS('RENT ROLL'!$X$3:$X$100,'RENT ROLL'!$Z$3:$Z$100,"&lt;="&amp;MATRIX!GL3,'RENT ROLL'!$AA$3:$AA$100,"&gt;="&amp;MATRIX!GL3)</f>
        <v>12465.595600000001</v>
      </c>
      <c r="GM6" s="31">
        <f>SUMIFS('RENT ROLL'!$X$3:$X$100,'RENT ROLL'!$Z$3:$Z$100,"&lt;="&amp;MATRIX!GM3,'RENT ROLL'!$AA$3:$AA$100,"&gt;="&amp;MATRIX!GM3)</f>
        <v>12465.595600000001</v>
      </c>
      <c r="GN6" s="31">
        <f>SUMIFS('RENT ROLL'!$X$3:$X$100,'RENT ROLL'!$Z$3:$Z$100,"&lt;="&amp;MATRIX!GN3,'RENT ROLL'!$AA$3:$AA$100,"&gt;="&amp;MATRIX!GN3)</f>
        <v>12465.595600000001</v>
      </c>
      <c r="GO6" s="31">
        <f>SUMIFS('RENT ROLL'!$X$3:$X$100,'RENT ROLL'!$Z$3:$Z$100,"&lt;="&amp;MATRIX!GO3,'RENT ROLL'!$AA$3:$AA$100,"&gt;="&amp;MATRIX!GO3)</f>
        <v>12465.595600000001</v>
      </c>
      <c r="GP6" s="31">
        <f>SUMIFS('RENT ROLL'!$X$3:$X$100,'RENT ROLL'!$Z$3:$Z$100,"&lt;="&amp;MATRIX!GP3,'RENT ROLL'!$AA$3:$AA$100,"&gt;="&amp;MATRIX!GP3)</f>
        <v>12465.595600000001</v>
      </c>
      <c r="GQ6" s="31">
        <f>SUMIFS('RENT ROLL'!$X$3:$X$100,'RENT ROLL'!$Z$3:$Z$100,"&lt;="&amp;MATRIX!GQ3,'RENT ROLL'!$AA$3:$AA$100,"&gt;="&amp;MATRIX!GQ3)</f>
        <v>12465.595600000001</v>
      </c>
      <c r="GR6" s="31">
        <f>SUMIFS('RENT ROLL'!$X$3:$X$100,'RENT ROLL'!$Z$3:$Z$100,"&lt;="&amp;MATRIX!GR3,'RENT ROLL'!$AA$3:$AA$100,"&gt;="&amp;MATRIX!GR3)</f>
        <v>12465.595600000001</v>
      </c>
      <c r="GS6" s="31">
        <f>SUMIFS('RENT ROLL'!$X$3:$X$100,'RENT ROLL'!$Z$3:$Z$100,"&lt;="&amp;MATRIX!GS3,'RENT ROLL'!$AA$3:$AA$100,"&gt;="&amp;MATRIX!GS3)</f>
        <v>5892.3004000000001</v>
      </c>
      <c r="GT6" s="31">
        <f>SUMIFS('RENT ROLL'!$X$3:$X$100,'RENT ROLL'!$Z$3:$Z$100,"&lt;="&amp;MATRIX!GT3,'RENT ROLL'!$AA$3:$AA$100,"&gt;="&amp;MATRIX!GT3)</f>
        <v>1850.8379000000002</v>
      </c>
      <c r="GU6" s="31">
        <f>SUMIFS('RENT ROLL'!$X$3:$X$100,'RENT ROLL'!$Z$3:$Z$100,"&lt;="&amp;MATRIX!GU3,'RENT ROLL'!$AA$3:$AA$100,"&gt;="&amp;MATRIX!GU3)</f>
        <v>1850.8379000000002</v>
      </c>
      <c r="GV6" s="31">
        <f>SUMIFS('RENT ROLL'!$X$3:$X$100,'RENT ROLL'!$Z$3:$Z$100,"&lt;="&amp;MATRIX!GV3,'RENT ROLL'!$AA$3:$AA$100,"&gt;="&amp;MATRIX!GV3)</f>
        <v>0</v>
      </c>
      <c r="GW6" s="31">
        <f>SUMIFS('RENT ROLL'!$X$3:$X$100,'RENT ROLL'!$Z$3:$Z$100,"&lt;="&amp;MATRIX!GW3,'RENT ROLL'!$AA$3:$AA$100,"&gt;="&amp;MATRIX!GW3)</f>
        <v>0</v>
      </c>
      <c r="GX6" s="31">
        <f>SUMIFS('RENT ROLL'!$X$3:$X$100,'RENT ROLL'!$Z$3:$Z$100,"&lt;="&amp;MATRIX!GX3,'RENT ROLL'!$AA$3:$AA$100,"&gt;="&amp;MATRIX!GX3)</f>
        <v>0</v>
      </c>
      <c r="GY6" s="31">
        <f>SUMIFS('RENT ROLL'!$X$3:$X$100,'RENT ROLL'!$Z$3:$Z$100,"&lt;="&amp;MATRIX!GY3,'RENT ROLL'!$AA$3:$AA$100,"&gt;="&amp;MATRIX!GY3)</f>
        <v>0</v>
      </c>
      <c r="GZ6" s="31">
        <f>SUMIFS('RENT ROLL'!$X$3:$X$100,'RENT ROLL'!$Z$3:$Z$100,"&lt;="&amp;MATRIX!GZ3,'RENT ROLL'!$AA$3:$AA$100,"&gt;="&amp;MATRIX!GZ3)</f>
        <v>0</v>
      </c>
      <c r="HA6" s="31">
        <f>SUMIFS('RENT ROLL'!$X$3:$X$100,'RENT ROLL'!$Z$3:$Z$100,"&lt;="&amp;MATRIX!HA3,'RENT ROLL'!$AA$3:$AA$100,"&gt;="&amp;MATRIX!HA3)</f>
        <v>0</v>
      </c>
      <c r="HB6" s="31">
        <f>SUMIFS('RENT ROLL'!$X$3:$X$100,'RENT ROLL'!$Z$3:$Z$100,"&lt;="&amp;MATRIX!HB3,'RENT ROLL'!$AA$3:$AA$100,"&gt;="&amp;MATRIX!HB3)</f>
        <v>0</v>
      </c>
      <c r="HC6" s="31">
        <f>SUMIFS('RENT ROLL'!$X$3:$X$100,'RENT ROLL'!$Z$3:$Z$100,"&lt;="&amp;MATRIX!HC3,'RENT ROLL'!$AA$3:$AA$100,"&gt;="&amp;MATRIX!HC3)</f>
        <v>0</v>
      </c>
      <c r="HD6" s="31">
        <f>SUMIFS('RENT ROLL'!$X$3:$X$100,'RENT ROLL'!$Z$3:$Z$100,"&lt;="&amp;MATRIX!HD3,'RENT ROLL'!$AA$3:$AA$100,"&gt;="&amp;MATRIX!HD3)</f>
        <v>0</v>
      </c>
      <c r="HE6" s="31">
        <f>SUMIFS('RENT ROLL'!$X$3:$X$100,'RENT ROLL'!$Z$3:$Z$100,"&lt;="&amp;MATRIX!HE3,'RENT ROLL'!$AA$3:$AA$100,"&gt;="&amp;MATRIX!HE3)</f>
        <v>0</v>
      </c>
      <c r="HF6" s="31">
        <f>SUMIFS('RENT ROLL'!$X$3:$X$100,'RENT ROLL'!$Z$3:$Z$100,"&lt;="&amp;MATRIX!HF3,'RENT ROLL'!$AA$3:$AA$100,"&gt;="&amp;MATRIX!HF3)</f>
        <v>0</v>
      </c>
      <c r="HG6" s="31">
        <f>SUMIFS('RENT ROLL'!$X$3:$X$100,'RENT ROLL'!$Z$3:$Z$100,"&lt;="&amp;MATRIX!HG3,'RENT ROLL'!$AA$3:$AA$100,"&gt;="&amp;MATRIX!HG3)</f>
        <v>0</v>
      </c>
      <c r="HH6" s="31">
        <f>SUMIFS('RENT ROLL'!$X$3:$X$100,'RENT ROLL'!$Z$3:$Z$100,"&lt;="&amp;MATRIX!HH3,'RENT ROLL'!$AA$3:$AA$100,"&gt;="&amp;MATRIX!HH3)</f>
        <v>0</v>
      </c>
      <c r="HI6" s="31">
        <f>SUMIFS('RENT ROLL'!$X$3:$X$100,'RENT ROLL'!$Z$3:$Z$100,"&lt;="&amp;MATRIX!HI3,'RENT ROLL'!$AA$3:$AA$100,"&gt;="&amp;MATRIX!HI3)</f>
        <v>0</v>
      </c>
      <c r="HJ6" s="31">
        <f>SUMIFS('RENT ROLL'!$X$3:$X$100,'RENT ROLL'!$Z$3:$Z$100,"&lt;="&amp;MATRIX!HJ3,'RENT ROLL'!$AA$3:$AA$100,"&gt;="&amp;MATRIX!HJ3)</f>
        <v>0</v>
      </c>
      <c r="HK6" s="31">
        <f>SUMIFS('RENT ROLL'!$X$3:$X$100,'RENT ROLL'!$Z$3:$Z$100,"&lt;="&amp;MATRIX!HK3,'RENT ROLL'!$AA$3:$AA$100,"&gt;="&amp;MATRIX!HK3)</f>
        <v>0</v>
      </c>
      <c r="HL6" s="31">
        <f>SUMIFS('RENT ROLL'!$X$3:$X$100,'RENT ROLL'!$Z$3:$Z$100,"&lt;="&amp;MATRIX!HL3,'RENT ROLL'!$AA$3:$AA$100,"&gt;="&amp;MATRIX!HL3)</f>
        <v>0</v>
      </c>
      <c r="HM6" s="31">
        <f>SUMIFS('RENT ROLL'!$X$3:$X$100,'RENT ROLL'!$Z$3:$Z$100,"&lt;="&amp;MATRIX!HM3,'RENT ROLL'!$AA$3:$AA$100,"&gt;="&amp;MATRIX!HM3)</f>
        <v>0</v>
      </c>
      <c r="HN6" s="31">
        <f>SUMIFS('RENT ROLL'!$X$3:$X$100,'RENT ROLL'!$Z$3:$Z$100,"&lt;="&amp;MATRIX!HN3,'RENT ROLL'!$AA$3:$AA$100,"&gt;="&amp;MATRIX!HN3)</f>
        <v>0</v>
      </c>
      <c r="HO6" s="31">
        <f>SUMIFS('RENT ROLL'!$X$3:$X$100,'RENT ROLL'!$Z$3:$Z$100,"&lt;="&amp;MATRIX!HO3,'RENT ROLL'!$AA$3:$AA$100,"&gt;="&amp;MATRIX!HO3)</f>
        <v>0</v>
      </c>
      <c r="HP6" s="31">
        <f>SUMIFS('RENT ROLL'!$X$3:$X$100,'RENT ROLL'!$Z$3:$Z$100,"&lt;="&amp;MATRIX!HP3,'RENT ROLL'!$AA$3:$AA$100,"&gt;="&amp;MATRIX!HP3)</f>
        <v>0</v>
      </c>
      <c r="HQ6" s="31">
        <f>SUMIFS('RENT ROLL'!$X$3:$X$100,'RENT ROLL'!$Z$3:$Z$100,"&lt;="&amp;MATRIX!HQ3,'RENT ROLL'!$AA$3:$AA$100,"&gt;="&amp;MATRIX!HQ3)</f>
        <v>0</v>
      </c>
      <c r="HR6" s="31">
        <f>SUMIFS('RENT ROLL'!$X$3:$X$100,'RENT ROLL'!$Z$3:$Z$100,"&lt;="&amp;MATRIX!HR3,'RENT ROLL'!$AA$3:$AA$100,"&gt;="&amp;MATRIX!HR3)</f>
        <v>0</v>
      </c>
      <c r="HS6" s="31">
        <f>SUMIFS('RENT ROLL'!$X$3:$X$100,'RENT ROLL'!$Z$3:$Z$100,"&lt;="&amp;MATRIX!HS3,'RENT ROLL'!$AA$3:$AA$100,"&gt;="&amp;MATRIX!HS3)</f>
        <v>0</v>
      </c>
      <c r="HT6" s="31">
        <f>SUMIFS('RENT ROLL'!$X$3:$X$100,'RENT ROLL'!$Z$3:$Z$100,"&lt;="&amp;MATRIX!HT3,'RENT ROLL'!$AA$3:$AA$100,"&gt;="&amp;MATRIX!HT3)</f>
        <v>0</v>
      </c>
      <c r="HU6" s="31">
        <f>SUMIFS('RENT ROLL'!$X$3:$X$100,'RENT ROLL'!$Z$3:$Z$100,"&lt;="&amp;MATRIX!HU3,'RENT ROLL'!$AA$3:$AA$100,"&gt;="&amp;MATRIX!HU3)</f>
        <v>0</v>
      </c>
      <c r="HV6" s="31">
        <f>SUMIFS('RENT ROLL'!$X$3:$X$100,'RENT ROLL'!$Z$3:$Z$100,"&lt;="&amp;MATRIX!HV3,'RENT ROLL'!$AA$3:$AA$100,"&gt;="&amp;MATRIX!HV3)</f>
        <v>0</v>
      </c>
      <c r="HW6" s="31">
        <f>SUMIFS('RENT ROLL'!$X$3:$X$100,'RENT ROLL'!$Z$3:$Z$100,"&lt;="&amp;MATRIX!HW3,'RENT ROLL'!$AA$3:$AA$100,"&gt;="&amp;MATRIX!HW3)</f>
        <v>0</v>
      </c>
      <c r="HX6" s="31">
        <f>SUMIFS('RENT ROLL'!$X$3:$X$100,'RENT ROLL'!$Z$3:$Z$100,"&lt;="&amp;MATRIX!HX3,'RENT ROLL'!$AA$3:$AA$100,"&gt;="&amp;MATRIX!HX3)</f>
        <v>0</v>
      </c>
      <c r="HY6" s="31">
        <f>SUMIFS('RENT ROLL'!$X$3:$X$100,'RENT ROLL'!$Z$3:$Z$100,"&lt;="&amp;MATRIX!HY3,'RENT ROLL'!$AA$3:$AA$100,"&gt;="&amp;MATRIX!HY3)</f>
        <v>0</v>
      </c>
      <c r="HZ6" s="31">
        <f>SUMIFS('RENT ROLL'!$X$3:$X$100,'RENT ROLL'!$Z$3:$Z$100,"&lt;="&amp;MATRIX!HZ3,'RENT ROLL'!$AA$3:$AA$100,"&gt;="&amp;MATRIX!HZ3)</f>
        <v>0</v>
      </c>
      <c r="IA6" s="31">
        <f>SUMIFS('RENT ROLL'!$X$3:$X$100,'RENT ROLL'!$Z$3:$Z$100,"&lt;="&amp;MATRIX!IA3,'RENT ROLL'!$AA$3:$AA$100,"&gt;="&amp;MATRIX!IA3)</f>
        <v>0</v>
      </c>
      <c r="IB6" s="31">
        <f>SUMIFS('RENT ROLL'!$X$3:$X$100,'RENT ROLL'!$Z$3:$Z$100,"&lt;="&amp;MATRIX!IB3,'RENT ROLL'!$AA$3:$AA$100,"&gt;="&amp;MATRIX!IB3)</f>
        <v>0</v>
      </c>
      <c r="IC6" s="31">
        <f>SUMIFS('RENT ROLL'!$X$3:$X$100,'RENT ROLL'!$Z$3:$Z$100,"&lt;="&amp;MATRIX!IC3,'RENT ROLL'!$AA$3:$AA$100,"&gt;="&amp;MATRIX!IC3)</f>
        <v>0</v>
      </c>
      <c r="ID6" s="31">
        <f>SUMIFS('RENT ROLL'!$X$3:$X$100,'RENT ROLL'!$Z$3:$Z$100,"&lt;="&amp;MATRIX!ID3,'RENT ROLL'!$AA$3:$AA$100,"&gt;="&amp;MATRIX!ID3)</f>
        <v>0</v>
      </c>
      <c r="IE6" s="31">
        <f>SUMIFS('RENT ROLL'!$X$3:$X$100,'RENT ROLL'!$Z$3:$Z$100,"&lt;="&amp;MATRIX!IE3,'RENT ROLL'!$AA$3:$AA$100,"&gt;="&amp;MATRIX!IE3)</f>
        <v>0</v>
      </c>
      <c r="IF6" s="31">
        <f>SUMIFS('RENT ROLL'!$X$3:$X$100,'RENT ROLL'!$Z$3:$Z$100,"&lt;="&amp;MATRIX!IF3,'RENT ROLL'!$AA$3:$AA$100,"&gt;="&amp;MATRIX!IF3)</f>
        <v>0</v>
      </c>
      <c r="IG6" s="31">
        <f>SUMIFS('RENT ROLL'!$X$3:$X$100,'RENT ROLL'!$Z$3:$Z$100,"&lt;="&amp;MATRIX!IG3,'RENT ROLL'!$AA$3:$AA$100,"&gt;="&amp;MATRIX!IG3)</f>
        <v>0</v>
      </c>
      <c r="IH6" s="31">
        <f>SUMIFS('RENT ROLL'!$X$3:$X$100,'RENT ROLL'!$Z$3:$Z$100,"&lt;="&amp;MATRIX!IH3,'RENT ROLL'!$AA$3:$AA$100,"&gt;="&amp;MATRIX!IH3)</f>
        <v>0</v>
      </c>
      <c r="II6" s="31">
        <f>SUMIFS('RENT ROLL'!$X$3:$X$100,'RENT ROLL'!$Z$3:$Z$100,"&lt;="&amp;MATRIX!II3,'RENT ROLL'!$AA$3:$AA$100,"&gt;="&amp;MATRIX!II3)</f>
        <v>0</v>
      </c>
      <c r="IJ6" s="31">
        <f>SUMIFS('RENT ROLL'!$X$3:$X$100,'RENT ROLL'!$Z$3:$Z$100,"&lt;="&amp;MATRIX!IJ3,'RENT ROLL'!$AA$3:$AA$100,"&gt;="&amp;MATRIX!IJ3)</f>
        <v>0</v>
      </c>
      <c r="IK6" s="31">
        <f>SUMIFS('RENT ROLL'!$X$3:$X$100,'RENT ROLL'!$Z$3:$Z$100,"&lt;="&amp;MATRIX!IK3,'RENT ROLL'!$AA$3:$AA$100,"&gt;="&amp;MATRIX!IK3)</f>
        <v>0</v>
      </c>
      <c r="IL6" s="31">
        <f>SUMIFS('RENT ROLL'!$X$3:$X$100,'RENT ROLL'!$Z$3:$Z$100,"&lt;="&amp;MATRIX!IL3,'RENT ROLL'!$AA$3:$AA$100,"&gt;="&amp;MATRIX!IL3)</f>
        <v>0</v>
      </c>
      <c r="IM6" s="31">
        <f>SUMIFS('RENT ROLL'!$X$3:$X$100,'RENT ROLL'!$Z$3:$Z$100,"&lt;="&amp;MATRIX!IM3,'RENT ROLL'!$AA$3:$AA$100,"&gt;="&amp;MATRIX!IM3)</f>
        <v>0</v>
      </c>
      <c r="IN6" s="31">
        <f>SUMIFS('RENT ROLL'!$X$3:$X$100,'RENT ROLL'!$Z$3:$Z$100,"&lt;="&amp;MATRIX!IN3,'RENT ROLL'!$AA$3:$AA$100,"&gt;="&amp;MATRIX!IN3)</f>
        <v>0</v>
      </c>
      <c r="IO6" s="31">
        <f>SUMIFS('RENT ROLL'!$X$3:$X$100,'RENT ROLL'!$Z$3:$Z$100,"&lt;="&amp;MATRIX!IO3,'RENT ROLL'!$AA$3:$AA$100,"&gt;="&amp;MATRIX!IO3)</f>
        <v>0</v>
      </c>
      <c r="IP6" s="31">
        <f>SUMIFS('RENT ROLL'!$X$3:$X$100,'RENT ROLL'!$Z$3:$Z$100,"&lt;="&amp;MATRIX!IP3,'RENT ROLL'!$AA$3:$AA$100,"&gt;="&amp;MATRIX!IP3)</f>
        <v>0</v>
      </c>
      <c r="IQ6" s="31">
        <f>SUMIFS('RENT ROLL'!$X$3:$X$100,'RENT ROLL'!$Z$3:$Z$100,"&lt;="&amp;MATRIX!IQ3,'RENT ROLL'!$AA$3:$AA$100,"&gt;="&amp;MATRIX!IQ3)</f>
        <v>0</v>
      </c>
      <c r="IR6" s="31">
        <f>SUMIFS('RENT ROLL'!$X$3:$X$100,'RENT ROLL'!$Z$3:$Z$100,"&lt;="&amp;MATRIX!IR3,'RENT ROLL'!$AA$3:$AA$100,"&gt;="&amp;MATRIX!IR3)</f>
        <v>0</v>
      </c>
      <c r="IS6" s="31">
        <f>SUMIFS('RENT ROLL'!$X$3:$X$100,'RENT ROLL'!$Z$3:$Z$100,"&lt;="&amp;MATRIX!IS3,'RENT ROLL'!$AA$3:$AA$100,"&gt;="&amp;MATRIX!IS3)</f>
        <v>0</v>
      </c>
      <c r="IT6" s="31">
        <f>SUMIFS('RENT ROLL'!$X$3:$X$100,'RENT ROLL'!$Z$3:$Z$100,"&lt;="&amp;MATRIX!IT3,'RENT ROLL'!$AA$3:$AA$100,"&gt;="&amp;MATRIX!IT3)</f>
        <v>0</v>
      </c>
      <c r="IU6" s="31">
        <f>SUMIFS('RENT ROLL'!$X$3:$X$100,'RENT ROLL'!$Z$3:$Z$100,"&lt;="&amp;MATRIX!IU3,'RENT ROLL'!$AA$3:$AA$100,"&gt;="&amp;MATRIX!IU3)</f>
        <v>0</v>
      </c>
      <c r="IV6" s="31">
        <f>SUMIFS('RENT ROLL'!$X$3:$X$100,'RENT ROLL'!$Z$3:$Z$100,"&lt;="&amp;MATRIX!IV3,'RENT ROLL'!$AA$3:$AA$100,"&gt;="&amp;MATRIX!IV3)</f>
        <v>0</v>
      </c>
      <c r="IW6" s="31">
        <f>SUMIFS('RENT ROLL'!$X$3:$X$100,'RENT ROLL'!$Z$3:$Z$100,"&lt;="&amp;MATRIX!IW3,'RENT ROLL'!$AA$3:$AA$100,"&gt;="&amp;MATRIX!IW3)</f>
        <v>0</v>
      </c>
      <c r="IX6" s="31">
        <f>SUMIFS('RENT ROLL'!$X$3:$X$100,'RENT ROLL'!$Z$3:$Z$100,"&lt;="&amp;MATRIX!IX3,'RENT ROLL'!$AA$3:$AA$100,"&gt;="&amp;MATRIX!IX3)</f>
        <v>0</v>
      </c>
      <c r="IY6" s="31">
        <f>SUMIFS('RENT ROLL'!$X$3:$X$100,'RENT ROLL'!$Z$3:$Z$100,"&lt;="&amp;MATRIX!IY3,'RENT ROLL'!$AA$3:$AA$100,"&gt;="&amp;MATRIX!IY3)</f>
        <v>0</v>
      </c>
      <c r="IZ6" s="31">
        <f>SUMIFS('RENT ROLL'!$X$3:$X$100,'RENT ROLL'!$Z$3:$Z$100,"&lt;="&amp;MATRIX!IZ3,'RENT ROLL'!$AA$3:$AA$100,"&gt;="&amp;MATRIX!IZ3)</f>
        <v>0</v>
      </c>
      <c r="JA6" s="31">
        <f>SUMIFS('RENT ROLL'!$X$3:$X$100,'RENT ROLL'!$Z$3:$Z$100,"&lt;="&amp;MATRIX!JA3,'RENT ROLL'!$AA$3:$AA$100,"&gt;="&amp;MATRIX!JA3)</f>
        <v>0</v>
      </c>
      <c r="JB6" s="31">
        <f>SUMIFS('RENT ROLL'!$X$3:$X$100,'RENT ROLL'!$Z$3:$Z$100,"&lt;="&amp;MATRIX!JB3,'RENT ROLL'!$AA$3:$AA$100,"&gt;="&amp;MATRIX!JB3)</f>
        <v>0</v>
      </c>
      <c r="JC6" s="31">
        <f>SUMIFS('RENT ROLL'!$X$3:$X$100,'RENT ROLL'!$Z$3:$Z$100,"&lt;="&amp;MATRIX!JC3,'RENT ROLL'!$AA$3:$AA$100,"&gt;="&amp;MATRIX!JC3)</f>
        <v>0</v>
      </c>
      <c r="JD6" s="31">
        <f>SUMIFS('RENT ROLL'!$X$3:$X$100,'RENT ROLL'!$Z$3:$Z$100,"&lt;="&amp;MATRIX!JD3,'RENT ROLL'!$AA$3:$AA$100,"&gt;="&amp;MATRIX!JD3)</f>
        <v>0</v>
      </c>
      <c r="JE6" s="31">
        <f>SUMIFS('RENT ROLL'!$X$3:$X$100,'RENT ROLL'!$Z$3:$Z$100,"&lt;="&amp;MATRIX!JE3,'RENT ROLL'!$AA$3:$AA$100,"&gt;="&amp;MATRIX!JE3)</f>
        <v>0</v>
      </c>
      <c r="JF6" s="31">
        <f>SUMIFS('RENT ROLL'!$X$3:$X$100,'RENT ROLL'!$Z$3:$Z$100,"&lt;="&amp;MATRIX!JF3,'RENT ROLL'!$AA$3:$AA$100,"&gt;="&amp;MATRIX!JF3)</f>
        <v>0</v>
      </c>
      <c r="JG6" s="31">
        <f>SUMIFS('RENT ROLL'!$X$3:$X$100,'RENT ROLL'!$Z$3:$Z$100,"&lt;="&amp;MATRIX!JG3,'RENT ROLL'!$AA$3:$AA$100,"&gt;="&amp;MATRIX!JG3)</f>
        <v>0</v>
      </c>
      <c r="JH6" s="31">
        <f>SUMIFS('RENT ROLL'!$X$3:$X$100,'RENT ROLL'!$Z$3:$Z$100,"&lt;="&amp;MATRIX!JH3,'RENT ROLL'!$AA$3:$AA$100,"&gt;="&amp;MATRIX!JH3)</f>
        <v>0</v>
      </c>
      <c r="JI6" s="31">
        <f>SUMIFS('RENT ROLL'!$X$3:$X$100,'RENT ROLL'!$Z$3:$Z$100,"&lt;="&amp;MATRIX!JI3,'RENT ROLL'!$AA$3:$AA$100,"&gt;="&amp;MATRIX!JI3)</f>
        <v>0</v>
      </c>
      <c r="JJ6" s="31">
        <f>SUMIFS('RENT ROLL'!$X$3:$X$100,'RENT ROLL'!$Z$3:$Z$100,"&lt;="&amp;MATRIX!JJ3,'RENT ROLL'!$AA$3:$AA$100,"&gt;="&amp;MATRIX!JJ3)</f>
        <v>0</v>
      </c>
      <c r="JK6" s="31">
        <f>SUMIFS('RENT ROLL'!$X$3:$X$100,'RENT ROLL'!$Z$3:$Z$100,"&lt;="&amp;MATRIX!JK3,'RENT ROLL'!$AA$3:$AA$100,"&gt;="&amp;MATRIX!JK3)</f>
        <v>0</v>
      </c>
      <c r="JL6" s="31">
        <f>SUMIFS('RENT ROLL'!$X$3:$X$100,'RENT ROLL'!$Z$3:$Z$100,"&lt;="&amp;MATRIX!JL3,'RENT ROLL'!$AA$3:$AA$100,"&gt;="&amp;MATRIX!JL3)</f>
        <v>0</v>
      </c>
      <c r="JM6" s="31">
        <f>SUMIFS('RENT ROLL'!$X$3:$X$100,'RENT ROLL'!$Z$3:$Z$100,"&lt;="&amp;MATRIX!JM3,'RENT ROLL'!$AA$3:$AA$100,"&gt;="&amp;MATRIX!JM3)</f>
        <v>0</v>
      </c>
      <c r="JN6" s="31">
        <f>SUMIFS('RENT ROLL'!$X$3:$X$100,'RENT ROLL'!$Z$3:$Z$100,"&lt;="&amp;MATRIX!JN3,'RENT ROLL'!$AA$3:$AA$100,"&gt;="&amp;MATRIX!JN3)</f>
        <v>0</v>
      </c>
      <c r="JO6" s="31">
        <f>SUMIFS('RENT ROLL'!$X$3:$X$100,'RENT ROLL'!$Z$3:$Z$100,"&lt;="&amp;MATRIX!JO3,'RENT ROLL'!$AA$3:$AA$100,"&gt;="&amp;MATRIX!JO3)</f>
        <v>0</v>
      </c>
      <c r="JP6" s="31">
        <f>SUMIFS('RENT ROLL'!$X$3:$X$100,'RENT ROLL'!$Z$3:$Z$100,"&lt;="&amp;MATRIX!JP3,'RENT ROLL'!$AA$3:$AA$100,"&gt;="&amp;MATRIX!JP3)</f>
        <v>0</v>
      </c>
      <c r="JQ6" s="31">
        <f>SUMIFS('RENT ROLL'!$X$3:$X$100,'RENT ROLL'!$Z$3:$Z$100,"&lt;="&amp;MATRIX!JQ3,'RENT ROLL'!$AA$3:$AA$100,"&gt;="&amp;MATRIX!JQ3)</f>
        <v>0</v>
      </c>
      <c r="JR6" s="31">
        <f>SUMIFS('RENT ROLL'!$X$3:$X$100,'RENT ROLL'!$Z$3:$Z$100,"&lt;="&amp;MATRIX!JR3,'RENT ROLL'!$AA$3:$AA$100,"&gt;="&amp;MATRIX!JR3)</f>
        <v>0</v>
      </c>
      <c r="JS6" s="31">
        <f>SUMIFS('RENT ROLL'!$X$3:$X$100,'RENT ROLL'!$Z$3:$Z$100,"&lt;="&amp;MATRIX!JS3,'RENT ROLL'!$AA$3:$AA$100,"&gt;="&amp;MATRIX!JS3)</f>
        <v>0</v>
      </c>
      <c r="JT6" s="31">
        <f>SUMIFS('RENT ROLL'!$X$3:$X$100,'RENT ROLL'!$Z$3:$Z$100,"&lt;="&amp;MATRIX!JT3,'RENT ROLL'!$AA$3:$AA$100,"&gt;="&amp;MATRIX!JT3)</f>
        <v>0</v>
      </c>
      <c r="JU6" s="31">
        <f>SUMIFS('RENT ROLL'!$X$3:$X$100,'RENT ROLL'!$Z$3:$Z$100,"&lt;="&amp;MATRIX!JU3,'RENT ROLL'!$AA$3:$AA$100,"&gt;="&amp;MATRIX!JU3)</f>
        <v>0</v>
      </c>
      <c r="JV6" s="31">
        <f>SUMIFS('RENT ROLL'!$X$3:$X$100,'RENT ROLL'!$Z$3:$Z$100,"&lt;="&amp;MATRIX!JV3,'RENT ROLL'!$AA$3:$AA$100,"&gt;="&amp;MATRIX!JV3)</f>
        <v>0</v>
      </c>
      <c r="JW6" s="31">
        <f>SUMIFS('RENT ROLL'!$X$3:$X$100,'RENT ROLL'!$Z$3:$Z$100,"&lt;="&amp;MATRIX!JW3,'RENT ROLL'!$AA$3:$AA$100,"&gt;="&amp;MATRIX!JW3)</f>
        <v>0</v>
      </c>
      <c r="JX6" s="31">
        <f>SUMIFS('RENT ROLL'!$X$3:$X$100,'RENT ROLL'!$Z$3:$Z$100,"&lt;="&amp;MATRIX!JX3,'RENT ROLL'!$AA$3:$AA$100,"&gt;="&amp;MATRIX!JX3)</f>
        <v>0</v>
      </c>
      <c r="JY6" s="31">
        <f>SUMIFS('RENT ROLL'!$X$3:$X$100,'RENT ROLL'!$Z$3:$Z$100,"&lt;="&amp;MATRIX!JY3,'RENT ROLL'!$AA$3:$AA$100,"&gt;="&amp;MATRIX!JY3)</f>
        <v>0</v>
      </c>
      <c r="JZ6" s="31">
        <f>SUMIFS('RENT ROLL'!$X$3:$X$100,'RENT ROLL'!$Z$3:$Z$100,"&lt;="&amp;MATRIX!JZ3,'RENT ROLL'!$AA$3:$AA$100,"&gt;="&amp;MATRIX!JZ3)</f>
        <v>0</v>
      </c>
      <c r="KA6" s="31">
        <f>SUMIFS('RENT ROLL'!$X$3:$X$100,'RENT ROLL'!$Z$3:$Z$100,"&lt;="&amp;MATRIX!KA3,'RENT ROLL'!$AA$3:$AA$100,"&gt;="&amp;MATRIX!KA3)</f>
        <v>0</v>
      </c>
      <c r="KB6" s="31">
        <f>SUMIFS('RENT ROLL'!$X$3:$X$100,'RENT ROLL'!$Z$3:$Z$100,"&lt;="&amp;MATRIX!KB3,'RENT ROLL'!$AA$3:$AA$100,"&gt;="&amp;MATRIX!KB3)</f>
        <v>0</v>
      </c>
      <c r="KC6" s="31">
        <f>SUMIFS('RENT ROLL'!$X$3:$X$100,'RENT ROLL'!$Z$3:$Z$100,"&lt;="&amp;MATRIX!KC3,'RENT ROLL'!$AA$3:$AA$100,"&gt;="&amp;MATRIX!KC3)</f>
        <v>0</v>
      </c>
      <c r="KD6" s="31">
        <f>SUMIFS('RENT ROLL'!$X$3:$X$100,'RENT ROLL'!$Z$3:$Z$100,"&lt;="&amp;MATRIX!KD3,'RENT ROLL'!$AA$3:$AA$100,"&gt;="&amp;MATRIX!KD3)</f>
        <v>0</v>
      </c>
      <c r="KE6" s="31">
        <f>SUMIFS('RENT ROLL'!$X$3:$X$100,'RENT ROLL'!$Z$3:$Z$100,"&lt;="&amp;MATRIX!KE3,'RENT ROLL'!$AA$3:$AA$100,"&gt;="&amp;MATRIX!KE3)</f>
        <v>0</v>
      </c>
      <c r="KF6" s="31">
        <f>SUMIFS('RENT ROLL'!$X$3:$X$100,'RENT ROLL'!$Z$3:$Z$100,"&lt;="&amp;MATRIX!KF3,'RENT ROLL'!$AA$3:$AA$100,"&gt;="&amp;MATRIX!KF3)</f>
        <v>0</v>
      </c>
      <c r="KG6" s="31">
        <f>SUMIFS('RENT ROLL'!$X$3:$X$100,'RENT ROLL'!$Z$3:$Z$100,"&lt;="&amp;MATRIX!KG3,'RENT ROLL'!$AA$3:$AA$100,"&gt;="&amp;MATRIX!KG3)</f>
        <v>0</v>
      </c>
      <c r="KH6" s="31">
        <f>SUMIFS('RENT ROLL'!$X$3:$X$100,'RENT ROLL'!$Z$3:$Z$100,"&lt;="&amp;MATRIX!KH3,'RENT ROLL'!$AA$3:$AA$100,"&gt;="&amp;MATRIX!KH3)</f>
        <v>0</v>
      </c>
      <c r="KI6" s="31">
        <f>SUMIFS('RENT ROLL'!$X$3:$X$100,'RENT ROLL'!$Z$3:$Z$100,"&lt;="&amp;MATRIX!KI3,'RENT ROLL'!$AA$3:$AA$100,"&gt;="&amp;MATRIX!KI3)</f>
        <v>0</v>
      </c>
      <c r="KJ6" s="31">
        <f>SUMIFS('RENT ROLL'!$X$3:$X$100,'RENT ROLL'!$Z$3:$Z$100,"&lt;="&amp;MATRIX!KJ3,'RENT ROLL'!$AA$3:$AA$100,"&gt;="&amp;MATRIX!KJ3)</f>
        <v>0</v>
      </c>
      <c r="KK6" s="31">
        <f>SUMIFS('RENT ROLL'!$X$3:$X$100,'RENT ROLL'!$Z$3:$Z$100,"&lt;="&amp;MATRIX!KK3,'RENT ROLL'!$AA$3:$AA$100,"&gt;="&amp;MATRIX!KK3)</f>
        <v>0</v>
      </c>
      <c r="KL6" s="31">
        <f>SUMIFS('RENT ROLL'!$X$3:$X$100,'RENT ROLL'!$Z$3:$Z$100,"&lt;="&amp;MATRIX!KL3,'RENT ROLL'!$AA$3:$AA$100,"&gt;="&amp;MATRIX!KL3)</f>
        <v>0</v>
      </c>
      <c r="KM6" s="31">
        <f>SUMIFS('RENT ROLL'!$X$3:$X$100,'RENT ROLL'!$Z$3:$Z$100,"&lt;="&amp;MATRIX!KM3,'RENT ROLL'!$AA$3:$AA$100,"&gt;="&amp;MATRIX!KM3)</f>
        <v>0</v>
      </c>
      <c r="KN6" s="31">
        <f>SUMIFS('RENT ROLL'!$X$3:$X$100,'RENT ROLL'!$Z$3:$Z$100,"&lt;="&amp;MATRIX!KN3,'RENT ROLL'!$AA$3:$AA$100,"&gt;="&amp;MATRIX!KN3)</f>
        <v>0</v>
      </c>
      <c r="KO6" s="31">
        <f>SUMIFS('RENT ROLL'!$X$3:$X$100,'RENT ROLL'!$Z$3:$Z$100,"&lt;="&amp;MATRIX!KO3,'RENT ROLL'!$AA$3:$AA$100,"&gt;="&amp;MATRIX!KO3)</f>
        <v>0</v>
      </c>
      <c r="KP6" s="31">
        <f>SUMIFS('RENT ROLL'!$X$3:$X$100,'RENT ROLL'!$Z$3:$Z$100,"&lt;="&amp;MATRIX!KP3,'RENT ROLL'!$AA$3:$AA$100,"&gt;="&amp;MATRIX!KP3)</f>
        <v>0</v>
      </c>
      <c r="KQ6" s="31">
        <f>SUMIFS('RENT ROLL'!$X$3:$X$100,'RENT ROLL'!$Z$3:$Z$100,"&lt;="&amp;MATRIX!KQ3,'RENT ROLL'!$AA$3:$AA$100,"&gt;="&amp;MATRIX!KQ3)</f>
        <v>0</v>
      </c>
      <c r="KR6" s="31">
        <f>SUMIFS('RENT ROLL'!$X$3:$X$100,'RENT ROLL'!$Z$3:$Z$100,"&lt;="&amp;MATRIX!KR3,'RENT ROLL'!$AA$3:$AA$100,"&gt;="&amp;MATRIX!KR3)</f>
        <v>0</v>
      </c>
      <c r="KS6" s="31">
        <f>SUMIFS('RENT ROLL'!$X$3:$X$100,'RENT ROLL'!$Z$3:$Z$100,"&lt;="&amp;MATRIX!KS3,'RENT ROLL'!$AA$3:$AA$100,"&gt;="&amp;MATRIX!KS3)</f>
        <v>0</v>
      </c>
      <c r="KT6" s="31">
        <f>SUMIFS('RENT ROLL'!$X$3:$X$100,'RENT ROLL'!$Z$3:$Z$100,"&lt;="&amp;MATRIX!KT3,'RENT ROLL'!$AA$3:$AA$100,"&gt;="&amp;MATRIX!KT3)</f>
        <v>0</v>
      </c>
      <c r="KU6" s="31">
        <f>SUMIFS('RENT ROLL'!$X$3:$X$100,'RENT ROLL'!$Z$3:$Z$100,"&lt;="&amp;MATRIX!KU3,'RENT ROLL'!$AA$3:$AA$100,"&gt;="&amp;MATRIX!KU3)</f>
        <v>0</v>
      </c>
      <c r="KV6" s="31">
        <f>SUMIFS('RENT ROLL'!$X$3:$X$100,'RENT ROLL'!$Z$3:$Z$100,"&lt;="&amp;MATRIX!KV3,'RENT ROLL'!$AA$3:$AA$100,"&gt;="&amp;MATRIX!KV3)</f>
        <v>0</v>
      </c>
      <c r="KW6" s="31">
        <f>SUMIFS('RENT ROLL'!$X$3:$X$100,'RENT ROLL'!$Z$3:$Z$100,"&lt;="&amp;MATRIX!KW3,'RENT ROLL'!$AA$3:$AA$100,"&gt;="&amp;MATRIX!KW3)</f>
        <v>0</v>
      </c>
      <c r="KX6" s="31">
        <f>SUMIFS('RENT ROLL'!$X$3:$X$100,'RENT ROLL'!$Z$3:$Z$100,"&lt;="&amp;MATRIX!KX3,'RENT ROLL'!$AA$3:$AA$100,"&gt;="&amp;MATRIX!KX3)</f>
        <v>0</v>
      </c>
      <c r="KY6" s="31">
        <f>SUMIFS('RENT ROLL'!$X$3:$X$100,'RENT ROLL'!$Z$3:$Z$100,"&lt;="&amp;MATRIX!KY3,'RENT ROLL'!$AA$3:$AA$100,"&gt;="&amp;MATRIX!KY3)</f>
        <v>0</v>
      </c>
      <c r="KZ6" s="31">
        <f>SUMIFS('RENT ROLL'!$X$3:$X$100,'RENT ROLL'!$Z$3:$Z$100,"&lt;="&amp;MATRIX!KZ3,'RENT ROLL'!$AA$3:$AA$100,"&gt;="&amp;MATRIX!KZ3)</f>
        <v>0</v>
      </c>
      <c r="LA6" s="31">
        <f>SUMIFS('RENT ROLL'!$X$3:$X$100,'RENT ROLL'!$Z$3:$Z$100,"&lt;="&amp;MATRIX!LA3,'RENT ROLL'!$AA$3:$AA$100,"&gt;="&amp;MATRIX!LA3)</f>
        <v>0</v>
      </c>
      <c r="LB6" s="31">
        <f>SUMIFS('RENT ROLL'!$X$3:$X$100,'RENT ROLL'!$Z$3:$Z$100,"&lt;="&amp;MATRIX!LB3,'RENT ROLL'!$AA$3:$AA$100,"&gt;="&amp;MATRIX!LB3)</f>
        <v>0</v>
      </c>
      <c r="LC6" s="31">
        <f>SUMIFS('RENT ROLL'!$X$3:$X$100,'RENT ROLL'!$Z$3:$Z$100,"&lt;="&amp;MATRIX!LC3,'RENT ROLL'!$AA$3:$AA$100,"&gt;="&amp;MATRIX!LC3)</f>
        <v>0</v>
      </c>
      <c r="LD6" s="31">
        <f>SUMIFS('RENT ROLL'!$X$3:$X$100,'RENT ROLL'!$Z$3:$Z$100,"&lt;="&amp;MATRIX!LD3,'RENT ROLL'!$AA$3:$AA$100,"&gt;="&amp;MATRIX!LD3)</f>
        <v>0</v>
      </c>
      <c r="LE6" s="31">
        <f>SUMIFS('RENT ROLL'!$X$3:$X$100,'RENT ROLL'!$Z$3:$Z$100,"&lt;="&amp;MATRIX!LE3,'RENT ROLL'!$AA$3:$AA$100,"&gt;="&amp;MATRIX!LE3)</f>
        <v>0</v>
      </c>
      <c r="LF6" s="31">
        <f>SUMIFS('RENT ROLL'!$X$3:$X$100,'RENT ROLL'!$Z$3:$Z$100,"&lt;="&amp;MATRIX!LF3,'RENT ROLL'!$AA$3:$AA$100,"&gt;="&amp;MATRIX!LF3)</f>
        <v>0</v>
      </c>
      <c r="LG6" s="31">
        <f>SUMIFS('RENT ROLL'!$X$3:$X$100,'RENT ROLL'!$Z$3:$Z$100,"&lt;="&amp;MATRIX!LG3,'RENT ROLL'!$AA$3:$AA$100,"&gt;="&amp;MATRIX!LG3)</f>
        <v>0</v>
      </c>
      <c r="LH6" s="31">
        <f>SUMIFS('RENT ROLL'!$X$3:$X$100,'RENT ROLL'!$Z$3:$Z$100,"&lt;="&amp;MATRIX!LH3,'RENT ROLL'!$AA$3:$AA$100,"&gt;="&amp;MATRIX!LH3)</f>
        <v>0</v>
      </c>
      <c r="LI6" s="31">
        <f>SUMIFS('RENT ROLL'!$X$3:$X$100,'RENT ROLL'!$Z$3:$Z$100,"&lt;="&amp;MATRIX!LI3,'RENT ROLL'!$AA$3:$AA$100,"&gt;="&amp;MATRIX!LI3)</f>
        <v>0</v>
      </c>
      <c r="LJ6" s="31">
        <f>SUMIFS('RENT ROLL'!$X$3:$X$100,'RENT ROLL'!$Z$3:$Z$100,"&lt;="&amp;MATRIX!LJ3,'RENT ROLL'!$AA$3:$AA$100,"&gt;="&amp;MATRIX!LJ3)</f>
        <v>0</v>
      </c>
      <c r="LK6" s="31">
        <f>SUMIFS('RENT ROLL'!$X$3:$X$100,'RENT ROLL'!$Z$3:$Z$100,"&lt;="&amp;MATRIX!LK3,'RENT ROLL'!$AA$3:$AA$100,"&gt;="&amp;MATRIX!LK3)</f>
        <v>0</v>
      </c>
      <c r="LL6" s="31">
        <f>SUMIFS('RENT ROLL'!$X$3:$X$100,'RENT ROLL'!$Z$3:$Z$100,"&lt;="&amp;MATRIX!LL3,'RENT ROLL'!$AA$3:$AA$100,"&gt;="&amp;MATRIX!LL3)</f>
        <v>0</v>
      </c>
      <c r="LM6" s="31">
        <f>SUMIFS('RENT ROLL'!$X$3:$X$100,'RENT ROLL'!$Z$3:$Z$100,"&lt;="&amp;MATRIX!LM3,'RENT ROLL'!$AA$3:$AA$100,"&gt;="&amp;MATRIX!LM3)</f>
        <v>0</v>
      </c>
      <c r="LN6" s="31">
        <f>SUMIFS('RENT ROLL'!$X$3:$X$100,'RENT ROLL'!$Z$3:$Z$100,"&lt;="&amp;MATRIX!LN3,'RENT ROLL'!$AA$3:$AA$100,"&gt;="&amp;MATRIX!LN3)</f>
        <v>0</v>
      </c>
      <c r="LO6" s="31">
        <f>SUMIFS('RENT ROLL'!$X$3:$X$100,'RENT ROLL'!$Z$3:$Z$100,"&lt;="&amp;MATRIX!LO3,'RENT ROLL'!$AA$3:$AA$100,"&gt;="&amp;MATRIX!LO3)</f>
        <v>0</v>
      </c>
      <c r="LP6" s="31">
        <f>SUMIFS('RENT ROLL'!$X$3:$X$100,'RENT ROLL'!$Z$3:$Z$100,"&lt;="&amp;MATRIX!LP3,'RENT ROLL'!$AA$3:$AA$100,"&gt;="&amp;MATRIX!LP3)</f>
        <v>0</v>
      </c>
      <c r="LQ6" s="31">
        <f>SUMIFS('RENT ROLL'!$X$3:$X$100,'RENT ROLL'!$Z$3:$Z$100,"&lt;="&amp;MATRIX!LQ3,'RENT ROLL'!$AA$3:$AA$100,"&gt;="&amp;MATRIX!LQ3)</f>
        <v>0</v>
      </c>
      <c r="LR6" s="31">
        <f>SUMIFS('RENT ROLL'!$X$3:$X$100,'RENT ROLL'!$Z$3:$Z$100,"&lt;="&amp;MATRIX!LR3,'RENT ROLL'!$AA$3:$AA$100,"&gt;="&amp;MATRIX!LR3)</f>
        <v>0</v>
      </c>
      <c r="LS6" s="31">
        <f>SUMIFS('RENT ROLL'!$X$3:$X$100,'RENT ROLL'!$Z$3:$Z$100,"&lt;="&amp;MATRIX!LS3,'RENT ROLL'!$AA$3:$AA$100,"&gt;="&amp;MATRIX!LS3)</f>
        <v>0</v>
      </c>
      <c r="LT6" s="31">
        <f>SUMIFS('RENT ROLL'!$X$3:$X$100,'RENT ROLL'!$Z$3:$Z$100,"&lt;="&amp;MATRIX!LT3,'RENT ROLL'!$AA$3:$AA$100,"&gt;="&amp;MATRIX!LT3)</f>
        <v>0</v>
      </c>
      <c r="LU6" s="31">
        <f>SUMIFS('RENT ROLL'!$X$3:$X$100,'RENT ROLL'!$Z$3:$Z$100,"&lt;="&amp;MATRIX!LU3,'RENT ROLL'!$AA$3:$AA$100,"&gt;="&amp;MATRIX!LU3)</f>
        <v>0</v>
      </c>
      <c r="LV6" s="31">
        <f>SUMIFS('RENT ROLL'!$X$3:$X$100,'RENT ROLL'!$Z$3:$Z$100,"&lt;="&amp;MATRIX!LV3,'RENT ROLL'!$AA$3:$AA$100,"&gt;="&amp;MATRIX!LV3)</f>
        <v>0</v>
      </c>
      <c r="LW6" s="31">
        <f>SUMIFS('RENT ROLL'!$X$3:$X$100,'RENT ROLL'!$Z$3:$Z$100,"&lt;="&amp;MATRIX!LW3,'RENT ROLL'!$AA$3:$AA$100,"&gt;="&amp;MATRIX!LW3)</f>
        <v>0</v>
      </c>
      <c r="LX6" s="31">
        <f>SUMIFS('RENT ROLL'!$X$3:$X$100,'RENT ROLL'!$Z$3:$Z$100,"&lt;="&amp;MATRIX!LX3,'RENT ROLL'!$AA$3:$AA$100,"&gt;="&amp;MATRIX!LX3)</f>
        <v>0</v>
      </c>
      <c r="LY6" s="31">
        <f>SUMIFS('RENT ROLL'!$X$3:$X$100,'RENT ROLL'!$Z$3:$Z$100,"&lt;="&amp;MATRIX!LY3,'RENT ROLL'!$AA$3:$AA$100,"&gt;="&amp;MATRIX!LY3)</f>
        <v>0</v>
      </c>
      <c r="LZ6" s="31">
        <f>SUMIFS('RENT ROLL'!$X$3:$X$100,'RENT ROLL'!$Z$3:$Z$100,"&lt;="&amp;MATRIX!LZ3,'RENT ROLL'!$AA$3:$AA$100,"&gt;="&amp;MATRIX!LZ3)</f>
        <v>0</v>
      </c>
      <c r="MA6" s="31">
        <f>SUMIFS('RENT ROLL'!$X$3:$X$100,'RENT ROLL'!$Z$3:$Z$100,"&lt;="&amp;MATRIX!MA3,'RENT ROLL'!$AA$3:$AA$100,"&gt;="&amp;MATRIX!MA3)</f>
        <v>0</v>
      </c>
      <c r="MB6" s="31">
        <f>SUMIFS('RENT ROLL'!$X$3:$X$100,'RENT ROLL'!$Z$3:$Z$100,"&lt;="&amp;MATRIX!MB3,'RENT ROLL'!$AA$3:$AA$100,"&gt;="&amp;MATRIX!MB3)</f>
        <v>0</v>
      </c>
      <c r="MC6" s="31">
        <f>SUMIFS('RENT ROLL'!$X$3:$X$100,'RENT ROLL'!$Z$3:$Z$100,"&lt;="&amp;MATRIX!MC3,'RENT ROLL'!$AA$3:$AA$100,"&gt;="&amp;MATRIX!MC3)</f>
        <v>0</v>
      </c>
      <c r="MD6" s="31">
        <f>SUMIFS('RENT ROLL'!$X$3:$X$100,'RENT ROLL'!$Z$3:$Z$100,"&lt;="&amp;MATRIX!MD3,'RENT ROLL'!$AA$3:$AA$100,"&gt;="&amp;MATRIX!MD3)</f>
        <v>0</v>
      </c>
      <c r="ME6" s="31">
        <f>SUMIFS('RENT ROLL'!$X$3:$X$100,'RENT ROLL'!$Z$3:$Z$100,"&lt;="&amp;MATRIX!ME3,'RENT ROLL'!$AA$3:$AA$100,"&gt;="&amp;MATRIX!ME3)</f>
        <v>0</v>
      </c>
      <c r="MF6" s="31">
        <f>SUMIFS('RENT ROLL'!$X$3:$X$100,'RENT ROLL'!$Z$3:$Z$100,"&lt;="&amp;MATRIX!MF3,'RENT ROLL'!$AA$3:$AA$100,"&gt;="&amp;MATRIX!MF3)</f>
        <v>0</v>
      </c>
      <c r="MG6" s="31">
        <f>SUMIFS('RENT ROLL'!$X$3:$X$100,'RENT ROLL'!$Z$3:$Z$100,"&lt;="&amp;MATRIX!MG3,'RENT ROLL'!$AA$3:$AA$100,"&gt;="&amp;MATRIX!MG3)</f>
        <v>0</v>
      </c>
      <c r="MH6" s="31">
        <f>SUMIFS('RENT ROLL'!$X$3:$X$100,'RENT ROLL'!$Z$3:$Z$100,"&lt;="&amp;MATRIX!MH3,'RENT ROLL'!$AA$3:$AA$100,"&gt;="&amp;MATRIX!MH3)</f>
        <v>0</v>
      </c>
      <c r="MI6" s="31">
        <f>SUMIFS('RENT ROLL'!$X$3:$X$100,'RENT ROLL'!$Z$3:$Z$100,"&lt;="&amp;MATRIX!MI3,'RENT ROLL'!$AA$3:$AA$100,"&gt;="&amp;MATRIX!MI3)</f>
        <v>0</v>
      </c>
      <c r="MJ6" s="31">
        <f>SUMIFS('RENT ROLL'!$X$3:$X$100,'RENT ROLL'!$Z$3:$Z$100,"&lt;="&amp;MATRIX!MJ3,'RENT ROLL'!$AA$3:$AA$100,"&gt;="&amp;MATRIX!MJ3)</f>
        <v>0</v>
      </c>
      <c r="MK6" s="31">
        <f>SUMIFS('RENT ROLL'!$X$3:$X$100,'RENT ROLL'!$Z$3:$Z$100,"&lt;="&amp;MATRIX!MK3,'RENT ROLL'!$AA$3:$AA$100,"&gt;="&amp;MATRIX!MK3)</f>
        <v>0</v>
      </c>
      <c r="ML6" s="31">
        <f>SUMIFS('RENT ROLL'!$X$3:$X$100,'RENT ROLL'!$Z$3:$Z$100,"&lt;="&amp;MATRIX!ML3,'RENT ROLL'!$AA$3:$AA$100,"&gt;="&amp;MATRIX!ML3)</f>
        <v>0</v>
      </c>
      <c r="MM6" s="31">
        <f>SUMIFS('RENT ROLL'!$X$3:$X$100,'RENT ROLL'!$Z$3:$Z$100,"&lt;="&amp;MATRIX!MM3,'RENT ROLL'!$AA$3:$AA$100,"&gt;="&amp;MATRIX!MM3)</f>
        <v>0</v>
      </c>
      <c r="MN6" s="31">
        <f>SUMIFS('RENT ROLL'!$X$3:$X$100,'RENT ROLL'!$Z$3:$Z$100,"&lt;="&amp;MATRIX!MN3,'RENT ROLL'!$AA$3:$AA$100,"&gt;="&amp;MATRIX!MN3)</f>
        <v>0</v>
      </c>
      <c r="MO6" s="31">
        <f>SUMIFS('RENT ROLL'!$X$3:$X$100,'RENT ROLL'!$Z$3:$Z$100,"&lt;="&amp;MATRIX!MO3,'RENT ROLL'!$AA$3:$AA$100,"&gt;="&amp;MATRIX!MO3)</f>
        <v>0</v>
      </c>
      <c r="MP6" s="31">
        <f>SUMIFS('RENT ROLL'!$X$3:$X$100,'RENT ROLL'!$Z$3:$Z$100,"&lt;="&amp;MATRIX!MP3,'RENT ROLL'!$AA$3:$AA$100,"&gt;="&amp;MATRIX!MP3)</f>
        <v>0</v>
      </c>
      <c r="MQ6" s="31">
        <f>SUMIFS('RENT ROLL'!$X$3:$X$100,'RENT ROLL'!$Z$3:$Z$100,"&lt;="&amp;MATRIX!MQ3,'RENT ROLL'!$AA$3:$AA$100,"&gt;="&amp;MATRIX!MQ3)</f>
        <v>0</v>
      </c>
      <c r="MR6" s="31">
        <f>SUMIFS('RENT ROLL'!$X$3:$X$100,'RENT ROLL'!$Z$3:$Z$100,"&lt;="&amp;MATRIX!MR3,'RENT ROLL'!$AA$3:$AA$100,"&gt;="&amp;MATRIX!MR3)</f>
        <v>0</v>
      </c>
      <c r="MS6" s="31">
        <f>SUMIFS('RENT ROLL'!$X$3:$X$100,'RENT ROLL'!$Z$3:$Z$100,"&lt;="&amp;MATRIX!MS3,'RENT ROLL'!$AA$3:$AA$100,"&gt;="&amp;MATRIX!MS3)</f>
        <v>0</v>
      </c>
      <c r="MT6" s="31">
        <f>SUMIFS('RENT ROLL'!$X$3:$X$100,'RENT ROLL'!$Z$3:$Z$100,"&lt;="&amp;MATRIX!MT3,'RENT ROLL'!$AA$3:$AA$100,"&gt;="&amp;MATRIX!MT3)</f>
        <v>0</v>
      </c>
      <c r="MU6" s="31">
        <f>SUMIFS('RENT ROLL'!$X$3:$X$100,'RENT ROLL'!$Z$3:$Z$100,"&lt;="&amp;MATRIX!MU3,'RENT ROLL'!$AA$3:$AA$100,"&gt;="&amp;MATRIX!MU3)</f>
        <v>0</v>
      </c>
      <c r="MV6" s="31">
        <f>SUMIFS('RENT ROLL'!$X$3:$X$100,'RENT ROLL'!$Z$3:$Z$100,"&lt;="&amp;MATRIX!MV3,'RENT ROLL'!$AA$3:$AA$100,"&gt;="&amp;MATRIX!MV3)</f>
        <v>0</v>
      </c>
      <c r="MW6" s="31">
        <f>SUMIFS('RENT ROLL'!$X$3:$X$100,'RENT ROLL'!$Z$3:$Z$100,"&lt;="&amp;MATRIX!MW3,'RENT ROLL'!$AA$3:$AA$100,"&gt;="&amp;MATRIX!MW3)</f>
        <v>0</v>
      </c>
      <c r="MX6" s="31">
        <f>SUMIFS('RENT ROLL'!$X$3:$X$100,'RENT ROLL'!$Z$3:$Z$100,"&lt;="&amp;MATRIX!MX3,'RENT ROLL'!$AA$3:$AA$100,"&gt;="&amp;MATRIX!MX3)</f>
        <v>0</v>
      </c>
      <c r="MY6" s="31">
        <f>SUMIFS('RENT ROLL'!$X$3:$X$100,'RENT ROLL'!$Z$3:$Z$100,"&lt;="&amp;MATRIX!MY3,'RENT ROLL'!$AA$3:$AA$100,"&gt;="&amp;MATRIX!MY3)</f>
        <v>0</v>
      </c>
    </row>
    <row r="7" spans="1:363" s="31" customFormat="1" x14ac:dyDescent="0.2">
      <c r="A7" s="31" t="s">
        <v>67</v>
      </c>
      <c r="C7" s="31">
        <f>SUMIFS('RENT ROLL'!$AC$3:$AC$100,'RENT ROLL'!$AE$3:$AE$100,"&lt;="&amp;MATRIX!C3,'RENT ROLL'!$AF$3:$AF$100,"&gt;="&amp;MATRIX!C3)</f>
        <v>0</v>
      </c>
      <c r="D7" s="31">
        <f>SUMIFS('RENT ROLL'!$AC$3:$AC$100,'RENT ROLL'!$AE$3:$AE$100,"&lt;="&amp;MATRIX!D3,'RENT ROLL'!$AF$3:$AF$100,"&gt;="&amp;MATRIX!D3)</f>
        <v>0</v>
      </c>
      <c r="E7" s="31">
        <f>SUMIFS('RENT ROLL'!$AC$3:$AC$100,'RENT ROLL'!$AE$3:$AE$100,"&lt;="&amp;MATRIX!E3,'RENT ROLL'!$AF$3:$AF$100,"&gt;="&amp;MATRIX!E3)</f>
        <v>0</v>
      </c>
      <c r="F7" s="31">
        <f>SUMIFS('RENT ROLL'!$AC$3:$AC$100,'RENT ROLL'!$AE$3:$AE$100,"&lt;="&amp;MATRIX!F3,'RENT ROLL'!$AF$3:$AF$100,"&gt;="&amp;MATRIX!F3)</f>
        <v>0</v>
      </c>
      <c r="G7" s="31">
        <f>SUMIFS('RENT ROLL'!$AC$3:$AC$100,'RENT ROLL'!$AE$3:$AE$100,"&lt;="&amp;MATRIX!G3,'RENT ROLL'!$AF$3:$AF$100,"&gt;="&amp;MATRIX!G3)</f>
        <v>0</v>
      </c>
      <c r="H7" s="31">
        <f>SUMIFS('RENT ROLL'!$AC$3:$AC$100,'RENT ROLL'!$AE$3:$AE$100,"&lt;="&amp;MATRIX!H3,'RENT ROLL'!$AF$3:$AF$100,"&gt;="&amp;MATRIX!H3)</f>
        <v>0</v>
      </c>
      <c r="I7" s="31">
        <f>SUMIFS('RENT ROLL'!$AC$3:$AC$100,'RENT ROLL'!$AE$3:$AE$100,"&lt;="&amp;MATRIX!I3,'RENT ROLL'!$AF$3:$AF$100,"&gt;="&amp;MATRIX!I3)</f>
        <v>0</v>
      </c>
      <c r="J7" s="31">
        <f>SUMIFS('RENT ROLL'!$AC$3:$AC$100,'RENT ROLL'!$AE$3:$AE$100,"&lt;="&amp;MATRIX!J3,'RENT ROLL'!$AF$3:$AF$100,"&gt;="&amp;MATRIX!J3)</f>
        <v>0</v>
      </c>
      <c r="K7" s="31">
        <f>SUMIFS('RENT ROLL'!$AC$3:$AC$100,'RENT ROLL'!$AE$3:$AE$100,"&lt;="&amp;MATRIX!K3,'RENT ROLL'!$AF$3:$AF$100,"&gt;="&amp;MATRIX!K3)</f>
        <v>0</v>
      </c>
      <c r="L7" s="31">
        <f>SUMIFS('RENT ROLL'!$AC$3:$AC$100,'RENT ROLL'!$AE$3:$AE$100,"&lt;="&amp;MATRIX!L3,'RENT ROLL'!$AF$3:$AF$100,"&gt;="&amp;MATRIX!L3)</f>
        <v>0</v>
      </c>
      <c r="M7" s="31">
        <f>SUMIFS('RENT ROLL'!$AC$3:$AC$100,'RENT ROLL'!$AE$3:$AE$100,"&lt;="&amp;MATRIX!M3,'RENT ROLL'!$AF$3:$AF$100,"&gt;="&amp;MATRIX!M3)</f>
        <v>0</v>
      </c>
      <c r="N7" s="31">
        <f>SUMIFS('RENT ROLL'!$AC$3:$AC$100,'RENT ROLL'!$AE$3:$AE$100,"&lt;="&amp;MATRIX!N3,'RENT ROLL'!$AF$3:$AF$100,"&gt;="&amp;MATRIX!N3)</f>
        <v>0</v>
      </c>
      <c r="O7" s="31">
        <f>SUMIFS('RENT ROLL'!$AC$3:$AC$100,'RENT ROLL'!$AE$3:$AE$100,"&lt;="&amp;MATRIX!O3,'RENT ROLL'!$AF$3:$AF$100,"&gt;="&amp;MATRIX!O3)</f>
        <v>0</v>
      </c>
      <c r="P7" s="31">
        <f>SUMIFS('RENT ROLL'!$AC$3:$AC$100,'RENT ROLL'!$AE$3:$AE$100,"&lt;="&amp;MATRIX!P3,'RENT ROLL'!$AF$3:$AF$100,"&gt;="&amp;MATRIX!P3)</f>
        <v>0</v>
      </c>
      <c r="Q7" s="31">
        <f>SUMIFS('RENT ROLL'!$AC$3:$AC$100,'RENT ROLL'!$AE$3:$AE$100,"&lt;="&amp;MATRIX!Q3,'RENT ROLL'!$AF$3:$AF$100,"&gt;="&amp;MATRIX!Q3)</f>
        <v>0</v>
      </c>
      <c r="R7" s="31">
        <f>SUMIFS('RENT ROLL'!$AC$3:$AC$100,'RENT ROLL'!$AE$3:$AE$100,"&lt;="&amp;MATRIX!R3,'RENT ROLL'!$AF$3:$AF$100,"&gt;="&amp;MATRIX!R3)</f>
        <v>0</v>
      </c>
      <c r="S7" s="31">
        <f>SUMIFS('RENT ROLL'!$AC$3:$AC$100,'RENT ROLL'!$AE$3:$AE$100,"&lt;="&amp;MATRIX!S3,'RENT ROLL'!$AF$3:$AF$100,"&gt;="&amp;MATRIX!S3)</f>
        <v>0</v>
      </c>
      <c r="T7" s="31">
        <f>SUMIFS('RENT ROLL'!$AC$3:$AC$100,'RENT ROLL'!$AE$3:$AE$100,"&lt;="&amp;MATRIX!T3,'RENT ROLL'!$AF$3:$AF$100,"&gt;="&amp;MATRIX!T3)</f>
        <v>0</v>
      </c>
      <c r="U7" s="31">
        <f>SUMIFS('RENT ROLL'!$AC$3:$AC$100,'RENT ROLL'!$AE$3:$AE$100,"&lt;="&amp;MATRIX!U3,'RENT ROLL'!$AF$3:$AF$100,"&gt;="&amp;MATRIX!U3)</f>
        <v>0</v>
      </c>
      <c r="V7" s="31">
        <f>SUMIFS('RENT ROLL'!$AC$3:$AC$100,'RENT ROLL'!$AE$3:$AE$100,"&lt;="&amp;MATRIX!V3,'RENT ROLL'!$AF$3:$AF$100,"&gt;="&amp;MATRIX!V3)</f>
        <v>0</v>
      </c>
      <c r="W7" s="31">
        <f>SUMIFS('RENT ROLL'!$AC$3:$AC$100,'RENT ROLL'!$AE$3:$AE$100,"&lt;="&amp;MATRIX!W3,'RENT ROLL'!$AF$3:$AF$100,"&gt;="&amp;MATRIX!W3)</f>
        <v>0</v>
      </c>
      <c r="X7" s="31">
        <f>SUMIFS('RENT ROLL'!$AC$3:$AC$100,'RENT ROLL'!$AE$3:$AE$100,"&lt;="&amp;MATRIX!X3,'RENT ROLL'!$AF$3:$AF$100,"&gt;="&amp;MATRIX!X3)</f>
        <v>0</v>
      </c>
      <c r="Y7" s="31">
        <f>SUMIFS('RENT ROLL'!$AC$3:$AC$100,'RENT ROLL'!$AE$3:$AE$100,"&lt;="&amp;MATRIX!Y3,'RENT ROLL'!$AF$3:$AF$100,"&gt;="&amp;MATRIX!Y3)</f>
        <v>0</v>
      </c>
      <c r="Z7" s="31">
        <f>SUMIFS('RENT ROLL'!$AC$3:$AC$100,'RENT ROLL'!$AE$3:$AE$100,"&lt;="&amp;MATRIX!Z3,'RENT ROLL'!$AF$3:$AF$100,"&gt;="&amp;MATRIX!Z3)</f>
        <v>0</v>
      </c>
      <c r="AA7" s="31">
        <f>SUMIFS('RENT ROLL'!$AC$3:$AC$100,'RENT ROLL'!$AE$3:$AE$100,"&lt;="&amp;MATRIX!AA3,'RENT ROLL'!$AF$3:$AF$100,"&gt;="&amp;MATRIX!AA3)</f>
        <v>0</v>
      </c>
      <c r="AB7" s="31">
        <f>SUMIFS('RENT ROLL'!$AC$3:$AC$100,'RENT ROLL'!$AE$3:$AE$100,"&lt;="&amp;MATRIX!AB3,'RENT ROLL'!$AF$3:$AF$100,"&gt;="&amp;MATRIX!AB3)</f>
        <v>0</v>
      </c>
      <c r="AC7" s="31">
        <f>SUMIFS('RENT ROLL'!$AC$3:$AC$100,'RENT ROLL'!$AE$3:$AE$100,"&lt;="&amp;MATRIX!AC3,'RENT ROLL'!$AF$3:$AF$100,"&gt;="&amp;MATRIX!AC3)</f>
        <v>0</v>
      </c>
      <c r="AD7" s="31">
        <f>SUMIFS('RENT ROLL'!$AC$3:$AC$100,'RENT ROLL'!$AE$3:$AE$100,"&lt;="&amp;MATRIX!AD3,'RENT ROLL'!$AF$3:$AF$100,"&gt;="&amp;MATRIX!AD3)</f>
        <v>0</v>
      </c>
      <c r="AE7" s="31">
        <f>SUMIFS('RENT ROLL'!$AC$3:$AC$100,'RENT ROLL'!$AE$3:$AE$100,"&lt;="&amp;MATRIX!AE3,'RENT ROLL'!$AF$3:$AF$100,"&gt;="&amp;MATRIX!AE3)</f>
        <v>0</v>
      </c>
      <c r="AF7" s="31">
        <f>SUMIFS('RENT ROLL'!$AC$3:$AC$100,'RENT ROLL'!$AE$3:$AE$100,"&lt;="&amp;MATRIX!AF3,'RENT ROLL'!$AF$3:$AF$100,"&gt;="&amp;MATRIX!AF3)</f>
        <v>0</v>
      </c>
      <c r="AG7" s="31">
        <f>SUMIFS('RENT ROLL'!$AC$3:$AC$100,'RENT ROLL'!$AE$3:$AE$100,"&lt;="&amp;MATRIX!AG3,'RENT ROLL'!$AF$3:$AF$100,"&gt;="&amp;MATRIX!AG3)</f>
        <v>0</v>
      </c>
      <c r="AH7" s="31">
        <f>SUMIFS('RENT ROLL'!$AC$3:$AC$100,'RENT ROLL'!$AE$3:$AE$100,"&lt;="&amp;MATRIX!AH3,'RENT ROLL'!$AF$3:$AF$100,"&gt;="&amp;MATRIX!AH3)</f>
        <v>0</v>
      </c>
      <c r="AI7" s="31">
        <f>SUMIFS('RENT ROLL'!$AC$3:$AC$100,'RENT ROLL'!$AE$3:$AE$100,"&lt;="&amp;MATRIX!AI3,'RENT ROLL'!$AF$3:$AF$100,"&gt;="&amp;MATRIX!AI3)</f>
        <v>0</v>
      </c>
      <c r="AJ7" s="31">
        <f>SUMIFS('RENT ROLL'!$AC$3:$AC$100,'RENT ROLL'!$AE$3:$AE$100,"&lt;="&amp;MATRIX!AJ3,'RENT ROLL'!$AF$3:$AF$100,"&gt;="&amp;MATRIX!AJ3)</f>
        <v>0</v>
      </c>
      <c r="AK7" s="31">
        <f>SUMIFS('RENT ROLL'!$AC$3:$AC$100,'RENT ROLL'!$AE$3:$AE$100,"&lt;="&amp;MATRIX!AK3,'RENT ROLL'!$AF$3:$AF$100,"&gt;="&amp;MATRIX!AK3)</f>
        <v>0</v>
      </c>
      <c r="AL7" s="31">
        <f>SUMIFS('RENT ROLL'!$AC$3:$AC$100,'RENT ROLL'!$AE$3:$AE$100,"&lt;="&amp;MATRIX!AL3,'RENT ROLL'!$AF$3:$AF$100,"&gt;="&amp;MATRIX!AL3)</f>
        <v>0</v>
      </c>
      <c r="AM7" s="31">
        <f>SUMIFS('RENT ROLL'!$AC$3:$AC$100,'RENT ROLL'!$AE$3:$AE$100,"&lt;="&amp;MATRIX!AM3,'RENT ROLL'!$AF$3:$AF$100,"&gt;="&amp;MATRIX!AM3)</f>
        <v>0</v>
      </c>
      <c r="AN7" s="31">
        <f>SUMIFS('RENT ROLL'!$AC$3:$AC$100,'RENT ROLL'!$AE$3:$AE$100,"&lt;="&amp;MATRIX!AN3,'RENT ROLL'!$AF$3:$AF$100,"&gt;="&amp;MATRIX!AN3)</f>
        <v>0</v>
      </c>
      <c r="AO7" s="31">
        <f>SUMIFS('RENT ROLL'!$AC$3:$AC$100,'RENT ROLL'!$AE$3:$AE$100,"&lt;="&amp;MATRIX!AO3,'RENT ROLL'!$AF$3:$AF$100,"&gt;="&amp;MATRIX!AO3)</f>
        <v>0</v>
      </c>
      <c r="AP7" s="31">
        <f>SUMIFS('RENT ROLL'!$AC$3:$AC$100,'RENT ROLL'!$AE$3:$AE$100,"&lt;="&amp;MATRIX!AP3,'RENT ROLL'!$AF$3:$AF$100,"&gt;="&amp;MATRIX!AP3)</f>
        <v>0</v>
      </c>
      <c r="AQ7" s="31">
        <f>SUMIFS('RENT ROLL'!$AC$3:$AC$100,'RENT ROLL'!$AE$3:$AE$100,"&lt;="&amp;MATRIX!AQ3,'RENT ROLL'!$AF$3:$AF$100,"&gt;="&amp;MATRIX!AQ3)</f>
        <v>0</v>
      </c>
      <c r="AR7" s="31">
        <f>SUMIFS('RENT ROLL'!$AC$3:$AC$100,'RENT ROLL'!$AE$3:$AE$100,"&lt;="&amp;MATRIX!AR3,'RENT ROLL'!$AF$3:$AF$100,"&gt;="&amp;MATRIX!AR3)</f>
        <v>0</v>
      </c>
      <c r="AS7" s="31">
        <f>SUMIFS('RENT ROLL'!$AC$3:$AC$100,'RENT ROLL'!$AE$3:$AE$100,"&lt;="&amp;MATRIX!AS3,'RENT ROLL'!$AF$3:$AF$100,"&gt;="&amp;MATRIX!AS3)</f>
        <v>0</v>
      </c>
      <c r="AT7" s="31">
        <f>SUMIFS('RENT ROLL'!$AC$3:$AC$100,'RENT ROLL'!$AE$3:$AE$100,"&lt;="&amp;MATRIX!AT3,'RENT ROLL'!$AF$3:$AF$100,"&gt;="&amp;MATRIX!AT3)</f>
        <v>0</v>
      </c>
      <c r="AU7" s="31">
        <f>SUMIFS('RENT ROLL'!$AC$3:$AC$100,'RENT ROLL'!$AE$3:$AE$100,"&lt;="&amp;MATRIX!AU3,'RENT ROLL'!$AF$3:$AF$100,"&gt;="&amp;MATRIX!AU3)</f>
        <v>0</v>
      </c>
      <c r="AV7" s="31">
        <f>SUMIFS('RENT ROLL'!$AC$3:$AC$100,'RENT ROLL'!$AE$3:$AE$100,"&lt;="&amp;MATRIX!AV3,'RENT ROLL'!$AF$3:$AF$100,"&gt;="&amp;MATRIX!AV3)</f>
        <v>0</v>
      </c>
      <c r="AW7" s="31">
        <f>SUMIFS('RENT ROLL'!$AC$3:$AC$100,'RENT ROLL'!$AE$3:$AE$100,"&lt;="&amp;MATRIX!AW3,'RENT ROLL'!$AF$3:$AF$100,"&gt;="&amp;MATRIX!AW3)</f>
        <v>0</v>
      </c>
      <c r="AX7" s="31">
        <f>SUMIFS('RENT ROLL'!$AC$3:$AC$100,'RENT ROLL'!$AE$3:$AE$100,"&lt;="&amp;MATRIX!AX3,'RENT ROLL'!$AF$3:$AF$100,"&gt;="&amp;MATRIX!AX3)</f>
        <v>0</v>
      </c>
      <c r="AY7" s="31">
        <f>SUMIFS('RENT ROLL'!$AC$3:$AC$100,'RENT ROLL'!$AE$3:$AE$100,"&lt;="&amp;MATRIX!AY3,'RENT ROLL'!$AF$3:$AF$100,"&gt;="&amp;MATRIX!AY3)</f>
        <v>0</v>
      </c>
      <c r="AZ7" s="31">
        <f>SUMIFS('RENT ROLL'!$AC$3:$AC$100,'RENT ROLL'!$AE$3:$AE$100,"&lt;="&amp;MATRIX!AZ3,'RENT ROLL'!$AF$3:$AF$100,"&gt;="&amp;MATRIX!AZ3)</f>
        <v>0</v>
      </c>
      <c r="BA7" s="31">
        <f>SUMIFS('RENT ROLL'!$AC$3:$AC$100,'RENT ROLL'!$AE$3:$AE$100,"&lt;="&amp;MATRIX!BA3,'RENT ROLL'!$AF$3:$AF$100,"&gt;="&amp;MATRIX!BA3)</f>
        <v>0</v>
      </c>
      <c r="BB7" s="31">
        <f>SUMIFS('RENT ROLL'!$AC$3:$AC$100,'RENT ROLL'!$AE$3:$AE$100,"&lt;="&amp;MATRIX!BB3,'RENT ROLL'!$AF$3:$AF$100,"&gt;="&amp;MATRIX!BB3)</f>
        <v>0</v>
      </c>
      <c r="BC7" s="31">
        <f>SUMIFS('RENT ROLL'!$AC$3:$AC$100,'RENT ROLL'!$AE$3:$AE$100,"&lt;="&amp;MATRIX!BC3,'RENT ROLL'!$AF$3:$AF$100,"&gt;="&amp;MATRIX!BC3)</f>
        <v>0</v>
      </c>
      <c r="BD7" s="31">
        <f>SUMIFS('RENT ROLL'!$AC$3:$AC$100,'RENT ROLL'!$AE$3:$AE$100,"&lt;="&amp;MATRIX!BD3,'RENT ROLL'!$AF$3:$AF$100,"&gt;="&amp;MATRIX!BD3)</f>
        <v>0</v>
      </c>
      <c r="BE7" s="31">
        <f>SUMIFS('RENT ROLL'!$AC$3:$AC$100,'RENT ROLL'!$AE$3:$AE$100,"&lt;="&amp;MATRIX!BE3,'RENT ROLL'!$AF$3:$AF$100,"&gt;="&amp;MATRIX!BE3)</f>
        <v>0</v>
      </c>
      <c r="BF7" s="31">
        <f>SUMIFS('RENT ROLL'!$AC$3:$AC$100,'RENT ROLL'!$AE$3:$AE$100,"&lt;="&amp;MATRIX!BF3,'RENT ROLL'!$AF$3:$AF$100,"&gt;="&amp;MATRIX!BF3)</f>
        <v>0</v>
      </c>
      <c r="BG7" s="31">
        <f>SUMIFS('RENT ROLL'!$AC$3:$AC$100,'RENT ROLL'!$AE$3:$AE$100,"&lt;="&amp;MATRIX!BG3,'RENT ROLL'!$AF$3:$AF$100,"&gt;="&amp;MATRIX!BG3)</f>
        <v>0</v>
      </c>
      <c r="BH7" s="31">
        <f>SUMIFS('RENT ROLL'!$AC$3:$AC$100,'RENT ROLL'!$AE$3:$AE$100,"&lt;="&amp;MATRIX!BH3,'RENT ROLL'!$AF$3:$AF$100,"&gt;="&amp;MATRIX!BH3)</f>
        <v>0</v>
      </c>
      <c r="BI7" s="31">
        <f>SUMIFS('RENT ROLL'!$AC$3:$AC$100,'RENT ROLL'!$AE$3:$AE$100,"&lt;="&amp;MATRIX!BI3,'RENT ROLL'!$AF$3:$AF$100,"&gt;="&amp;MATRIX!BI3)</f>
        <v>0</v>
      </c>
      <c r="BJ7" s="31">
        <f>SUMIFS('RENT ROLL'!$AC$3:$AC$100,'RENT ROLL'!$AE$3:$AE$100,"&lt;="&amp;MATRIX!BJ3,'RENT ROLL'!$AF$3:$AF$100,"&gt;="&amp;MATRIX!BJ3)</f>
        <v>0</v>
      </c>
      <c r="BK7" s="31">
        <f>SUMIFS('RENT ROLL'!$AC$3:$AC$100,'RENT ROLL'!$AE$3:$AE$100,"&lt;="&amp;MATRIX!BK3,'RENT ROLL'!$AF$3:$AF$100,"&gt;="&amp;MATRIX!BK3)</f>
        <v>0</v>
      </c>
      <c r="BL7" s="31">
        <f>SUMIFS('RENT ROLL'!$AC$3:$AC$100,'RENT ROLL'!$AE$3:$AE$100,"&lt;="&amp;MATRIX!BL3,'RENT ROLL'!$AF$3:$AF$100,"&gt;="&amp;MATRIX!BL3)</f>
        <v>0</v>
      </c>
      <c r="BM7" s="31">
        <f>SUMIFS('RENT ROLL'!$AC$3:$AC$100,'RENT ROLL'!$AE$3:$AE$100,"&lt;="&amp;MATRIX!BM3,'RENT ROLL'!$AF$3:$AF$100,"&gt;="&amp;MATRIX!BM3)</f>
        <v>0</v>
      </c>
      <c r="BN7" s="31">
        <f>SUMIFS('RENT ROLL'!$AC$3:$AC$100,'RENT ROLL'!$AE$3:$AE$100,"&lt;="&amp;MATRIX!BN3,'RENT ROLL'!$AF$3:$AF$100,"&gt;="&amp;MATRIX!BN3)</f>
        <v>0</v>
      </c>
      <c r="BO7" s="31">
        <f>SUMIFS('RENT ROLL'!$AC$3:$AC$100,'RENT ROLL'!$AE$3:$AE$100,"&lt;="&amp;MATRIX!BO3,'RENT ROLL'!$AF$3:$AF$100,"&gt;="&amp;MATRIX!BO3)</f>
        <v>0</v>
      </c>
      <c r="BP7" s="31">
        <f>SUMIFS('RENT ROLL'!$AC$3:$AC$100,'RENT ROLL'!$AE$3:$AE$100,"&lt;="&amp;MATRIX!BP3,'RENT ROLL'!$AF$3:$AF$100,"&gt;="&amp;MATRIX!BP3)</f>
        <v>0</v>
      </c>
      <c r="BQ7" s="31">
        <f>SUMIFS('RENT ROLL'!$AC$3:$AC$100,'RENT ROLL'!$AE$3:$AE$100,"&lt;="&amp;MATRIX!BQ3,'RENT ROLL'!$AF$3:$AF$100,"&gt;="&amp;MATRIX!BQ3)</f>
        <v>0</v>
      </c>
      <c r="BR7" s="31">
        <f>SUMIFS('RENT ROLL'!$AC$3:$AC$100,'RENT ROLL'!$AE$3:$AE$100,"&lt;="&amp;MATRIX!BR3,'RENT ROLL'!$AF$3:$AF$100,"&gt;="&amp;MATRIX!BR3)</f>
        <v>0</v>
      </c>
      <c r="BS7" s="31">
        <f>SUMIFS('RENT ROLL'!$AC$3:$AC$100,'RENT ROLL'!$AE$3:$AE$100,"&lt;="&amp;MATRIX!BS3,'RENT ROLL'!$AF$3:$AF$100,"&gt;="&amp;MATRIX!BS3)</f>
        <v>0</v>
      </c>
      <c r="BT7" s="31">
        <f>SUMIFS('RENT ROLL'!$AC$3:$AC$100,'RENT ROLL'!$AE$3:$AE$100,"&lt;="&amp;MATRIX!BT3,'RENT ROLL'!$AF$3:$AF$100,"&gt;="&amp;MATRIX!BT3)</f>
        <v>0</v>
      </c>
      <c r="BU7" s="31">
        <f>SUMIFS('RENT ROLL'!$AC$3:$AC$100,'RENT ROLL'!$AE$3:$AE$100,"&lt;="&amp;MATRIX!BU3,'RENT ROLL'!$AF$3:$AF$100,"&gt;="&amp;MATRIX!BU3)</f>
        <v>0</v>
      </c>
      <c r="BV7" s="31">
        <f>SUMIFS('RENT ROLL'!$AC$3:$AC$100,'RENT ROLL'!$AE$3:$AE$100,"&lt;="&amp;MATRIX!BV3,'RENT ROLL'!$AF$3:$AF$100,"&gt;="&amp;MATRIX!BV3)</f>
        <v>0</v>
      </c>
      <c r="BW7" s="31">
        <f>SUMIFS('RENT ROLL'!$AC$3:$AC$100,'RENT ROLL'!$AE$3:$AE$100,"&lt;="&amp;MATRIX!BW3,'RENT ROLL'!$AF$3:$AF$100,"&gt;="&amp;MATRIX!BW3)</f>
        <v>0</v>
      </c>
      <c r="BX7" s="31">
        <f>SUMIFS('RENT ROLL'!$AC$3:$AC$100,'RENT ROLL'!$AE$3:$AE$100,"&lt;="&amp;MATRIX!BX3,'RENT ROLL'!$AF$3:$AF$100,"&gt;="&amp;MATRIX!BX3)</f>
        <v>0</v>
      </c>
      <c r="BY7" s="31">
        <f>SUMIFS('RENT ROLL'!$AC$3:$AC$100,'RENT ROLL'!$AE$3:$AE$100,"&lt;="&amp;MATRIX!BY3,'RENT ROLL'!$AF$3:$AF$100,"&gt;="&amp;MATRIX!BY3)</f>
        <v>0</v>
      </c>
      <c r="BZ7" s="31">
        <f>SUMIFS('RENT ROLL'!$AC$3:$AC$100,'RENT ROLL'!$AE$3:$AE$100,"&lt;="&amp;MATRIX!BZ3,'RENT ROLL'!$AF$3:$AF$100,"&gt;="&amp;MATRIX!BZ3)</f>
        <v>0</v>
      </c>
      <c r="CA7" s="31">
        <f>SUMIFS('RENT ROLL'!$AC$3:$AC$100,'RENT ROLL'!$AE$3:$AE$100,"&lt;="&amp;MATRIX!CA3,'RENT ROLL'!$AF$3:$AF$100,"&gt;="&amp;MATRIX!CA3)</f>
        <v>0</v>
      </c>
      <c r="CB7" s="31">
        <f>SUMIFS('RENT ROLL'!$AC$3:$AC$100,'RENT ROLL'!$AE$3:$AE$100,"&lt;="&amp;MATRIX!CB3,'RENT ROLL'!$AF$3:$AF$100,"&gt;="&amp;MATRIX!CB3)</f>
        <v>0</v>
      </c>
      <c r="CC7" s="31">
        <f>SUMIFS('RENT ROLL'!$AC$3:$AC$100,'RENT ROLL'!$AE$3:$AE$100,"&lt;="&amp;MATRIX!CC3,'RENT ROLL'!$AF$3:$AF$100,"&gt;="&amp;MATRIX!CC3)</f>
        <v>0</v>
      </c>
      <c r="CD7" s="31">
        <f>SUMIFS('RENT ROLL'!$AC$3:$AC$100,'RENT ROLL'!$AE$3:$AE$100,"&lt;="&amp;MATRIX!CD3,'RENT ROLL'!$AF$3:$AF$100,"&gt;="&amp;MATRIX!CD3)</f>
        <v>0</v>
      </c>
      <c r="CE7" s="31">
        <f>SUMIFS('RENT ROLL'!$AC$3:$AC$100,'RENT ROLL'!$AE$3:$AE$100,"&lt;="&amp;MATRIX!CE3,'RENT ROLL'!$AF$3:$AF$100,"&gt;="&amp;MATRIX!CE3)</f>
        <v>0</v>
      </c>
      <c r="CF7" s="31">
        <f>SUMIFS('RENT ROLL'!$AC$3:$AC$100,'RENT ROLL'!$AE$3:$AE$100,"&lt;="&amp;MATRIX!CF3,'RENT ROLL'!$AF$3:$AF$100,"&gt;="&amp;MATRIX!CF3)</f>
        <v>0</v>
      </c>
      <c r="CG7" s="31">
        <f>SUMIFS('RENT ROLL'!$AC$3:$AC$100,'RENT ROLL'!$AE$3:$AE$100,"&lt;="&amp;MATRIX!CG3,'RENT ROLL'!$AF$3:$AF$100,"&gt;="&amp;MATRIX!CG3)</f>
        <v>0</v>
      </c>
      <c r="CH7" s="31">
        <f>SUMIFS('RENT ROLL'!$AC$3:$AC$100,'RENT ROLL'!$AE$3:$AE$100,"&lt;="&amp;MATRIX!CH3,'RENT ROLL'!$AF$3:$AF$100,"&gt;="&amp;MATRIX!CH3)</f>
        <v>0</v>
      </c>
      <c r="CI7" s="31">
        <f>SUMIFS('RENT ROLL'!$AC$3:$AC$100,'RENT ROLL'!$AE$3:$AE$100,"&lt;="&amp;MATRIX!CI3,'RENT ROLL'!$AF$3:$AF$100,"&gt;="&amp;MATRIX!CI3)</f>
        <v>0</v>
      </c>
      <c r="CJ7" s="31">
        <f>SUMIFS('RENT ROLL'!$AC$3:$AC$100,'RENT ROLL'!$AE$3:$AE$100,"&lt;="&amp;MATRIX!CJ3,'RENT ROLL'!$AF$3:$AF$100,"&gt;="&amp;MATRIX!CJ3)</f>
        <v>0</v>
      </c>
      <c r="CK7" s="31">
        <f>SUMIFS('RENT ROLL'!$AC$3:$AC$100,'RENT ROLL'!$AE$3:$AE$100,"&lt;="&amp;MATRIX!CK3,'RENT ROLL'!$AF$3:$AF$100,"&gt;="&amp;MATRIX!CK3)</f>
        <v>0</v>
      </c>
      <c r="CL7" s="31">
        <f>SUMIFS('RENT ROLL'!$AC$3:$AC$100,'RENT ROLL'!$AE$3:$AE$100,"&lt;="&amp;MATRIX!CL3,'RENT ROLL'!$AF$3:$AF$100,"&gt;="&amp;MATRIX!CL3)</f>
        <v>0</v>
      </c>
      <c r="CM7" s="31">
        <f>SUMIFS('RENT ROLL'!$AC$3:$AC$100,'RENT ROLL'!$AE$3:$AE$100,"&lt;="&amp;MATRIX!CM3,'RENT ROLL'!$AF$3:$AF$100,"&gt;="&amp;MATRIX!CM3)</f>
        <v>0</v>
      </c>
      <c r="CN7" s="31">
        <f>SUMIFS('RENT ROLL'!$AC$3:$AC$100,'RENT ROLL'!$AE$3:$AE$100,"&lt;="&amp;MATRIX!CN3,'RENT ROLL'!$AF$3:$AF$100,"&gt;="&amp;MATRIX!CN3)</f>
        <v>0</v>
      </c>
      <c r="CO7" s="31">
        <f>SUMIFS('RENT ROLL'!$AC$3:$AC$100,'RENT ROLL'!$AE$3:$AE$100,"&lt;="&amp;MATRIX!CO3,'RENT ROLL'!$AF$3:$AF$100,"&gt;="&amp;MATRIX!CO3)</f>
        <v>0</v>
      </c>
      <c r="CP7" s="31">
        <f>SUMIFS('RENT ROLL'!$AC$3:$AC$100,'RENT ROLL'!$AE$3:$AE$100,"&lt;="&amp;MATRIX!CP3,'RENT ROLL'!$AF$3:$AF$100,"&gt;="&amp;MATRIX!CP3)</f>
        <v>0</v>
      </c>
      <c r="CQ7" s="31">
        <f>SUMIFS('RENT ROLL'!$AC$3:$AC$100,'RENT ROLL'!$AE$3:$AE$100,"&lt;="&amp;MATRIX!CQ3,'RENT ROLL'!$AF$3:$AF$100,"&gt;="&amp;MATRIX!CQ3)</f>
        <v>0</v>
      </c>
      <c r="CR7" s="31">
        <f>SUMIFS('RENT ROLL'!$AC$3:$AC$100,'RENT ROLL'!$AE$3:$AE$100,"&lt;="&amp;MATRIX!CR3,'RENT ROLL'!$AF$3:$AF$100,"&gt;="&amp;MATRIX!CR3)</f>
        <v>0</v>
      </c>
      <c r="CS7" s="31">
        <f>SUMIFS('RENT ROLL'!$AC$3:$AC$100,'RENT ROLL'!$AE$3:$AE$100,"&lt;="&amp;MATRIX!CS3,'RENT ROLL'!$AF$3:$AF$100,"&gt;="&amp;MATRIX!CS3)</f>
        <v>0</v>
      </c>
      <c r="CT7" s="31">
        <f>SUMIFS('RENT ROLL'!$AC$3:$AC$100,'RENT ROLL'!$AE$3:$AE$100,"&lt;="&amp;MATRIX!CT3,'RENT ROLL'!$AF$3:$AF$100,"&gt;="&amp;MATRIX!CT3)</f>
        <v>0</v>
      </c>
      <c r="CU7" s="31">
        <f>SUMIFS('RENT ROLL'!$AC$3:$AC$100,'RENT ROLL'!$AE$3:$AE$100,"&lt;="&amp;MATRIX!CU3,'RENT ROLL'!$AF$3:$AF$100,"&gt;="&amp;MATRIX!CU3)</f>
        <v>0</v>
      </c>
      <c r="CV7" s="31">
        <f>SUMIFS('RENT ROLL'!$AC$3:$AC$100,'RENT ROLL'!$AE$3:$AE$100,"&lt;="&amp;MATRIX!CV3,'RENT ROLL'!$AF$3:$AF$100,"&gt;="&amp;MATRIX!CV3)</f>
        <v>0</v>
      </c>
      <c r="CW7" s="31">
        <f>SUMIFS('RENT ROLL'!$AC$3:$AC$100,'RENT ROLL'!$AE$3:$AE$100,"&lt;="&amp;MATRIX!CW3,'RENT ROLL'!$AF$3:$AF$100,"&gt;="&amp;MATRIX!CW3)</f>
        <v>0</v>
      </c>
      <c r="CX7" s="31">
        <f>SUMIFS('RENT ROLL'!$AC$3:$AC$100,'RENT ROLL'!$AE$3:$AE$100,"&lt;="&amp;MATRIX!CX3,'RENT ROLL'!$AF$3:$AF$100,"&gt;="&amp;MATRIX!CX3)</f>
        <v>0</v>
      </c>
      <c r="CY7" s="31">
        <f>SUMIFS('RENT ROLL'!$AC$3:$AC$100,'RENT ROLL'!$AE$3:$AE$100,"&lt;="&amp;MATRIX!CY3,'RENT ROLL'!$AF$3:$AF$100,"&gt;="&amp;MATRIX!CY3)</f>
        <v>0</v>
      </c>
      <c r="CZ7" s="31">
        <f>SUMIFS('RENT ROLL'!$AC$3:$AC$100,'RENT ROLL'!$AE$3:$AE$100,"&lt;="&amp;MATRIX!CZ3,'RENT ROLL'!$AF$3:$AF$100,"&gt;="&amp;MATRIX!CZ3)</f>
        <v>0</v>
      </c>
      <c r="DA7" s="31">
        <f>SUMIFS('RENT ROLL'!$AC$3:$AC$100,'RENT ROLL'!$AE$3:$AE$100,"&lt;="&amp;MATRIX!DA3,'RENT ROLL'!$AF$3:$AF$100,"&gt;="&amp;MATRIX!DA3)</f>
        <v>0</v>
      </c>
      <c r="DB7" s="31">
        <f>SUMIFS('RENT ROLL'!$AC$3:$AC$100,'RENT ROLL'!$AE$3:$AE$100,"&lt;="&amp;MATRIX!DB3,'RENT ROLL'!$AF$3:$AF$100,"&gt;="&amp;MATRIX!DB3)</f>
        <v>0</v>
      </c>
      <c r="DC7" s="31">
        <f>SUMIFS('RENT ROLL'!$AC$3:$AC$100,'RENT ROLL'!$AE$3:$AE$100,"&lt;="&amp;MATRIX!DC3,'RENT ROLL'!$AF$3:$AF$100,"&gt;="&amp;MATRIX!DC3)</f>
        <v>0</v>
      </c>
      <c r="DD7" s="31">
        <f>SUMIFS('RENT ROLL'!$AC$3:$AC$100,'RENT ROLL'!$AE$3:$AE$100,"&lt;="&amp;MATRIX!DD3,'RENT ROLL'!$AF$3:$AF$100,"&gt;="&amp;MATRIX!DD3)</f>
        <v>0</v>
      </c>
      <c r="DE7" s="31">
        <f>SUMIFS('RENT ROLL'!$AC$3:$AC$100,'RENT ROLL'!$AE$3:$AE$100,"&lt;="&amp;MATRIX!DE3,'RENT ROLL'!$AF$3:$AF$100,"&gt;="&amp;MATRIX!DE3)</f>
        <v>0</v>
      </c>
      <c r="DF7" s="31">
        <f>SUMIFS('RENT ROLL'!$AC$3:$AC$100,'RENT ROLL'!$AE$3:$AE$100,"&lt;="&amp;MATRIX!DF3,'RENT ROLL'!$AF$3:$AF$100,"&gt;="&amp;MATRIX!DF3)</f>
        <v>0</v>
      </c>
      <c r="DG7" s="31">
        <f>SUMIFS('RENT ROLL'!$AC$3:$AC$100,'RENT ROLL'!$AE$3:$AE$100,"&lt;="&amp;MATRIX!DG3,'RENT ROLL'!$AF$3:$AF$100,"&gt;="&amp;MATRIX!DG3)</f>
        <v>0</v>
      </c>
      <c r="DH7" s="31">
        <f>SUMIFS('RENT ROLL'!$AC$3:$AC$100,'RENT ROLL'!$AE$3:$AE$100,"&lt;="&amp;MATRIX!DH3,'RENT ROLL'!$AF$3:$AF$100,"&gt;="&amp;MATRIX!DH3)</f>
        <v>0</v>
      </c>
      <c r="DI7" s="31">
        <f>SUMIFS('RENT ROLL'!$AC$3:$AC$100,'RENT ROLL'!$AE$3:$AE$100,"&lt;="&amp;MATRIX!DI3,'RENT ROLL'!$AF$3:$AF$100,"&gt;="&amp;MATRIX!DI3)</f>
        <v>0</v>
      </c>
      <c r="DJ7" s="31">
        <f>SUMIFS('RENT ROLL'!$AC$3:$AC$100,'RENT ROLL'!$AE$3:$AE$100,"&lt;="&amp;MATRIX!DJ3,'RENT ROLL'!$AF$3:$AF$100,"&gt;="&amp;MATRIX!DJ3)</f>
        <v>0</v>
      </c>
      <c r="DK7" s="31">
        <f>SUMIFS('RENT ROLL'!$AC$3:$AC$100,'RENT ROLL'!$AE$3:$AE$100,"&lt;="&amp;MATRIX!DK3,'RENT ROLL'!$AF$3:$AF$100,"&gt;="&amp;MATRIX!DK3)</f>
        <v>0</v>
      </c>
      <c r="DL7" s="31">
        <f>SUMIFS('RENT ROLL'!$AC$3:$AC$100,'RENT ROLL'!$AE$3:$AE$100,"&lt;="&amp;MATRIX!DL3,'RENT ROLL'!$AF$3:$AF$100,"&gt;="&amp;MATRIX!DL3)</f>
        <v>0</v>
      </c>
      <c r="DM7" s="31">
        <f>SUMIFS('RENT ROLL'!$AC$3:$AC$100,'RENT ROLL'!$AE$3:$AE$100,"&lt;="&amp;MATRIX!DM3,'RENT ROLL'!$AF$3:$AF$100,"&gt;="&amp;MATRIX!DM3)</f>
        <v>0</v>
      </c>
      <c r="DN7" s="31">
        <f>SUMIFS('RENT ROLL'!$AC$3:$AC$100,'RENT ROLL'!$AE$3:$AE$100,"&lt;="&amp;MATRIX!DN3,'RENT ROLL'!$AF$3:$AF$100,"&gt;="&amp;MATRIX!DN3)</f>
        <v>0</v>
      </c>
      <c r="DO7" s="31">
        <f>SUMIFS('RENT ROLL'!$AC$3:$AC$100,'RENT ROLL'!$AE$3:$AE$100,"&lt;="&amp;MATRIX!DO3,'RENT ROLL'!$AF$3:$AF$100,"&gt;="&amp;MATRIX!DO3)</f>
        <v>0</v>
      </c>
      <c r="DP7" s="31">
        <f>SUMIFS('RENT ROLL'!$AC$3:$AC$100,'RENT ROLL'!$AE$3:$AE$100,"&lt;="&amp;MATRIX!DP3,'RENT ROLL'!$AF$3:$AF$100,"&gt;="&amp;MATRIX!DP3)</f>
        <v>0</v>
      </c>
      <c r="DQ7" s="31">
        <f>SUMIFS('RENT ROLL'!$AC$3:$AC$100,'RENT ROLL'!$AE$3:$AE$100,"&lt;="&amp;MATRIX!DQ3,'RENT ROLL'!$AF$3:$AF$100,"&gt;="&amp;MATRIX!DQ3)</f>
        <v>0</v>
      </c>
      <c r="DR7" s="31">
        <f>SUMIFS('RENT ROLL'!$AC$3:$AC$100,'RENT ROLL'!$AE$3:$AE$100,"&lt;="&amp;MATRIX!DR3,'RENT ROLL'!$AF$3:$AF$100,"&gt;="&amp;MATRIX!DR3)</f>
        <v>0</v>
      </c>
      <c r="DS7" s="31">
        <f>SUMIFS('RENT ROLL'!$AC$3:$AC$100,'RENT ROLL'!$AE$3:$AE$100,"&lt;="&amp;MATRIX!DS3,'RENT ROLL'!$AF$3:$AF$100,"&gt;="&amp;MATRIX!DS3)</f>
        <v>0</v>
      </c>
      <c r="DT7" s="31">
        <f>SUMIFS('RENT ROLL'!$AC$3:$AC$100,'RENT ROLL'!$AE$3:$AE$100,"&lt;="&amp;MATRIX!DT3,'RENT ROLL'!$AF$3:$AF$100,"&gt;="&amp;MATRIX!DT3)</f>
        <v>0</v>
      </c>
      <c r="DU7" s="31">
        <f>SUMIFS('RENT ROLL'!$AC$3:$AC$100,'RENT ROLL'!$AE$3:$AE$100,"&lt;="&amp;MATRIX!DU3,'RENT ROLL'!$AF$3:$AF$100,"&gt;="&amp;MATRIX!DU3)</f>
        <v>0</v>
      </c>
      <c r="DV7" s="31">
        <f>SUMIFS('RENT ROLL'!$AC$3:$AC$100,'RENT ROLL'!$AE$3:$AE$100,"&lt;="&amp;MATRIX!DV3,'RENT ROLL'!$AF$3:$AF$100,"&gt;="&amp;MATRIX!DV3)</f>
        <v>0</v>
      </c>
      <c r="DW7" s="31">
        <f>SUMIFS('RENT ROLL'!$AC$3:$AC$100,'RENT ROLL'!$AE$3:$AE$100,"&lt;="&amp;MATRIX!DW3,'RENT ROLL'!$AF$3:$AF$100,"&gt;="&amp;MATRIX!DW3)</f>
        <v>0</v>
      </c>
      <c r="DX7" s="31">
        <f>SUMIFS('RENT ROLL'!$AC$3:$AC$100,'RENT ROLL'!$AE$3:$AE$100,"&lt;="&amp;MATRIX!DX3,'RENT ROLL'!$AF$3:$AF$100,"&gt;="&amp;MATRIX!DX3)</f>
        <v>0</v>
      </c>
      <c r="DY7" s="31">
        <f>SUMIFS('RENT ROLL'!$AC$3:$AC$100,'RENT ROLL'!$AE$3:$AE$100,"&lt;="&amp;MATRIX!DY3,'RENT ROLL'!$AF$3:$AF$100,"&gt;="&amp;MATRIX!DY3)</f>
        <v>0</v>
      </c>
      <c r="DZ7" s="31">
        <f>SUMIFS('RENT ROLL'!$AC$3:$AC$100,'RENT ROLL'!$AE$3:$AE$100,"&lt;="&amp;MATRIX!DZ3,'RENT ROLL'!$AF$3:$AF$100,"&gt;="&amp;MATRIX!DZ3)</f>
        <v>0</v>
      </c>
      <c r="EA7" s="31">
        <f>SUMIFS('RENT ROLL'!$AC$3:$AC$100,'RENT ROLL'!$AE$3:$AE$100,"&lt;="&amp;MATRIX!EA3,'RENT ROLL'!$AF$3:$AF$100,"&gt;="&amp;MATRIX!EA3)</f>
        <v>0</v>
      </c>
      <c r="EB7" s="31">
        <f>SUMIFS('RENT ROLL'!$AC$3:$AC$100,'RENT ROLL'!$AE$3:$AE$100,"&lt;="&amp;MATRIX!EB3,'RENT ROLL'!$AF$3:$AF$100,"&gt;="&amp;MATRIX!EB3)</f>
        <v>0</v>
      </c>
      <c r="EC7" s="31">
        <f>SUMIFS('RENT ROLL'!$AC$3:$AC$100,'RENT ROLL'!$AE$3:$AE$100,"&lt;="&amp;MATRIX!EC3,'RENT ROLL'!$AF$3:$AF$100,"&gt;="&amp;MATRIX!EC3)</f>
        <v>0</v>
      </c>
      <c r="ED7" s="31">
        <f>SUMIFS('RENT ROLL'!$AC$3:$AC$100,'RENT ROLL'!$AE$3:$AE$100,"&lt;="&amp;MATRIX!ED3,'RENT ROLL'!$AF$3:$AF$100,"&gt;="&amp;MATRIX!ED3)</f>
        <v>0</v>
      </c>
      <c r="EE7" s="31">
        <f>SUMIFS('RENT ROLL'!$AC$3:$AC$100,'RENT ROLL'!$AE$3:$AE$100,"&lt;="&amp;MATRIX!EE3,'RENT ROLL'!$AF$3:$AF$100,"&gt;="&amp;MATRIX!EE3)</f>
        <v>0</v>
      </c>
      <c r="EF7" s="31">
        <f>SUMIFS('RENT ROLL'!$AC$3:$AC$100,'RENT ROLL'!$AE$3:$AE$100,"&lt;="&amp;MATRIX!EF3,'RENT ROLL'!$AF$3:$AF$100,"&gt;="&amp;MATRIX!EF3)</f>
        <v>0</v>
      </c>
      <c r="EG7" s="31">
        <f>SUMIFS('RENT ROLL'!$AC$3:$AC$100,'RENT ROLL'!$AE$3:$AE$100,"&lt;="&amp;MATRIX!EG3,'RENT ROLL'!$AF$3:$AF$100,"&gt;="&amp;MATRIX!EG3)</f>
        <v>0</v>
      </c>
      <c r="EH7" s="31">
        <f>SUMIFS('RENT ROLL'!$AC$3:$AC$100,'RENT ROLL'!$AE$3:$AE$100,"&lt;="&amp;MATRIX!EH3,'RENT ROLL'!$AF$3:$AF$100,"&gt;="&amp;MATRIX!EH3)</f>
        <v>0</v>
      </c>
      <c r="EI7" s="31">
        <f>SUMIFS('RENT ROLL'!$AC$3:$AC$100,'RENT ROLL'!$AE$3:$AE$100,"&lt;="&amp;MATRIX!EI3,'RENT ROLL'!$AF$3:$AF$100,"&gt;="&amp;MATRIX!EI3)</f>
        <v>0</v>
      </c>
      <c r="EJ7" s="31">
        <f>SUMIFS('RENT ROLL'!$AC$3:$AC$100,'RENT ROLL'!$AE$3:$AE$100,"&lt;="&amp;MATRIX!EJ3,'RENT ROLL'!$AF$3:$AF$100,"&gt;="&amp;MATRIX!EJ3)</f>
        <v>0</v>
      </c>
      <c r="EK7" s="31">
        <f>SUMIFS('RENT ROLL'!$AC$3:$AC$100,'RENT ROLL'!$AE$3:$AE$100,"&lt;="&amp;MATRIX!EK3,'RENT ROLL'!$AF$3:$AF$100,"&gt;="&amp;MATRIX!EK3)</f>
        <v>0</v>
      </c>
      <c r="EL7" s="31">
        <f>SUMIFS('RENT ROLL'!$AC$3:$AC$100,'RENT ROLL'!$AE$3:$AE$100,"&lt;="&amp;MATRIX!EL3,'RENT ROLL'!$AF$3:$AF$100,"&gt;="&amp;MATRIX!EL3)</f>
        <v>0</v>
      </c>
      <c r="EM7" s="31">
        <f>SUMIFS('RENT ROLL'!$AC$3:$AC$100,'RENT ROLL'!$AE$3:$AE$100,"&lt;="&amp;MATRIX!EM3,'RENT ROLL'!$AF$3:$AF$100,"&gt;="&amp;MATRIX!EM3)</f>
        <v>0</v>
      </c>
      <c r="EN7" s="31">
        <f>SUMIFS('RENT ROLL'!$AC$3:$AC$100,'RENT ROLL'!$AE$3:$AE$100,"&lt;="&amp;MATRIX!EN3,'RENT ROLL'!$AF$3:$AF$100,"&gt;="&amp;MATRIX!EN3)</f>
        <v>0</v>
      </c>
      <c r="EO7" s="31">
        <f>SUMIFS('RENT ROLL'!$AC$3:$AC$100,'RENT ROLL'!$AE$3:$AE$100,"&lt;="&amp;MATRIX!EO3,'RENT ROLL'!$AF$3:$AF$100,"&gt;="&amp;MATRIX!EO3)</f>
        <v>0</v>
      </c>
      <c r="EP7" s="31">
        <f>SUMIFS('RENT ROLL'!$AC$3:$AC$100,'RENT ROLL'!$AE$3:$AE$100,"&lt;="&amp;MATRIX!EP3,'RENT ROLL'!$AF$3:$AF$100,"&gt;="&amp;MATRIX!EP3)</f>
        <v>0</v>
      </c>
      <c r="EQ7" s="31">
        <f>SUMIFS('RENT ROLL'!$AC$3:$AC$100,'RENT ROLL'!$AE$3:$AE$100,"&lt;="&amp;MATRIX!EQ3,'RENT ROLL'!$AF$3:$AF$100,"&gt;="&amp;MATRIX!EQ3)</f>
        <v>0</v>
      </c>
      <c r="ER7" s="31">
        <f>SUMIFS('RENT ROLL'!$AC$3:$AC$100,'RENT ROLL'!$AE$3:$AE$100,"&lt;="&amp;MATRIX!ER3,'RENT ROLL'!$AF$3:$AF$100,"&gt;="&amp;MATRIX!ER3)</f>
        <v>0</v>
      </c>
      <c r="ES7" s="31">
        <f>SUMIFS('RENT ROLL'!$AC$3:$AC$100,'RENT ROLL'!$AE$3:$AE$100,"&lt;="&amp;MATRIX!ES3,'RENT ROLL'!$AF$3:$AF$100,"&gt;="&amp;MATRIX!ES3)</f>
        <v>0</v>
      </c>
      <c r="ET7" s="31">
        <f>SUMIFS('RENT ROLL'!$AC$3:$AC$100,'RENT ROLL'!$AE$3:$AE$100,"&lt;="&amp;MATRIX!ET3,'RENT ROLL'!$AF$3:$AF$100,"&gt;="&amp;MATRIX!ET3)</f>
        <v>0</v>
      </c>
      <c r="EU7" s="31">
        <f>SUMIFS('RENT ROLL'!$AC$3:$AC$100,'RENT ROLL'!$AE$3:$AE$100,"&lt;="&amp;MATRIX!EU3,'RENT ROLL'!$AF$3:$AF$100,"&gt;="&amp;MATRIX!EU3)</f>
        <v>0</v>
      </c>
      <c r="EV7" s="31">
        <f>SUMIFS('RENT ROLL'!$AC$3:$AC$100,'RENT ROLL'!$AE$3:$AE$100,"&lt;="&amp;MATRIX!EV3,'RENT ROLL'!$AF$3:$AF$100,"&gt;="&amp;MATRIX!EV3)</f>
        <v>0</v>
      </c>
      <c r="EW7" s="31">
        <f>SUMIFS('RENT ROLL'!$AC$3:$AC$100,'RENT ROLL'!$AE$3:$AE$100,"&lt;="&amp;MATRIX!EW3,'RENT ROLL'!$AF$3:$AF$100,"&gt;="&amp;MATRIX!EW3)</f>
        <v>0</v>
      </c>
      <c r="EX7" s="31">
        <f>SUMIFS('RENT ROLL'!$AC$3:$AC$100,'RENT ROLL'!$AE$3:$AE$100,"&lt;="&amp;MATRIX!EX3,'RENT ROLL'!$AF$3:$AF$100,"&gt;="&amp;MATRIX!EX3)</f>
        <v>0</v>
      </c>
      <c r="EY7" s="31">
        <f>SUMIFS('RENT ROLL'!$AC$3:$AC$100,'RENT ROLL'!$AE$3:$AE$100,"&lt;="&amp;MATRIX!EY3,'RENT ROLL'!$AF$3:$AF$100,"&gt;="&amp;MATRIX!EY3)</f>
        <v>0</v>
      </c>
      <c r="EZ7" s="31">
        <f>SUMIFS('RENT ROLL'!$AC$3:$AC$100,'RENT ROLL'!$AE$3:$AE$100,"&lt;="&amp;MATRIX!EZ3,'RENT ROLL'!$AF$3:$AF$100,"&gt;="&amp;MATRIX!EZ3)</f>
        <v>0</v>
      </c>
      <c r="FA7" s="31">
        <f>SUMIFS('RENT ROLL'!$AC$3:$AC$100,'RENT ROLL'!$AE$3:$AE$100,"&lt;="&amp;MATRIX!FA3,'RENT ROLL'!$AF$3:$AF$100,"&gt;="&amp;MATRIX!FA3)</f>
        <v>0</v>
      </c>
      <c r="FB7" s="31">
        <f>SUMIFS('RENT ROLL'!$AC$3:$AC$100,'RENT ROLL'!$AE$3:$AE$100,"&lt;="&amp;MATRIX!FB3,'RENT ROLL'!$AF$3:$AF$100,"&gt;="&amp;MATRIX!FB3)</f>
        <v>0</v>
      </c>
      <c r="FC7" s="31">
        <f>SUMIFS('RENT ROLL'!$AC$3:$AC$100,'RENT ROLL'!$AE$3:$AE$100,"&lt;="&amp;MATRIX!FC3,'RENT ROLL'!$AF$3:$AF$100,"&gt;="&amp;MATRIX!FC3)</f>
        <v>0</v>
      </c>
      <c r="FD7" s="31">
        <f>SUMIFS('RENT ROLL'!$AC$3:$AC$100,'RENT ROLL'!$AE$3:$AE$100,"&lt;="&amp;MATRIX!FD3,'RENT ROLL'!$AF$3:$AF$100,"&gt;="&amp;MATRIX!FD3)</f>
        <v>0</v>
      </c>
      <c r="FE7" s="31">
        <f>SUMIFS('RENT ROLL'!$AC$3:$AC$100,'RENT ROLL'!$AE$3:$AE$100,"&lt;="&amp;MATRIX!FE3,'RENT ROLL'!$AF$3:$AF$100,"&gt;="&amp;MATRIX!FE3)</f>
        <v>0</v>
      </c>
      <c r="FF7" s="31">
        <f>SUMIFS('RENT ROLL'!$AC$3:$AC$100,'RENT ROLL'!$AE$3:$AE$100,"&lt;="&amp;MATRIX!FF3,'RENT ROLL'!$AF$3:$AF$100,"&gt;="&amp;MATRIX!FF3)</f>
        <v>0</v>
      </c>
      <c r="FG7" s="31">
        <f>SUMIFS('RENT ROLL'!$AC$3:$AC$100,'RENT ROLL'!$AE$3:$AE$100,"&lt;="&amp;MATRIX!FG3,'RENT ROLL'!$AF$3:$AF$100,"&gt;="&amp;MATRIX!FG3)</f>
        <v>0</v>
      </c>
      <c r="FH7" s="31">
        <f>SUMIFS('RENT ROLL'!$AC$3:$AC$100,'RENT ROLL'!$AE$3:$AE$100,"&lt;="&amp;MATRIX!FH3,'RENT ROLL'!$AF$3:$AF$100,"&gt;="&amp;MATRIX!FH3)</f>
        <v>0</v>
      </c>
      <c r="FI7" s="31">
        <f>SUMIFS('RENT ROLL'!$AC$3:$AC$100,'RENT ROLL'!$AE$3:$AE$100,"&lt;="&amp;MATRIX!FI3,'RENT ROLL'!$AF$3:$AF$100,"&gt;="&amp;MATRIX!FI3)</f>
        <v>0</v>
      </c>
      <c r="FJ7" s="31">
        <f>SUMIFS('RENT ROLL'!$AC$3:$AC$100,'RENT ROLL'!$AE$3:$AE$100,"&lt;="&amp;MATRIX!FJ3,'RENT ROLL'!$AF$3:$AF$100,"&gt;="&amp;MATRIX!FJ3)</f>
        <v>0</v>
      </c>
      <c r="FK7" s="31">
        <f>SUMIFS('RENT ROLL'!$AC$3:$AC$100,'RENT ROLL'!$AE$3:$AE$100,"&lt;="&amp;MATRIX!FK3,'RENT ROLL'!$AF$3:$AF$100,"&gt;="&amp;MATRIX!FK3)</f>
        <v>0</v>
      </c>
      <c r="FL7" s="31">
        <f>SUMIFS('RENT ROLL'!$AC$3:$AC$100,'RENT ROLL'!$AE$3:$AE$100,"&lt;="&amp;MATRIX!FL3,'RENT ROLL'!$AF$3:$AF$100,"&gt;="&amp;MATRIX!FL3)</f>
        <v>0</v>
      </c>
      <c r="FM7" s="31">
        <f>SUMIFS('RENT ROLL'!$AC$3:$AC$100,'RENT ROLL'!$AE$3:$AE$100,"&lt;="&amp;MATRIX!FM3,'RENT ROLL'!$AF$3:$AF$100,"&gt;="&amp;MATRIX!FM3)</f>
        <v>0</v>
      </c>
      <c r="FN7" s="31">
        <f>SUMIFS('RENT ROLL'!$AC$3:$AC$100,'RENT ROLL'!$AE$3:$AE$100,"&lt;="&amp;MATRIX!FN3,'RENT ROLL'!$AF$3:$AF$100,"&gt;="&amp;MATRIX!FN3)</f>
        <v>0</v>
      </c>
      <c r="FO7" s="31">
        <f>SUMIFS('RENT ROLL'!$AC$3:$AC$100,'RENT ROLL'!$AE$3:$AE$100,"&lt;="&amp;MATRIX!FO3,'RENT ROLL'!$AF$3:$AF$100,"&gt;="&amp;MATRIX!FO3)</f>
        <v>0</v>
      </c>
      <c r="FP7" s="31">
        <f>SUMIFS('RENT ROLL'!$AC$3:$AC$100,'RENT ROLL'!$AE$3:$AE$100,"&lt;="&amp;MATRIX!FP3,'RENT ROLL'!$AF$3:$AF$100,"&gt;="&amp;MATRIX!FP3)</f>
        <v>0</v>
      </c>
      <c r="FQ7" s="31">
        <f>SUMIFS('RENT ROLL'!$AC$3:$AC$100,'RENT ROLL'!$AE$3:$AE$100,"&lt;="&amp;MATRIX!FQ3,'RENT ROLL'!$AF$3:$AF$100,"&gt;="&amp;MATRIX!FQ3)</f>
        <v>0</v>
      </c>
      <c r="FR7" s="31">
        <f>SUMIFS('RENT ROLL'!$AC$3:$AC$100,'RENT ROLL'!$AE$3:$AE$100,"&lt;="&amp;MATRIX!FR3,'RENT ROLL'!$AF$3:$AF$100,"&gt;="&amp;MATRIX!FR3)</f>
        <v>0</v>
      </c>
      <c r="FS7" s="31">
        <f>SUMIFS('RENT ROLL'!$AC$3:$AC$100,'RENT ROLL'!$AE$3:$AE$100,"&lt;="&amp;MATRIX!FS3,'RENT ROLL'!$AF$3:$AF$100,"&gt;="&amp;MATRIX!FS3)</f>
        <v>0</v>
      </c>
      <c r="FT7" s="31">
        <f>SUMIFS('RENT ROLL'!$AC$3:$AC$100,'RENT ROLL'!$AE$3:$AE$100,"&lt;="&amp;MATRIX!FT3,'RENT ROLL'!$AF$3:$AF$100,"&gt;="&amp;MATRIX!FT3)</f>
        <v>0</v>
      </c>
      <c r="FU7" s="31">
        <f>SUMIFS('RENT ROLL'!$AC$3:$AC$100,'RENT ROLL'!$AE$3:$AE$100,"&lt;="&amp;MATRIX!FU3,'RENT ROLL'!$AF$3:$AF$100,"&gt;="&amp;MATRIX!FU3)</f>
        <v>0</v>
      </c>
      <c r="FV7" s="31">
        <f>SUMIFS('RENT ROLL'!$AC$3:$AC$100,'RENT ROLL'!$AE$3:$AE$100,"&lt;="&amp;MATRIX!FV3,'RENT ROLL'!$AF$3:$AF$100,"&gt;="&amp;MATRIX!FV3)</f>
        <v>0</v>
      </c>
      <c r="FW7" s="31">
        <f>SUMIFS('RENT ROLL'!$AC$3:$AC$100,'RENT ROLL'!$AE$3:$AE$100,"&lt;="&amp;MATRIX!FW3,'RENT ROLL'!$AF$3:$AF$100,"&gt;="&amp;MATRIX!FW3)</f>
        <v>0</v>
      </c>
      <c r="FX7" s="31">
        <f>SUMIFS('RENT ROLL'!$AC$3:$AC$100,'RENT ROLL'!$AE$3:$AE$100,"&lt;="&amp;MATRIX!FX3,'RENT ROLL'!$AF$3:$AF$100,"&gt;="&amp;MATRIX!FX3)</f>
        <v>0</v>
      </c>
      <c r="FY7" s="31">
        <f>SUMIFS('RENT ROLL'!$AC$3:$AC$100,'RENT ROLL'!$AE$3:$AE$100,"&lt;="&amp;MATRIX!FY3,'RENT ROLL'!$AF$3:$AF$100,"&gt;="&amp;MATRIX!FY3)</f>
        <v>0</v>
      </c>
      <c r="FZ7" s="31">
        <f>SUMIFS('RENT ROLL'!$AC$3:$AC$100,'RENT ROLL'!$AE$3:$AE$100,"&lt;="&amp;MATRIX!FZ3,'RENT ROLL'!$AF$3:$AF$100,"&gt;="&amp;MATRIX!FZ3)</f>
        <v>0</v>
      </c>
      <c r="GA7" s="31">
        <f>SUMIFS('RENT ROLL'!$AC$3:$AC$100,'RENT ROLL'!$AE$3:$AE$100,"&lt;="&amp;MATRIX!GA3,'RENT ROLL'!$AF$3:$AF$100,"&gt;="&amp;MATRIX!GA3)</f>
        <v>0</v>
      </c>
      <c r="GB7" s="31">
        <f>SUMIFS('RENT ROLL'!$AC$3:$AC$100,'RENT ROLL'!$AE$3:$AE$100,"&lt;="&amp;MATRIX!GB3,'RENT ROLL'!$AF$3:$AF$100,"&gt;="&amp;MATRIX!GB3)</f>
        <v>0</v>
      </c>
      <c r="GC7" s="31">
        <f>SUMIFS('RENT ROLL'!$AC$3:$AC$100,'RENT ROLL'!$AE$3:$AE$100,"&lt;="&amp;MATRIX!GC3,'RENT ROLL'!$AF$3:$AF$100,"&gt;="&amp;MATRIX!GC3)</f>
        <v>0</v>
      </c>
      <c r="GD7" s="31">
        <f>SUMIFS('RENT ROLL'!$AC$3:$AC$100,'RENT ROLL'!$AE$3:$AE$100,"&lt;="&amp;MATRIX!GD3,'RENT ROLL'!$AF$3:$AF$100,"&gt;="&amp;MATRIX!GD3)</f>
        <v>0</v>
      </c>
      <c r="GE7" s="31">
        <f>SUMIFS('RENT ROLL'!$AC$3:$AC$100,'RENT ROLL'!$AE$3:$AE$100,"&lt;="&amp;MATRIX!GE3,'RENT ROLL'!$AF$3:$AF$100,"&gt;="&amp;MATRIX!GE3)</f>
        <v>0</v>
      </c>
      <c r="GF7" s="31">
        <f>SUMIFS('RENT ROLL'!$AC$3:$AC$100,'RENT ROLL'!$AE$3:$AE$100,"&lt;="&amp;MATRIX!GF3,'RENT ROLL'!$AF$3:$AF$100,"&gt;="&amp;MATRIX!GF3)</f>
        <v>0</v>
      </c>
      <c r="GG7" s="31">
        <f>SUMIFS('RENT ROLL'!$AC$3:$AC$100,'RENT ROLL'!$AE$3:$AE$100,"&lt;="&amp;MATRIX!GG3,'RENT ROLL'!$AF$3:$AF$100,"&gt;="&amp;MATRIX!GG3)</f>
        <v>0</v>
      </c>
      <c r="GH7" s="31">
        <f>SUMIFS('RENT ROLL'!$AC$3:$AC$100,'RENT ROLL'!$AE$3:$AE$100,"&lt;="&amp;MATRIX!GH3,'RENT ROLL'!$AF$3:$AF$100,"&gt;="&amp;MATRIX!GH3)</f>
        <v>0</v>
      </c>
      <c r="GI7" s="31">
        <f>SUMIFS('RENT ROLL'!$AC$3:$AC$100,'RENT ROLL'!$AE$3:$AE$100,"&lt;="&amp;MATRIX!GI3,'RENT ROLL'!$AF$3:$AF$100,"&gt;="&amp;MATRIX!GI3)</f>
        <v>0</v>
      </c>
      <c r="GJ7" s="31">
        <f>SUMIFS('RENT ROLL'!$AC$3:$AC$100,'RENT ROLL'!$AE$3:$AE$100,"&lt;="&amp;MATRIX!GJ3,'RENT ROLL'!$AF$3:$AF$100,"&gt;="&amp;MATRIX!GJ3)</f>
        <v>0</v>
      </c>
      <c r="GK7" s="31">
        <f>SUMIFS('RENT ROLL'!$AC$3:$AC$100,'RENT ROLL'!$AE$3:$AE$100,"&lt;="&amp;MATRIX!GK3,'RENT ROLL'!$AF$3:$AF$100,"&gt;="&amp;MATRIX!GK3)</f>
        <v>0</v>
      </c>
      <c r="GL7" s="31">
        <f>SUMIFS('RENT ROLL'!$AC$3:$AC$100,'RENT ROLL'!$AE$3:$AE$100,"&lt;="&amp;MATRIX!GL3,'RENT ROLL'!$AF$3:$AF$100,"&gt;="&amp;MATRIX!GL3)</f>
        <v>0</v>
      </c>
      <c r="GM7" s="31">
        <f>SUMIFS('RENT ROLL'!$AC$3:$AC$100,'RENT ROLL'!$AE$3:$AE$100,"&lt;="&amp;MATRIX!GM3,'RENT ROLL'!$AF$3:$AF$100,"&gt;="&amp;MATRIX!GM3)</f>
        <v>0</v>
      </c>
      <c r="GN7" s="31">
        <f>SUMIFS('RENT ROLL'!$AC$3:$AC$100,'RENT ROLL'!$AE$3:$AE$100,"&lt;="&amp;MATRIX!GN3,'RENT ROLL'!$AF$3:$AF$100,"&gt;="&amp;MATRIX!GN3)</f>
        <v>0</v>
      </c>
      <c r="GO7" s="31">
        <f>SUMIFS('RENT ROLL'!$AC$3:$AC$100,'RENT ROLL'!$AE$3:$AE$100,"&lt;="&amp;MATRIX!GO3,'RENT ROLL'!$AF$3:$AF$100,"&gt;="&amp;MATRIX!GO3)</f>
        <v>0</v>
      </c>
      <c r="GP7" s="31">
        <f>SUMIFS('RENT ROLL'!$AC$3:$AC$100,'RENT ROLL'!$AE$3:$AE$100,"&lt;="&amp;MATRIX!GP3,'RENT ROLL'!$AF$3:$AF$100,"&gt;="&amp;MATRIX!GP3)</f>
        <v>0</v>
      </c>
      <c r="GQ7" s="31">
        <f>SUMIFS('RENT ROLL'!$AC$3:$AC$100,'RENT ROLL'!$AE$3:$AE$100,"&lt;="&amp;MATRIX!GQ3,'RENT ROLL'!$AF$3:$AF$100,"&gt;="&amp;MATRIX!GQ3)</f>
        <v>0</v>
      </c>
      <c r="GR7" s="31">
        <f>SUMIFS('RENT ROLL'!$AC$3:$AC$100,'RENT ROLL'!$AE$3:$AE$100,"&lt;="&amp;MATRIX!GR3,'RENT ROLL'!$AF$3:$AF$100,"&gt;="&amp;MATRIX!GR3)</f>
        <v>0</v>
      </c>
      <c r="GS7" s="31">
        <f>SUMIFS('RENT ROLL'!$AC$3:$AC$100,'RENT ROLL'!$AE$3:$AE$100,"&lt;="&amp;MATRIX!GS3,'RENT ROLL'!$AF$3:$AF$100,"&gt;="&amp;MATRIX!GS3)</f>
        <v>6770.4940560000005</v>
      </c>
      <c r="GT7" s="31">
        <f>SUMIFS('RENT ROLL'!$AC$3:$AC$100,'RENT ROLL'!$AE$3:$AE$100,"&lt;="&amp;MATRIX!GT3,'RENT ROLL'!$AF$3:$AF$100,"&gt;="&amp;MATRIX!GT3)</f>
        <v>10933.200431000001</v>
      </c>
      <c r="GU7" s="31">
        <f>SUMIFS('RENT ROLL'!$AC$3:$AC$100,'RENT ROLL'!$AE$3:$AE$100,"&lt;="&amp;MATRIX!GU3,'RENT ROLL'!$AF$3:$AF$100,"&gt;="&amp;MATRIX!GU3)</f>
        <v>10933.200431000001</v>
      </c>
      <c r="GV7" s="31">
        <f>SUMIFS('RENT ROLL'!$AC$3:$AC$100,'RENT ROLL'!$AE$3:$AE$100,"&lt;="&amp;MATRIX!GV3,'RENT ROLL'!$AF$3:$AF$100,"&gt;="&amp;MATRIX!GV3)</f>
        <v>12839.563468</v>
      </c>
      <c r="GW7" s="31">
        <f>SUMIFS('RENT ROLL'!$AC$3:$AC$100,'RENT ROLL'!$AE$3:$AE$100,"&lt;="&amp;MATRIX!GW3,'RENT ROLL'!$AF$3:$AF$100,"&gt;="&amp;MATRIX!GW3)</f>
        <v>12839.563468</v>
      </c>
      <c r="GX7" s="31">
        <f>SUMIFS('RENT ROLL'!$AC$3:$AC$100,'RENT ROLL'!$AE$3:$AE$100,"&lt;="&amp;MATRIX!GX3,'RENT ROLL'!$AF$3:$AF$100,"&gt;="&amp;MATRIX!GX3)</f>
        <v>12839.563468</v>
      </c>
      <c r="GY7" s="31">
        <f>SUMIFS('RENT ROLL'!$AC$3:$AC$100,'RENT ROLL'!$AE$3:$AE$100,"&lt;="&amp;MATRIX!GY3,'RENT ROLL'!$AF$3:$AF$100,"&gt;="&amp;MATRIX!GY3)</f>
        <v>12839.563468</v>
      </c>
      <c r="GZ7" s="31">
        <f>SUMIFS('RENT ROLL'!$AC$3:$AC$100,'RENT ROLL'!$AE$3:$AE$100,"&lt;="&amp;MATRIX!GZ3,'RENT ROLL'!$AF$3:$AF$100,"&gt;="&amp;MATRIX!GZ3)</f>
        <v>12839.563468</v>
      </c>
      <c r="HA7" s="31">
        <f>SUMIFS('RENT ROLL'!$AC$3:$AC$100,'RENT ROLL'!$AE$3:$AE$100,"&lt;="&amp;MATRIX!HA3,'RENT ROLL'!$AF$3:$AF$100,"&gt;="&amp;MATRIX!HA3)</f>
        <v>12839.563468</v>
      </c>
      <c r="HB7" s="31">
        <f>SUMIFS('RENT ROLL'!$AC$3:$AC$100,'RENT ROLL'!$AE$3:$AE$100,"&lt;="&amp;MATRIX!HB3,'RENT ROLL'!$AF$3:$AF$100,"&gt;="&amp;MATRIX!HB3)</f>
        <v>12839.563468</v>
      </c>
      <c r="HC7" s="31">
        <f>SUMIFS('RENT ROLL'!$AC$3:$AC$100,'RENT ROLL'!$AE$3:$AE$100,"&lt;="&amp;MATRIX!HC3,'RENT ROLL'!$AF$3:$AF$100,"&gt;="&amp;MATRIX!HC3)</f>
        <v>12839.563468</v>
      </c>
      <c r="HD7" s="31">
        <f>SUMIFS('RENT ROLL'!$AC$3:$AC$100,'RENT ROLL'!$AE$3:$AE$100,"&lt;="&amp;MATRIX!HD3,'RENT ROLL'!$AF$3:$AF$100,"&gt;="&amp;MATRIX!HD3)</f>
        <v>12839.563468</v>
      </c>
      <c r="HE7" s="31">
        <f>SUMIFS('RENT ROLL'!$AC$3:$AC$100,'RENT ROLL'!$AE$3:$AE$100,"&lt;="&amp;MATRIX!HE3,'RENT ROLL'!$AF$3:$AF$100,"&gt;="&amp;MATRIX!HE3)</f>
        <v>12839.563468</v>
      </c>
      <c r="HF7" s="31">
        <f>SUMIFS('RENT ROLL'!$AC$3:$AC$100,'RENT ROLL'!$AE$3:$AE$100,"&lt;="&amp;MATRIX!HF3,'RENT ROLL'!$AF$3:$AF$100,"&gt;="&amp;MATRIX!HF3)</f>
        <v>12839.563468</v>
      </c>
      <c r="HG7" s="31">
        <f>SUMIFS('RENT ROLL'!$AC$3:$AC$100,'RENT ROLL'!$AE$3:$AE$100,"&lt;="&amp;MATRIX!HG3,'RENT ROLL'!$AF$3:$AF$100,"&gt;="&amp;MATRIX!HG3)</f>
        <v>12839.563468</v>
      </c>
      <c r="HH7" s="31">
        <f>SUMIFS('RENT ROLL'!$AC$3:$AC$100,'RENT ROLL'!$AE$3:$AE$100,"&lt;="&amp;MATRIX!HH3,'RENT ROLL'!$AF$3:$AF$100,"&gt;="&amp;MATRIX!HH3)</f>
        <v>12839.563468</v>
      </c>
      <c r="HI7" s="31">
        <f>SUMIFS('RENT ROLL'!$AC$3:$AC$100,'RENT ROLL'!$AE$3:$AE$100,"&lt;="&amp;MATRIX!HI3,'RENT ROLL'!$AF$3:$AF$100,"&gt;="&amp;MATRIX!HI3)</f>
        <v>12839.563468</v>
      </c>
      <c r="HJ7" s="31">
        <f>SUMIFS('RENT ROLL'!$AC$3:$AC$100,'RENT ROLL'!$AE$3:$AE$100,"&lt;="&amp;MATRIX!HJ3,'RENT ROLL'!$AF$3:$AF$100,"&gt;="&amp;MATRIX!HJ3)</f>
        <v>12839.563468</v>
      </c>
      <c r="HK7" s="31">
        <f>SUMIFS('RENT ROLL'!$AC$3:$AC$100,'RENT ROLL'!$AE$3:$AE$100,"&lt;="&amp;MATRIX!HK3,'RENT ROLL'!$AF$3:$AF$100,"&gt;="&amp;MATRIX!HK3)</f>
        <v>12839.563468</v>
      </c>
      <c r="HL7" s="31">
        <f>SUMIFS('RENT ROLL'!$AC$3:$AC$100,'RENT ROLL'!$AE$3:$AE$100,"&lt;="&amp;MATRIX!HL3,'RENT ROLL'!$AF$3:$AF$100,"&gt;="&amp;MATRIX!HL3)</f>
        <v>12839.563468</v>
      </c>
      <c r="HM7" s="31">
        <f>SUMIFS('RENT ROLL'!$AC$3:$AC$100,'RENT ROLL'!$AE$3:$AE$100,"&lt;="&amp;MATRIX!HM3,'RENT ROLL'!$AF$3:$AF$100,"&gt;="&amp;MATRIX!HM3)</f>
        <v>12839.563468</v>
      </c>
      <c r="HN7" s="31">
        <f>SUMIFS('RENT ROLL'!$AC$3:$AC$100,'RENT ROLL'!$AE$3:$AE$100,"&lt;="&amp;MATRIX!HN3,'RENT ROLL'!$AF$3:$AF$100,"&gt;="&amp;MATRIX!HN3)</f>
        <v>12839.563468</v>
      </c>
      <c r="HO7" s="31">
        <f>SUMIFS('RENT ROLL'!$AC$3:$AC$100,'RENT ROLL'!$AE$3:$AE$100,"&lt;="&amp;MATRIX!HO3,'RENT ROLL'!$AF$3:$AF$100,"&gt;="&amp;MATRIX!HO3)</f>
        <v>12839.563468</v>
      </c>
      <c r="HP7" s="31">
        <f>SUMIFS('RENT ROLL'!$AC$3:$AC$100,'RENT ROLL'!$AE$3:$AE$100,"&lt;="&amp;MATRIX!HP3,'RENT ROLL'!$AF$3:$AF$100,"&gt;="&amp;MATRIX!HP3)</f>
        <v>12839.563468</v>
      </c>
      <c r="HQ7" s="31">
        <f>SUMIFS('RENT ROLL'!$AC$3:$AC$100,'RENT ROLL'!$AE$3:$AE$100,"&lt;="&amp;MATRIX!HQ3,'RENT ROLL'!$AF$3:$AF$100,"&gt;="&amp;MATRIX!HQ3)</f>
        <v>12839.563468</v>
      </c>
      <c r="HR7" s="31">
        <f>SUMIFS('RENT ROLL'!$AC$3:$AC$100,'RENT ROLL'!$AE$3:$AE$100,"&lt;="&amp;MATRIX!HR3,'RENT ROLL'!$AF$3:$AF$100,"&gt;="&amp;MATRIX!HR3)</f>
        <v>12839.563468</v>
      </c>
      <c r="HS7" s="31">
        <f>SUMIFS('RENT ROLL'!$AC$3:$AC$100,'RENT ROLL'!$AE$3:$AE$100,"&lt;="&amp;MATRIX!HS3,'RENT ROLL'!$AF$3:$AF$100,"&gt;="&amp;MATRIX!HS3)</f>
        <v>12839.563468</v>
      </c>
      <c r="HT7" s="31">
        <f>SUMIFS('RENT ROLL'!$AC$3:$AC$100,'RENT ROLL'!$AE$3:$AE$100,"&lt;="&amp;MATRIX!HT3,'RENT ROLL'!$AF$3:$AF$100,"&gt;="&amp;MATRIX!HT3)</f>
        <v>12839.563468</v>
      </c>
      <c r="HU7" s="31">
        <f>SUMIFS('RENT ROLL'!$AC$3:$AC$100,'RENT ROLL'!$AE$3:$AE$100,"&lt;="&amp;MATRIX!HU3,'RENT ROLL'!$AF$3:$AF$100,"&gt;="&amp;MATRIX!HU3)</f>
        <v>12839.563468</v>
      </c>
      <c r="HV7" s="31">
        <f>SUMIFS('RENT ROLL'!$AC$3:$AC$100,'RENT ROLL'!$AE$3:$AE$100,"&lt;="&amp;MATRIX!HV3,'RENT ROLL'!$AF$3:$AF$100,"&gt;="&amp;MATRIX!HV3)</f>
        <v>12839.563468</v>
      </c>
      <c r="HW7" s="31">
        <f>SUMIFS('RENT ROLL'!$AC$3:$AC$100,'RENT ROLL'!$AE$3:$AE$100,"&lt;="&amp;MATRIX!HW3,'RENT ROLL'!$AF$3:$AF$100,"&gt;="&amp;MATRIX!HW3)</f>
        <v>12839.563468</v>
      </c>
      <c r="HX7" s="31">
        <f>SUMIFS('RENT ROLL'!$AC$3:$AC$100,'RENT ROLL'!$AE$3:$AE$100,"&lt;="&amp;MATRIX!HX3,'RENT ROLL'!$AF$3:$AF$100,"&gt;="&amp;MATRIX!HX3)</f>
        <v>12839.563468</v>
      </c>
      <c r="HY7" s="31">
        <f>SUMIFS('RENT ROLL'!$AC$3:$AC$100,'RENT ROLL'!$AE$3:$AE$100,"&lt;="&amp;MATRIX!HY3,'RENT ROLL'!$AF$3:$AF$100,"&gt;="&amp;MATRIX!HY3)</f>
        <v>12839.563468</v>
      </c>
      <c r="HZ7" s="31">
        <f>SUMIFS('RENT ROLL'!$AC$3:$AC$100,'RENT ROLL'!$AE$3:$AE$100,"&lt;="&amp;MATRIX!HZ3,'RENT ROLL'!$AF$3:$AF$100,"&gt;="&amp;MATRIX!HZ3)</f>
        <v>12839.563468</v>
      </c>
      <c r="IA7" s="31">
        <f>SUMIFS('RENT ROLL'!$AC$3:$AC$100,'RENT ROLL'!$AE$3:$AE$100,"&lt;="&amp;MATRIX!IA3,'RENT ROLL'!$AF$3:$AF$100,"&gt;="&amp;MATRIX!IA3)</f>
        <v>12839.563468</v>
      </c>
      <c r="IB7" s="31">
        <f>SUMIFS('RENT ROLL'!$AC$3:$AC$100,'RENT ROLL'!$AE$3:$AE$100,"&lt;="&amp;MATRIX!IB3,'RENT ROLL'!$AF$3:$AF$100,"&gt;="&amp;MATRIX!IB3)</f>
        <v>12839.563468</v>
      </c>
      <c r="IC7" s="31">
        <f>SUMIFS('RENT ROLL'!$AC$3:$AC$100,'RENT ROLL'!$AE$3:$AE$100,"&lt;="&amp;MATRIX!IC3,'RENT ROLL'!$AF$3:$AF$100,"&gt;="&amp;MATRIX!IC3)</f>
        <v>12839.563468</v>
      </c>
      <c r="ID7" s="31">
        <f>SUMIFS('RENT ROLL'!$AC$3:$AC$100,'RENT ROLL'!$AE$3:$AE$100,"&lt;="&amp;MATRIX!ID3,'RENT ROLL'!$AF$3:$AF$100,"&gt;="&amp;MATRIX!ID3)</f>
        <v>12839.563468</v>
      </c>
      <c r="IE7" s="31">
        <f>SUMIFS('RENT ROLL'!$AC$3:$AC$100,'RENT ROLL'!$AE$3:$AE$100,"&lt;="&amp;MATRIX!IE3,'RENT ROLL'!$AF$3:$AF$100,"&gt;="&amp;MATRIX!IE3)</f>
        <v>12839.563468</v>
      </c>
      <c r="IF7" s="31">
        <f>SUMIFS('RENT ROLL'!$AC$3:$AC$100,'RENT ROLL'!$AE$3:$AE$100,"&lt;="&amp;MATRIX!IF3,'RENT ROLL'!$AF$3:$AF$100,"&gt;="&amp;MATRIX!IF3)</f>
        <v>12839.563468</v>
      </c>
      <c r="IG7" s="31">
        <f>SUMIFS('RENT ROLL'!$AC$3:$AC$100,'RENT ROLL'!$AE$3:$AE$100,"&lt;="&amp;MATRIX!IG3,'RENT ROLL'!$AF$3:$AF$100,"&gt;="&amp;MATRIX!IG3)</f>
        <v>12839.563468</v>
      </c>
      <c r="IH7" s="31">
        <f>SUMIFS('RENT ROLL'!$AC$3:$AC$100,'RENT ROLL'!$AE$3:$AE$100,"&lt;="&amp;MATRIX!IH3,'RENT ROLL'!$AF$3:$AF$100,"&gt;="&amp;MATRIX!IH3)</f>
        <v>12839.563468</v>
      </c>
      <c r="II7" s="31">
        <f>SUMIFS('RENT ROLL'!$AC$3:$AC$100,'RENT ROLL'!$AE$3:$AE$100,"&lt;="&amp;MATRIX!II3,'RENT ROLL'!$AF$3:$AF$100,"&gt;="&amp;MATRIX!II3)</f>
        <v>12839.563468</v>
      </c>
      <c r="IJ7" s="31">
        <f>SUMIFS('RENT ROLL'!$AC$3:$AC$100,'RENT ROLL'!$AE$3:$AE$100,"&lt;="&amp;MATRIX!IJ3,'RENT ROLL'!$AF$3:$AF$100,"&gt;="&amp;MATRIX!IJ3)</f>
        <v>12839.563468</v>
      </c>
      <c r="IK7" s="31">
        <f>SUMIFS('RENT ROLL'!$AC$3:$AC$100,'RENT ROLL'!$AE$3:$AE$100,"&lt;="&amp;MATRIX!IK3,'RENT ROLL'!$AF$3:$AF$100,"&gt;="&amp;MATRIX!IK3)</f>
        <v>12839.563468</v>
      </c>
      <c r="IL7" s="31">
        <f>SUMIFS('RENT ROLL'!$AC$3:$AC$100,'RENT ROLL'!$AE$3:$AE$100,"&lt;="&amp;MATRIX!IL3,'RENT ROLL'!$AF$3:$AF$100,"&gt;="&amp;MATRIX!IL3)</f>
        <v>12839.563468</v>
      </c>
      <c r="IM7" s="31">
        <f>SUMIFS('RENT ROLL'!$AC$3:$AC$100,'RENT ROLL'!$AE$3:$AE$100,"&lt;="&amp;MATRIX!IM3,'RENT ROLL'!$AF$3:$AF$100,"&gt;="&amp;MATRIX!IM3)</f>
        <v>12839.563468</v>
      </c>
      <c r="IN7" s="31">
        <f>SUMIFS('RENT ROLL'!$AC$3:$AC$100,'RENT ROLL'!$AE$3:$AE$100,"&lt;="&amp;MATRIX!IN3,'RENT ROLL'!$AF$3:$AF$100,"&gt;="&amp;MATRIX!IN3)</f>
        <v>12839.563468</v>
      </c>
      <c r="IO7" s="31">
        <f>SUMIFS('RENT ROLL'!$AC$3:$AC$100,'RENT ROLL'!$AE$3:$AE$100,"&lt;="&amp;MATRIX!IO3,'RENT ROLL'!$AF$3:$AF$100,"&gt;="&amp;MATRIX!IO3)</f>
        <v>12839.563468</v>
      </c>
      <c r="IP7" s="31">
        <f>SUMIFS('RENT ROLL'!$AC$3:$AC$100,'RENT ROLL'!$AE$3:$AE$100,"&lt;="&amp;MATRIX!IP3,'RENT ROLL'!$AF$3:$AF$100,"&gt;="&amp;MATRIX!IP3)</f>
        <v>12839.563468</v>
      </c>
      <c r="IQ7" s="31">
        <f>SUMIFS('RENT ROLL'!$AC$3:$AC$100,'RENT ROLL'!$AE$3:$AE$100,"&lt;="&amp;MATRIX!IQ3,'RENT ROLL'!$AF$3:$AF$100,"&gt;="&amp;MATRIX!IQ3)</f>
        <v>12839.563468</v>
      </c>
      <c r="IR7" s="31">
        <f>SUMIFS('RENT ROLL'!$AC$3:$AC$100,'RENT ROLL'!$AE$3:$AE$100,"&lt;="&amp;MATRIX!IR3,'RENT ROLL'!$AF$3:$AF$100,"&gt;="&amp;MATRIX!IR3)</f>
        <v>12839.563468</v>
      </c>
      <c r="IS7" s="31">
        <f>SUMIFS('RENT ROLL'!$AC$3:$AC$100,'RENT ROLL'!$AE$3:$AE$100,"&lt;="&amp;MATRIX!IS3,'RENT ROLL'!$AF$3:$AF$100,"&gt;="&amp;MATRIX!IS3)</f>
        <v>12839.563468</v>
      </c>
      <c r="IT7" s="31">
        <f>SUMIFS('RENT ROLL'!$AC$3:$AC$100,'RENT ROLL'!$AE$3:$AE$100,"&lt;="&amp;MATRIX!IT3,'RENT ROLL'!$AF$3:$AF$100,"&gt;="&amp;MATRIX!IT3)</f>
        <v>12839.563468</v>
      </c>
      <c r="IU7" s="31">
        <f>SUMIFS('RENT ROLL'!$AC$3:$AC$100,'RENT ROLL'!$AE$3:$AE$100,"&lt;="&amp;MATRIX!IU3,'RENT ROLL'!$AF$3:$AF$100,"&gt;="&amp;MATRIX!IU3)</f>
        <v>12839.563468</v>
      </c>
      <c r="IV7" s="31">
        <f>SUMIFS('RENT ROLL'!$AC$3:$AC$100,'RENT ROLL'!$AE$3:$AE$100,"&lt;="&amp;MATRIX!IV3,'RENT ROLL'!$AF$3:$AF$100,"&gt;="&amp;MATRIX!IV3)</f>
        <v>12839.563468</v>
      </c>
      <c r="IW7" s="31">
        <f>SUMIFS('RENT ROLL'!$AC$3:$AC$100,'RENT ROLL'!$AE$3:$AE$100,"&lt;="&amp;MATRIX!IW3,'RENT ROLL'!$AF$3:$AF$100,"&gt;="&amp;MATRIX!IW3)</f>
        <v>12839.563468</v>
      </c>
      <c r="IX7" s="31">
        <f>SUMIFS('RENT ROLL'!$AC$3:$AC$100,'RENT ROLL'!$AE$3:$AE$100,"&lt;="&amp;MATRIX!IX3,'RENT ROLL'!$AF$3:$AF$100,"&gt;="&amp;MATRIX!IX3)</f>
        <v>12839.563468</v>
      </c>
      <c r="IY7" s="31">
        <f>SUMIFS('RENT ROLL'!$AC$3:$AC$100,'RENT ROLL'!$AE$3:$AE$100,"&lt;="&amp;MATRIX!IY3,'RENT ROLL'!$AF$3:$AF$100,"&gt;="&amp;MATRIX!IY3)</f>
        <v>12839.563468</v>
      </c>
      <c r="IZ7" s="31">
        <f>SUMIFS('RENT ROLL'!$AC$3:$AC$100,'RENT ROLL'!$AE$3:$AE$100,"&lt;="&amp;MATRIX!IZ3,'RENT ROLL'!$AF$3:$AF$100,"&gt;="&amp;MATRIX!IZ3)</f>
        <v>12839.563468</v>
      </c>
      <c r="JA7" s="31">
        <f>SUMIFS('RENT ROLL'!$AC$3:$AC$100,'RENT ROLL'!$AE$3:$AE$100,"&lt;="&amp;MATRIX!JA3,'RENT ROLL'!$AF$3:$AF$100,"&gt;="&amp;MATRIX!JA3)</f>
        <v>12839.563468</v>
      </c>
      <c r="JB7" s="31">
        <f>SUMIFS('RENT ROLL'!$AC$3:$AC$100,'RENT ROLL'!$AE$3:$AE$100,"&lt;="&amp;MATRIX!JB3,'RENT ROLL'!$AF$3:$AF$100,"&gt;="&amp;MATRIX!JB3)</f>
        <v>6069.0694119999998</v>
      </c>
      <c r="JC7" s="31">
        <f>SUMIFS('RENT ROLL'!$AC$3:$AC$100,'RENT ROLL'!$AE$3:$AE$100,"&lt;="&amp;MATRIX!JC3,'RENT ROLL'!$AF$3:$AF$100,"&gt;="&amp;MATRIX!JC3)</f>
        <v>1906.3630370000003</v>
      </c>
      <c r="JD7" s="31">
        <f>SUMIFS('RENT ROLL'!$AC$3:$AC$100,'RENT ROLL'!$AE$3:$AE$100,"&lt;="&amp;MATRIX!JD3,'RENT ROLL'!$AF$3:$AF$100,"&gt;="&amp;MATRIX!JD3)</f>
        <v>1906.3630370000003</v>
      </c>
      <c r="JE7" s="31">
        <f>SUMIFS('RENT ROLL'!$AC$3:$AC$100,'RENT ROLL'!$AE$3:$AE$100,"&lt;="&amp;MATRIX!JE3,'RENT ROLL'!$AF$3:$AF$100,"&gt;="&amp;MATRIX!JE3)</f>
        <v>0</v>
      </c>
      <c r="JF7" s="31">
        <f>SUMIFS('RENT ROLL'!$AC$3:$AC$100,'RENT ROLL'!$AE$3:$AE$100,"&lt;="&amp;MATRIX!JF3,'RENT ROLL'!$AF$3:$AF$100,"&gt;="&amp;MATRIX!JF3)</f>
        <v>0</v>
      </c>
      <c r="JG7" s="31">
        <f>SUMIFS('RENT ROLL'!$AC$3:$AC$100,'RENT ROLL'!$AE$3:$AE$100,"&lt;="&amp;MATRIX!JG3,'RENT ROLL'!$AF$3:$AF$100,"&gt;="&amp;MATRIX!JG3)</f>
        <v>0</v>
      </c>
      <c r="JH7" s="31">
        <f>SUMIFS('RENT ROLL'!$AC$3:$AC$100,'RENT ROLL'!$AE$3:$AE$100,"&lt;="&amp;MATRIX!JH3,'RENT ROLL'!$AF$3:$AF$100,"&gt;="&amp;MATRIX!JH3)</f>
        <v>0</v>
      </c>
      <c r="JI7" s="31">
        <f>SUMIFS('RENT ROLL'!$AC$3:$AC$100,'RENT ROLL'!$AE$3:$AE$100,"&lt;="&amp;MATRIX!JI3,'RENT ROLL'!$AF$3:$AF$100,"&gt;="&amp;MATRIX!JI3)</f>
        <v>0</v>
      </c>
      <c r="JJ7" s="31">
        <f>SUMIFS('RENT ROLL'!$AC$3:$AC$100,'RENT ROLL'!$AE$3:$AE$100,"&lt;="&amp;MATRIX!JJ3,'RENT ROLL'!$AF$3:$AF$100,"&gt;="&amp;MATRIX!JJ3)</f>
        <v>0</v>
      </c>
      <c r="JK7" s="31">
        <f>SUMIFS('RENT ROLL'!$AC$3:$AC$100,'RENT ROLL'!$AE$3:$AE$100,"&lt;="&amp;MATRIX!JK3,'RENT ROLL'!$AF$3:$AF$100,"&gt;="&amp;MATRIX!JK3)</f>
        <v>0</v>
      </c>
      <c r="JL7" s="31">
        <f>SUMIFS('RENT ROLL'!$AC$3:$AC$100,'RENT ROLL'!$AE$3:$AE$100,"&lt;="&amp;MATRIX!JL3,'RENT ROLL'!$AF$3:$AF$100,"&gt;="&amp;MATRIX!JL3)</f>
        <v>0</v>
      </c>
      <c r="JM7" s="31">
        <f>SUMIFS('RENT ROLL'!$AC$3:$AC$100,'RENT ROLL'!$AE$3:$AE$100,"&lt;="&amp;MATRIX!JM3,'RENT ROLL'!$AF$3:$AF$100,"&gt;="&amp;MATRIX!JM3)</f>
        <v>0</v>
      </c>
      <c r="JN7" s="31">
        <f>SUMIFS('RENT ROLL'!$AC$3:$AC$100,'RENT ROLL'!$AE$3:$AE$100,"&lt;="&amp;MATRIX!JN3,'RENT ROLL'!$AF$3:$AF$100,"&gt;="&amp;MATRIX!JN3)</f>
        <v>0</v>
      </c>
      <c r="JO7" s="31">
        <f>SUMIFS('RENT ROLL'!$AC$3:$AC$100,'RENT ROLL'!$AE$3:$AE$100,"&lt;="&amp;MATRIX!JO3,'RENT ROLL'!$AF$3:$AF$100,"&gt;="&amp;MATRIX!JO3)</f>
        <v>0</v>
      </c>
      <c r="JP7" s="31">
        <f>SUMIFS('RENT ROLL'!$AC$3:$AC$100,'RENT ROLL'!$AE$3:$AE$100,"&lt;="&amp;MATRIX!JP3,'RENT ROLL'!$AF$3:$AF$100,"&gt;="&amp;MATRIX!JP3)</f>
        <v>0</v>
      </c>
      <c r="JQ7" s="31">
        <f>SUMIFS('RENT ROLL'!$AC$3:$AC$100,'RENT ROLL'!$AE$3:$AE$100,"&lt;="&amp;MATRIX!JQ3,'RENT ROLL'!$AF$3:$AF$100,"&gt;="&amp;MATRIX!JQ3)</f>
        <v>0</v>
      </c>
      <c r="JR7" s="31">
        <f>SUMIFS('RENT ROLL'!$AC$3:$AC$100,'RENT ROLL'!$AE$3:$AE$100,"&lt;="&amp;MATRIX!JR3,'RENT ROLL'!$AF$3:$AF$100,"&gt;="&amp;MATRIX!JR3)</f>
        <v>0</v>
      </c>
      <c r="JS7" s="31">
        <f>SUMIFS('RENT ROLL'!$AC$3:$AC$100,'RENT ROLL'!$AE$3:$AE$100,"&lt;="&amp;MATRIX!JS3,'RENT ROLL'!$AF$3:$AF$100,"&gt;="&amp;MATRIX!JS3)</f>
        <v>0</v>
      </c>
      <c r="JT7" s="31">
        <f>SUMIFS('RENT ROLL'!$AC$3:$AC$100,'RENT ROLL'!$AE$3:$AE$100,"&lt;="&amp;MATRIX!JT3,'RENT ROLL'!$AF$3:$AF$100,"&gt;="&amp;MATRIX!JT3)</f>
        <v>0</v>
      </c>
      <c r="JU7" s="31">
        <f>SUMIFS('RENT ROLL'!$AC$3:$AC$100,'RENT ROLL'!$AE$3:$AE$100,"&lt;="&amp;MATRIX!JU3,'RENT ROLL'!$AF$3:$AF$100,"&gt;="&amp;MATRIX!JU3)</f>
        <v>0</v>
      </c>
      <c r="JV7" s="31">
        <f>SUMIFS('RENT ROLL'!$AC$3:$AC$100,'RENT ROLL'!$AE$3:$AE$100,"&lt;="&amp;MATRIX!JV3,'RENT ROLL'!$AF$3:$AF$100,"&gt;="&amp;MATRIX!JV3)</f>
        <v>0</v>
      </c>
      <c r="JW7" s="31">
        <f>SUMIFS('RENT ROLL'!$AC$3:$AC$100,'RENT ROLL'!$AE$3:$AE$100,"&lt;="&amp;MATRIX!JW3,'RENT ROLL'!$AF$3:$AF$100,"&gt;="&amp;MATRIX!JW3)</f>
        <v>0</v>
      </c>
      <c r="JX7" s="31">
        <f>SUMIFS('RENT ROLL'!$AC$3:$AC$100,'RENT ROLL'!$AE$3:$AE$100,"&lt;="&amp;MATRIX!JX3,'RENT ROLL'!$AF$3:$AF$100,"&gt;="&amp;MATRIX!JX3)</f>
        <v>0</v>
      </c>
      <c r="JY7" s="31">
        <f>SUMIFS('RENT ROLL'!$AC$3:$AC$100,'RENT ROLL'!$AE$3:$AE$100,"&lt;="&amp;MATRIX!JY3,'RENT ROLL'!$AF$3:$AF$100,"&gt;="&amp;MATRIX!JY3)</f>
        <v>0</v>
      </c>
      <c r="JZ7" s="31">
        <f>SUMIFS('RENT ROLL'!$AC$3:$AC$100,'RENT ROLL'!$AE$3:$AE$100,"&lt;="&amp;MATRIX!JZ3,'RENT ROLL'!$AF$3:$AF$100,"&gt;="&amp;MATRIX!JZ3)</f>
        <v>0</v>
      </c>
      <c r="KA7" s="31">
        <f>SUMIFS('RENT ROLL'!$AC$3:$AC$100,'RENT ROLL'!$AE$3:$AE$100,"&lt;="&amp;MATRIX!KA3,'RENT ROLL'!$AF$3:$AF$100,"&gt;="&amp;MATRIX!KA3)</f>
        <v>0</v>
      </c>
      <c r="KB7" s="31">
        <f>SUMIFS('RENT ROLL'!$AC$3:$AC$100,'RENT ROLL'!$AE$3:$AE$100,"&lt;="&amp;MATRIX!KB3,'RENT ROLL'!$AF$3:$AF$100,"&gt;="&amp;MATRIX!KB3)</f>
        <v>0</v>
      </c>
      <c r="KC7" s="31">
        <f>SUMIFS('RENT ROLL'!$AC$3:$AC$100,'RENT ROLL'!$AE$3:$AE$100,"&lt;="&amp;MATRIX!KC3,'RENT ROLL'!$AF$3:$AF$100,"&gt;="&amp;MATRIX!KC3)</f>
        <v>0</v>
      </c>
      <c r="KD7" s="31">
        <f>SUMIFS('RENT ROLL'!$AC$3:$AC$100,'RENT ROLL'!$AE$3:$AE$100,"&lt;="&amp;MATRIX!KD3,'RENT ROLL'!$AF$3:$AF$100,"&gt;="&amp;MATRIX!KD3)</f>
        <v>0</v>
      </c>
      <c r="KE7" s="31">
        <f>SUMIFS('RENT ROLL'!$AC$3:$AC$100,'RENT ROLL'!$AE$3:$AE$100,"&lt;="&amp;MATRIX!KE3,'RENT ROLL'!$AF$3:$AF$100,"&gt;="&amp;MATRIX!KE3)</f>
        <v>0</v>
      </c>
      <c r="KF7" s="31">
        <f>SUMIFS('RENT ROLL'!$AC$3:$AC$100,'RENT ROLL'!$AE$3:$AE$100,"&lt;="&amp;MATRIX!KF3,'RENT ROLL'!$AF$3:$AF$100,"&gt;="&amp;MATRIX!KF3)</f>
        <v>0</v>
      </c>
      <c r="KG7" s="31">
        <f>SUMIFS('RENT ROLL'!$AC$3:$AC$100,'RENT ROLL'!$AE$3:$AE$100,"&lt;="&amp;MATRIX!KG3,'RENT ROLL'!$AF$3:$AF$100,"&gt;="&amp;MATRIX!KG3)</f>
        <v>0</v>
      </c>
      <c r="KH7" s="31">
        <f>SUMIFS('RENT ROLL'!$AC$3:$AC$100,'RENT ROLL'!$AE$3:$AE$100,"&lt;="&amp;MATRIX!KH3,'RENT ROLL'!$AF$3:$AF$100,"&gt;="&amp;MATRIX!KH3)</f>
        <v>0</v>
      </c>
      <c r="KI7" s="31">
        <f>SUMIFS('RENT ROLL'!$AC$3:$AC$100,'RENT ROLL'!$AE$3:$AE$100,"&lt;="&amp;MATRIX!KI3,'RENT ROLL'!$AF$3:$AF$100,"&gt;="&amp;MATRIX!KI3)</f>
        <v>0</v>
      </c>
      <c r="KJ7" s="31">
        <f>SUMIFS('RENT ROLL'!$AC$3:$AC$100,'RENT ROLL'!$AE$3:$AE$100,"&lt;="&amp;MATRIX!KJ3,'RENT ROLL'!$AF$3:$AF$100,"&gt;="&amp;MATRIX!KJ3)</f>
        <v>0</v>
      </c>
      <c r="KK7" s="31">
        <f>SUMIFS('RENT ROLL'!$AC$3:$AC$100,'RENT ROLL'!$AE$3:$AE$100,"&lt;="&amp;MATRIX!KK3,'RENT ROLL'!$AF$3:$AF$100,"&gt;="&amp;MATRIX!KK3)</f>
        <v>0</v>
      </c>
      <c r="KL7" s="31">
        <f>SUMIFS('RENT ROLL'!$AC$3:$AC$100,'RENT ROLL'!$AE$3:$AE$100,"&lt;="&amp;MATRIX!KL3,'RENT ROLL'!$AF$3:$AF$100,"&gt;="&amp;MATRIX!KL3)</f>
        <v>0</v>
      </c>
      <c r="KM7" s="31">
        <f>SUMIFS('RENT ROLL'!$AC$3:$AC$100,'RENT ROLL'!$AE$3:$AE$100,"&lt;="&amp;MATRIX!KM3,'RENT ROLL'!$AF$3:$AF$100,"&gt;="&amp;MATRIX!KM3)</f>
        <v>0</v>
      </c>
      <c r="KN7" s="31">
        <f>SUMIFS('RENT ROLL'!$AC$3:$AC$100,'RENT ROLL'!$AE$3:$AE$100,"&lt;="&amp;MATRIX!KN3,'RENT ROLL'!$AF$3:$AF$100,"&gt;="&amp;MATRIX!KN3)</f>
        <v>0</v>
      </c>
      <c r="KO7" s="31">
        <f>SUMIFS('RENT ROLL'!$AC$3:$AC$100,'RENT ROLL'!$AE$3:$AE$100,"&lt;="&amp;MATRIX!KO3,'RENT ROLL'!$AF$3:$AF$100,"&gt;="&amp;MATRIX!KO3)</f>
        <v>0</v>
      </c>
      <c r="KP7" s="31">
        <f>SUMIFS('RENT ROLL'!$AC$3:$AC$100,'RENT ROLL'!$AE$3:$AE$100,"&lt;="&amp;MATRIX!KP3,'RENT ROLL'!$AF$3:$AF$100,"&gt;="&amp;MATRIX!KP3)</f>
        <v>0</v>
      </c>
      <c r="KQ7" s="31">
        <f>SUMIFS('RENT ROLL'!$AC$3:$AC$100,'RENT ROLL'!$AE$3:$AE$100,"&lt;="&amp;MATRIX!KQ3,'RENT ROLL'!$AF$3:$AF$100,"&gt;="&amp;MATRIX!KQ3)</f>
        <v>0</v>
      </c>
      <c r="KR7" s="31">
        <f>SUMIFS('RENT ROLL'!$AC$3:$AC$100,'RENT ROLL'!$AE$3:$AE$100,"&lt;="&amp;MATRIX!KR3,'RENT ROLL'!$AF$3:$AF$100,"&gt;="&amp;MATRIX!KR3)</f>
        <v>0</v>
      </c>
      <c r="KS7" s="31">
        <f>SUMIFS('RENT ROLL'!$AC$3:$AC$100,'RENT ROLL'!$AE$3:$AE$100,"&lt;="&amp;MATRIX!KS3,'RENT ROLL'!$AF$3:$AF$100,"&gt;="&amp;MATRIX!KS3)</f>
        <v>0</v>
      </c>
      <c r="KT7" s="31">
        <f>SUMIFS('RENT ROLL'!$AC$3:$AC$100,'RENT ROLL'!$AE$3:$AE$100,"&lt;="&amp;MATRIX!KT3,'RENT ROLL'!$AF$3:$AF$100,"&gt;="&amp;MATRIX!KT3)</f>
        <v>0</v>
      </c>
      <c r="KU7" s="31">
        <f>SUMIFS('RENT ROLL'!$AC$3:$AC$100,'RENT ROLL'!$AE$3:$AE$100,"&lt;="&amp;MATRIX!KU3,'RENT ROLL'!$AF$3:$AF$100,"&gt;="&amp;MATRIX!KU3)</f>
        <v>0</v>
      </c>
      <c r="KV7" s="31">
        <f>SUMIFS('RENT ROLL'!$AC$3:$AC$100,'RENT ROLL'!$AE$3:$AE$100,"&lt;="&amp;MATRIX!KV3,'RENT ROLL'!$AF$3:$AF$100,"&gt;="&amp;MATRIX!KV3)</f>
        <v>0</v>
      </c>
      <c r="KW7" s="31">
        <f>SUMIFS('RENT ROLL'!$AC$3:$AC$100,'RENT ROLL'!$AE$3:$AE$100,"&lt;="&amp;MATRIX!KW3,'RENT ROLL'!$AF$3:$AF$100,"&gt;="&amp;MATRIX!KW3)</f>
        <v>0</v>
      </c>
      <c r="KX7" s="31">
        <f>SUMIFS('RENT ROLL'!$AC$3:$AC$100,'RENT ROLL'!$AE$3:$AE$100,"&lt;="&amp;MATRIX!KX3,'RENT ROLL'!$AF$3:$AF$100,"&gt;="&amp;MATRIX!KX3)</f>
        <v>0</v>
      </c>
      <c r="KY7" s="31">
        <f>SUMIFS('RENT ROLL'!$AC$3:$AC$100,'RENT ROLL'!$AE$3:$AE$100,"&lt;="&amp;MATRIX!KY3,'RENT ROLL'!$AF$3:$AF$100,"&gt;="&amp;MATRIX!KY3)</f>
        <v>0</v>
      </c>
      <c r="KZ7" s="31">
        <f>SUMIFS('RENT ROLL'!$AC$3:$AC$100,'RENT ROLL'!$AE$3:$AE$100,"&lt;="&amp;MATRIX!KZ3,'RENT ROLL'!$AF$3:$AF$100,"&gt;="&amp;MATRIX!KZ3)</f>
        <v>0</v>
      </c>
      <c r="LA7" s="31">
        <f>SUMIFS('RENT ROLL'!$AC$3:$AC$100,'RENT ROLL'!$AE$3:$AE$100,"&lt;="&amp;MATRIX!LA3,'RENT ROLL'!$AF$3:$AF$100,"&gt;="&amp;MATRIX!LA3)</f>
        <v>0</v>
      </c>
      <c r="LB7" s="31">
        <f>SUMIFS('RENT ROLL'!$AC$3:$AC$100,'RENT ROLL'!$AE$3:$AE$100,"&lt;="&amp;MATRIX!LB3,'RENT ROLL'!$AF$3:$AF$100,"&gt;="&amp;MATRIX!LB3)</f>
        <v>0</v>
      </c>
      <c r="LC7" s="31">
        <f>SUMIFS('RENT ROLL'!$AC$3:$AC$100,'RENT ROLL'!$AE$3:$AE$100,"&lt;="&amp;MATRIX!LC3,'RENT ROLL'!$AF$3:$AF$100,"&gt;="&amp;MATRIX!LC3)</f>
        <v>0</v>
      </c>
      <c r="LD7" s="31">
        <f>SUMIFS('RENT ROLL'!$AC$3:$AC$100,'RENT ROLL'!$AE$3:$AE$100,"&lt;="&amp;MATRIX!LD3,'RENT ROLL'!$AF$3:$AF$100,"&gt;="&amp;MATRIX!LD3)</f>
        <v>0</v>
      </c>
      <c r="LE7" s="31">
        <f>SUMIFS('RENT ROLL'!$AC$3:$AC$100,'RENT ROLL'!$AE$3:$AE$100,"&lt;="&amp;MATRIX!LE3,'RENT ROLL'!$AF$3:$AF$100,"&gt;="&amp;MATRIX!LE3)</f>
        <v>0</v>
      </c>
      <c r="LF7" s="31">
        <f>SUMIFS('RENT ROLL'!$AC$3:$AC$100,'RENT ROLL'!$AE$3:$AE$100,"&lt;="&amp;MATRIX!LF3,'RENT ROLL'!$AF$3:$AF$100,"&gt;="&amp;MATRIX!LF3)</f>
        <v>0</v>
      </c>
      <c r="LG7" s="31">
        <f>SUMIFS('RENT ROLL'!$AC$3:$AC$100,'RENT ROLL'!$AE$3:$AE$100,"&lt;="&amp;MATRIX!LG3,'RENT ROLL'!$AF$3:$AF$100,"&gt;="&amp;MATRIX!LG3)</f>
        <v>0</v>
      </c>
      <c r="LH7" s="31">
        <f>SUMIFS('RENT ROLL'!$AC$3:$AC$100,'RENT ROLL'!$AE$3:$AE$100,"&lt;="&amp;MATRIX!LH3,'RENT ROLL'!$AF$3:$AF$100,"&gt;="&amp;MATRIX!LH3)</f>
        <v>0</v>
      </c>
      <c r="LI7" s="31">
        <f>SUMIFS('RENT ROLL'!$AC$3:$AC$100,'RENT ROLL'!$AE$3:$AE$100,"&lt;="&amp;MATRIX!LI3,'RENT ROLL'!$AF$3:$AF$100,"&gt;="&amp;MATRIX!LI3)</f>
        <v>0</v>
      </c>
      <c r="LJ7" s="31">
        <f>SUMIFS('RENT ROLL'!$AC$3:$AC$100,'RENT ROLL'!$AE$3:$AE$100,"&lt;="&amp;MATRIX!LJ3,'RENT ROLL'!$AF$3:$AF$100,"&gt;="&amp;MATRIX!LJ3)</f>
        <v>0</v>
      </c>
      <c r="LK7" s="31">
        <f>SUMIFS('RENT ROLL'!$AC$3:$AC$100,'RENT ROLL'!$AE$3:$AE$100,"&lt;="&amp;MATRIX!LK3,'RENT ROLL'!$AF$3:$AF$100,"&gt;="&amp;MATRIX!LK3)</f>
        <v>0</v>
      </c>
      <c r="LL7" s="31">
        <f>SUMIFS('RENT ROLL'!$AC$3:$AC$100,'RENT ROLL'!$AE$3:$AE$100,"&lt;="&amp;MATRIX!LL3,'RENT ROLL'!$AF$3:$AF$100,"&gt;="&amp;MATRIX!LL3)</f>
        <v>0</v>
      </c>
      <c r="LM7" s="31">
        <f>SUMIFS('RENT ROLL'!$AC$3:$AC$100,'RENT ROLL'!$AE$3:$AE$100,"&lt;="&amp;MATRIX!LM3,'RENT ROLL'!$AF$3:$AF$100,"&gt;="&amp;MATRIX!LM3)</f>
        <v>0</v>
      </c>
      <c r="LN7" s="31">
        <f>SUMIFS('RENT ROLL'!$AC$3:$AC$100,'RENT ROLL'!$AE$3:$AE$100,"&lt;="&amp;MATRIX!LN3,'RENT ROLL'!$AF$3:$AF$100,"&gt;="&amp;MATRIX!LN3)</f>
        <v>0</v>
      </c>
      <c r="LO7" s="31">
        <f>SUMIFS('RENT ROLL'!$AC$3:$AC$100,'RENT ROLL'!$AE$3:$AE$100,"&lt;="&amp;MATRIX!LO3,'RENT ROLL'!$AF$3:$AF$100,"&gt;="&amp;MATRIX!LO3)</f>
        <v>0</v>
      </c>
      <c r="LP7" s="31">
        <f>SUMIFS('RENT ROLL'!$AC$3:$AC$100,'RENT ROLL'!$AE$3:$AE$100,"&lt;="&amp;MATRIX!LP3,'RENT ROLL'!$AF$3:$AF$100,"&gt;="&amp;MATRIX!LP3)</f>
        <v>0</v>
      </c>
      <c r="LQ7" s="31">
        <f>SUMIFS('RENT ROLL'!$AC$3:$AC$100,'RENT ROLL'!$AE$3:$AE$100,"&lt;="&amp;MATRIX!LQ3,'RENT ROLL'!$AF$3:$AF$100,"&gt;="&amp;MATRIX!LQ3)</f>
        <v>0</v>
      </c>
      <c r="LR7" s="31">
        <f>SUMIFS('RENT ROLL'!$AC$3:$AC$100,'RENT ROLL'!$AE$3:$AE$100,"&lt;="&amp;MATRIX!LR3,'RENT ROLL'!$AF$3:$AF$100,"&gt;="&amp;MATRIX!LR3)</f>
        <v>0</v>
      </c>
      <c r="LS7" s="31">
        <f>SUMIFS('RENT ROLL'!$AC$3:$AC$100,'RENT ROLL'!$AE$3:$AE$100,"&lt;="&amp;MATRIX!LS3,'RENT ROLL'!$AF$3:$AF$100,"&gt;="&amp;MATRIX!LS3)</f>
        <v>0</v>
      </c>
      <c r="LT7" s="31">
        <f>SUMIFS('RENT ROLL'!$AC$3:$AC$100,'RENT ROLL'!$AE$3:$AE$100,"&lt;="&amp;MATRIX!LT3,'RENT ROLL'!$AF$3:$AF$100,"&gt;="&amp;MATRIX!LT3)</f>
        <v>0</v>
      </c>
      <c r="LU7" s="31">
        <f>SUMIFS('RENT ROLL'!$AC$3:$AC$100,'RENT ROLL'!$AE$3:$AE$100,"&lt;="&amp;MATRIX!LU3,'RENT ROLL'!$AF$3:$AF$100,"&gt;="&amp;MATRIX!LU3)</f>
        <v>0</v>
      </c>
      <c r="LV7" s="31">
        <f>SUMIFS('RENT ROLL'!$AC$3:$AC$100,'RENT ROLL'!$AE$3:$AE$100,"&lt;="&amp;MATRIX!LV3,'RENT ROLL'!$AF$3:$AF$100,"&gt;="&amp;MATRIX!LV3)</f>
        <v>0</v>
      </c>
      <c r="LW7" s="31">
        <f>SUMIFS('RENT ROLL'!$AC$3:$AC$100,'RENT ROLL'!$AE$3:$AE$100,"&lt;="&amp;MATRIX!LW3,'RENT ROLL'!$AF$3:$AF$100,"&gt;="&amp;MATRIX!LW3)</f>
        <v>0</v>
      </c>
      <c r="LX7" s="31">
        <f>SUMIFS('RENT ROLL'!$AC$3:$AC$100,'RENT ROLL'!$AE$3:$AE$100,"&lt;="&amp;MATRIX!LX3,'RENT ROLL'!$AF$3:$AF$100,"&gt;="&amp;MATRIX!LX3)</f>
        <v>0</v>
      </c>
      <c r="LY7" s="31">
        <f>SUMIFS('RENT ROLL'!$AC$3:$AC$100,'RENT ROLL'!$AE$3:$AE$100,"&lt;="&amp;MATRIX!LY3,'RENT ROLL'!$AF$3:$AF$100,"&gt;="&amp;MATRIX!LY3)</f>
        <v>0</v>
      </c>
      <c r="LZ7" s="31">
        <f>SUMIFS('RENT ROLL'!$AC$3:$AC$100,'RENT ROLL'!$AE$3:$AE$100,"&lt;="&amp;MATRIX!LZ3,'RENT ROLL'!$AF$3:$AF$100,"&gt;="&amp;MATRIX!LZ3)</f>
        <v>0</v>
      </c>
      <c r="MA7" s="31">
        <f>SUMIFS('RENT ROLL'!$AC$3:$AC$100,'RENT ROLL'!$AE$3:$AE$100,"&lt;="&amp;MATRIX!MA3,'RENT ROLL'!$AF$3:$AF$100,"&gt;="&amp;MATRIX!MA3)</f>
        <v>0</v>
      </c>
      <c r="MB7" s="31">
        <f>SUMIFS('RENT ROLL'!$AC$3:$AC$100,'RENT ROLL'!$AE$3:$AE$100,"&lt;="&amp;MATRIX!MB3,'RENT ROLL'!$AF$3:$AF$100,"&gt;="&amp;MATRIX!MB3)</f>
        <v>0</v>
      </c>
      <c r="MC7" s="31">
        <f>SUMIFS('RENT ROLL'!$AC$3:$AC$100,'RENT ROLL'!$AE$3:$AE$100,"&lt;="&amp;MATRIX!MC3,'RENT ROLL'!$AF$3:$AF$100,"&gt;="&amp;MATRIX!MC3)</f>
        <v>0</v>
      </c>
      <c r="MD7" s="31">
        <f>SUMIFS('RENT ROLL'!$AC$3:$AC$100,'RENT ROLL'!$AE$3:$AE$100,"&lt;="&amp;MATRIX!MD3,'RENT ROLL'!$AF$3:$AF$100,"&gt;="&amp;MATRIX!MD3)</f>
        <v>0</v>
      </c>
      <c r="ME7" s="31">
        <f>SUMIFS('RENT ROLL'!$AC$3:$AC$100,'RENT ROLL'!$AE$3:$AE$100,"&lt;="&amp;MATRIX!ME3,'RENT ROLL'!$AF$3:$AF$100,"&gt;="&amp;MATRIX!ME3)</f>
        <v>0</v>
      </c>
      <c r="MF7" s="31">
        <f>SUMIFS('RENT ROLL'!$AC$3:$AC$100,'RENT ROLL'!$AE$3:$AE$100,"&lt;="&amp;MATRIX!MF3,'RENT ROLL'!$AF$3:$AF$100,"&gt;="&amp;MATRIX!MF3)</f>
        <v>0</v>
      </c>
      <c r="MG7" s="31">
        <f>SUMIFS('RENT ROLL'!$AC$3:$AC$100,'RENT ROLL'!$AE$3:$AE$100,"&lt;="&amp;MATRIX!MG3,'RENT ROLL'!$AF$3:$AF$100,"&gt;="&amp;MATRIX!MG3)</f>
        <v>0</v>
      </c>
      <c r="MH7" s="31">
        <f>SUMIFS('RENT ROLL'!$AC$3:$AC$100,'RENT ROLL'!$AE$3:$AE$100,"&lt;="&amp;MATRIX!MH3,'RENT ROLL'!$AF$3:$AF$100,"&gt;="&amp;MATRIX!MH3)</f>
        <v>0</v>
      </c>
      <c r="MI7" s="31">
        <f>SUMIFS('RENT ROLL'!$AC$3:$AC$100,'RENT ROLL'!$AE$3:$AE$100,"&lt;="&amp;MATRIX!MI3,'RENT ROLL'!$AF$3:$AF$100,"&gt;="&amp;MATRIX!MI3)</f>
        <v>0</v>
      </c>
      <c r="MJ7" s="31">
        <f>SUMIFS('RENT ROLL'!$AC$3:$AC$100,'RENT ROLL'!$AE$3:$AE$100,"&lt;="&amp;MATRIX!MJ3,'RENT ROLL'!$AF$3:$AF$100,"&gt;="&amp;MATRIX!MJ3)</f>
        <v>0</v>
      </c>
      <c r="MK7" s="31">
        <f>SUMIFS('RENT ROLL'!$AC$3:$AC$100,'RENT ROLL'!$AE$3:$AE$100,"&lt;="&amp;MATRIX!MK3,'RENT ROLL'!$AF$3:$AF$100,"&gt;="&amp;MATRIX!MK3)</f>
        <v>0</v>
      </c>
      <c r="ML7" s="31">
        <f>SUMIFS('RENT ROLL'!$AC$3:$AC$100,'RENT ROLL'!$AE$3:$AE$100,"&lt;="&amp;MATRIX!ML3,'RENT ROLL'!$AF$3:$AF$100,"&gt;="&amp;MATRIX!ML3)</f>
        <v>0</v>
      </c>
      <c r="MM7" s="31">
        <f>SUMIFS('RENT ROLL'!$AC$3:$AC$100,'RENT ROLL'!$AE$3:$AE$100,"&lt;="&amp;MATRIX!MM3,'RENT ROLL'!$AF$3:$AF$100,"&gt;="&amp;MATRIX!MM3)</f>
        <v>0</v>
      </c>
      <c r="MN7" s="31">
        <f>SUMIFS('RENT ROLL'!$AC$3:$AC$100,'RENT ROLL'!$AE$3:$AE$100,"&lt;="&amp;MATRIX!MN3,'RENT ROLL'!$AF$3:$AF$100,"&gt;="&amp;MATRIX!MN3)</f>
        <v>0</v>
      </c>
      <c r="MO7" s="31">
        <f>SUMIFS('RENT ROLL'!$AC$3:$AC$100,'RENT ROLL'!$AE$3:$AE$100,"&lt;="&amp;MATRIX!MO3,'RENT ROLL'!$AF$3:$AF$100,"&gt;="&amp;MATRIX!MO3)</f>
        <v>0</v>
      </c>
      <c r="MP7" s="31">
        <f>SUMIFS('RENT ROLL'!$AC$3:$AC$100,'RENT ROLL'!$AE$3:$AE$100,"&lt;="&amp;MATRIX!MP3,'RENT ROLL'!$AF$3:$AF$100,"&gt;="&amp;MATRIX!MP3)</f>
        <v>0</v>
      </c>
      <c r="MQ7" s="31">
        <f>SUMIFS('RENT ROLL'!$AC$3:$AC$100,'RENT ROLL'!$AE$3:$AE$100,"&lt;="&amp;MATRIX!MQ3,'RENT ROLL'!$AF$3:$AF$100,"&gt;="&amp;MATRIX!MQ3)</f>
        <v>0</v>
      </c>
      <c r="MR7" s="31">
        <f>SUMIFS('RENT ROLL'!$AC$3:$AC$100,'RENT ROLL'!$AE$3:$AE$100,"&lt;="&amp;MATRIX!MR3,'RENT ROLL'!$AF$3:$AF$100,"&gt;="&amp;MATRIX!MR3)</f>
        <v>0</v>
      </c>
      <c r="MS7" s="31">
        <f>SUMIFS('RENT ROLL'!$AC$3:$AC$100,'RENT ROLL'!$AE$3:$AE$100,"&lt;="&amp;MATRIX!MS3,'RENT ROLL'!$AF$3:$AF$100,"&gt;="&amp;MATRIX!MS3)</f>
        <v>0</v>
      </c>
      <c r="MT7" s="31">
        <f>SUMIFS('RENT ROLL'!$AC$3:$AC$100,'RENT ROLL'!$AE$3:$AE$100,"&lt;="&amp;MATRIX!MT3,'RENT ROLL'!$AF$3:$AF$100,"&gt;="&amp;MATRIX!MT3)</f>
        <v>0</v>
      </c>
      <c r="MU7" s="31">
        <f>SUMIFS('RENT ROLL'!$AC$3:$AC$100,'RENT ROLL'!$AE$3:$AE$100,"&lt;="&amp;MATRIX!MU3,'RENT ROLL'!$AF$3:$AF$100,"&gt;="&amp;MATRIX!MU3)</f>
        <v>0</v>
      </c>
      <c r="MV7" s="31">
        <f>SUMIFS('RENT ROLL'!$AC$3:$AC$100,'RENT ROLL'!$AE$3:$AE$100,"&lt;="&amp;MATRIX!MV3,'RENT ROLL'!$AF$3:$AF$100,"&gt;="&amp;MATRIX!MV3)</f>
        <v>0</v>
      </c>
      <c r="MW7" s="31">
        <f>SUMIFS('RENT ROLL'!$AC$3:$AC$100,'RENT ROLL'!$AE$3:$AE$100,"&lt;="&amp;MATRIX!MW3,'RENT ROLL'!$AF$3:$AF$100,"&gt;="&amp;MATRIX!MW3)</f>
        <v>0</v>
      </c>
      <c r="MX7" s="31">
        <f>SUMIFS('RENT ROLL'!$AC$3:$AC$100,'RENT ROLL'!$AE$3:$AE$100,"&lt;="&amp;MATRIX!MX3,'RENT ROLL'!$AF$3:$AF$100,"&gt;="&amp;MATRIX!MX3)</f>
        <v>0</v>
      </c>
      <c r="MY7" s="31">
        <f>SUMIFS('RENT ROLL'!$AC$3:$AC$100,'RENT ROLL'!$AE$3:$AE$100,"&lt;="&amp;MATRIX!MY3,'RENT ROLL'!$AF$3:$AF$100,"&gt;="&amp;MATRIX!MY3)</f>
        <v>0</v>
      </c>
    </row>
    <row r="8" spans="1:363" s="31" customFormat="1" x14ac:dyDescent="0.2">
      <c r="A8" s="31" t="s">
        <v>68</v>
      </c>
      <c r="C8" s="31">
        <f>SUMIFS('RENT ROLL'!$AH$3:$AH$100,'RENT ROLL'!$AJ$3:$AJ$100,"&lt;="&amp;MATRIX!C3,'RENT ROLL'!$AK$3:$AK$100,"&gt;="&amp;MATRIX!C3)</f>
        <v>0</v>
      </c>
      <c r="D8" s="31">
        <f>SUMIFS('RENT ROLL'!$AH$3:$AH$100,'RENT ROLL'!$AJ$3:$AJ$100,"&lt;="&amp;MATRIX!D3,'RENT ROLL'!$AK$3:$AK$100,"&gt;="&amp;MATRIX!D3)</f>
        <v>0</v>
      </c>
      <c r="E8" s="31">
        <f>SUMIFS('RENT ROLL'!$AH$3:$AH$100,'RENT ROLL'!$AJ$3:$AJ$100,"&lt;="&amp;MATRIX!E3,'RENT ROLL'!$AK$3:$AK$100,"&gt;="&amp;MATRIX!E3)</f>
        <v>0</v>
      </c>
      <c r="F8" s="31">
        <f>SUMIFS('RENT ROLL'!$AH$3:$AH$100,'RENT ROLL'!$AJ$3:$AJ$100,"&lt;="&amp;MATRIX!F3,'RENT ROLL'!$AK$3:$AK$100,"&gt;="&amp;MATRIX!F3)</f>
        <v>0</v>
      </c>
      <c r="G8" s="31">
        <f>SUMIFS('RENT ROLL'!$AH$3:$AH$100,'RENT ROLL'!$AJ$3:$AJ$100,"&lt;="&amp;MATRIX!G3,'RENT ROLL'!$AK$3:$AK$100,"&gt;="&amp;MATRIX!G3)</f>
        <v>0</v>
      </c>
      <c r="H8" s="31">
        <f>SUMIFS('RENT ROLL'!$AH$3:$AH$100,'RENT ROLL'!$AJ$3:$AJ$100,"&lt;="&amp;MATRIX!H3,'RENT ROLL'!$AK$3:$AK$100,"&gt;="&amp;MATRIX!H3)</f>
        <v>0</v>
      </c>
      <c r="I8" s="31">
        <f>SUMIFS('RENT ROLL'!$AH$3:$AH$100,'RENT ROLL'!$AJ$3:$AJ$100,"&lt;="&amp;MATRIX!I3,'RENT ROLL'!$AK$3:$AK$100,"&gt;="&amp;MATRIX!I3)</f>
        <v>0</v>
      </c>
      <c r="J8" s="31">
        <f>SUMIFS('RENT ROLL'!$AH$3:$AH$100,'RENT ROLL'!$AJ$3:$AJ$100,"&lt;="&amp;MATRIX!J3,'RENT ROLL'!$AK$3:$AK$100,"&gt;="&amp;MATRIX!J3)</f>
        <v>0</v>
      </c>
      <c r="K8" s="31">
        <f>SUMIFS('RENT ROLL'!$AH$3:$AH$100,'RENT ROLL'!$AJ$3:$AJ$100,"&lt;="&amp;MATRIX!K3,'RENT ROLL'!$AK$3:$AK$100,"&gt;="&amp;MATRIX!K3)</f>
        <v>0</v>
      </c>
      <c r="L8" s="31">
        <f>SUMIFS('RENT ROLL'!$AH$3:$AH$100,'RENT ROLL'!$AJ$3:$AJ$100,"&lt;="&amp;MATRIX!L3,'RENT ROLL'!$AK$3:$AK$100,"&gt;="&amp;MATRIX!L3)</f>
        <v>0</v>
      </c>
      <c r="M8" s="31">
        <f>SUMIFS('RENT ROLL'!$AH$3:$AH$100,'RENT ROLL'!$AJ$3:$AJ$100,"&lt;="&amp;MATRIX!M3,'RENT ROLL'!$AK$3:$AK$100,"&gt;="&amp;MATRIX!M3)</f>
        <v>0</v>
      </c>
      <c r="N8" s="31">
        <f>SUMIFS('RENT ROLL'!$AH$3:$AH$100,'RENT ROLL'!$AJ$3:$AJ$100,"&lt;="&amp;MATRIX!N3,'RENT ROLL'!$AK$3:$AK$100,"&gt;="&amp;MATRIX!N3)</f>
        <v>0</v>
      </c>
      <c r="O8" s="31">
        <f>SUMIFS('RENT ROLL'!$AH$3:$AH$100,'RENT ROLL'!$AJ$3:$AJ$100,"&lt;="&amp;MATRIX!O3,'RENT ROLL'!$AK$3:$AK$100,"&gt;="&amp;MATRIX!O3)</f>
        <v>0</v>
      </c>
      <c r="P8" s="31">
        <f>SUMIFS('RENT ROLL'!$AH$3:$AH$100,'RENT ROLL'!$AJ$3:$AJ$100,"&lt;="&amp;MATRIX!P3,'RENT ROLL'!$AK$3:$AK$100,"&gt;="&amp;MATRIX!P3)</f>
        <v>0</v>
      </c>
      <c r="Q8" s="31">
        <f>SUMIFS('RENT ROLL'!$AH$3:$AH$100,'RENT ROLL'!$AJ$3:$AJ$100,"&lt;="&amp;MATRIX!Q3,'RENT ROLL'!$AK$3:$AK$100,"&gt;="&amp;MATRIX!Q3)</f>
        <v>0</v>
      </c>
      <c r="R8" s="31">
        <f>SUMIFS('RENT ROLL'!$AH$3:$AH$100,'RENT ROLL'!$AJ$3:$AJ$100,"&lt;="&amp;MATRIX!R3,'RENT ROLL'!$AK$3:$AK$100,"&gt;="&amp;MATRIX!R3)</f>
        <v>0</v>
      </c>
      <c r="S8" s="31">
        <f>SUMIFS('RENT ROLL'!$AH$3:$AH$100,'RENT ROLL'!$AJ$3:$AJ$100,"&lt;="&amp;MATRIX!S3,'RENT ROLL'!$AK$3:$AK$100,"&gt;="&amp;MATRIX!S3)</f>
        <v>0</v>
      </c>
      <c r="T8" s="31">
        <f>SUMIFS('RENT ROLL'!$AH$3:$AH$100,'RENT ROLL'!$AJ$3:$AJ$100,"&lt;="&amp;MATRIX!T3,'RENT ROLL'!$AK$3:$AK$100,"&gt;="&amp;MATRIX!T3)</f>
        <v>0</v>
      </c>
      <c r="U8" s="31">
        <f>SUMIFS('RENT ROLL'!$AH$3:$AH$100,'RENT ROLL'!$AJ$3:$AJ$100,"&lt;="&amp;MATRIX!U3,'RENT ROLL'!$AK$3:$AK$100,"&gt;="&amp;MATRIX!U3)</f>
        <v>0</v>
      </c>
      <c r="V8" s="31">
        <f>SUMIFS('RENT ROLL'!$AH$3:$AH$100,'RENT ROLL'!$AJ$3:$AJ$100,"&lt;="&amp;MATRIX!V3,'RENT ROLL'!$AK$3:$AK$100,"&gt;="&amp;MATRIX!V3)</f>
        <v>0</v>
      </c>
      <c r="W8" s="31">
        <f>SUMIFS('RENT ROLL'!$AH$3:$AH$100,'RENT ROLL'!$AJ$3:$AJ$100,"&lt;="&amp;MATRIX!W3,'RENT ROLL'!$AK$3:$AK$100,"&gt;="&amp;MATRIX!W3)</f>
        <v>0</v>
      </c>
      <c r="X8" s="31">
        <f>SUMIFS('RENT ROLL'!$AH$3:$AH$100,'RENT ROLL'!$AJ$3:$AJ$100,"&lt;="&amp;MATRIX!X3,'RENT ROLL'!$AK$3:$AK$100,"&gt;="&amp;MATRIX!X3)</f>
        <v>0</v>
      </c>
      <c r="Y8" s="31">
        <f>SUMIFS('RENT ROLL'!$AH$3:$AH$100,'RENT ROLL'!$AJ$3:$AJ$100,"&lt;="&amp;MATRIX!Y3,'RENT ROLL'!$AK$3:$AK$100,"&gt;="&amp;MATRIX!Y3)</f>
        <v>0</v>
      </c>
      <c r="Z8" s="31">
        <f>SUMIFS('RENT ROLL'!$AH$3:$AH$100,'RENT ROLL'!$AJ$3:$AJ$100,"&lt;="&amp;MATRIX!Z3,'RENT ROLL'!$AK$3:$AK$100,"&gt;="&amp;MATRIX!Z3)</f>
        <v>0</v>
      </c>
      <c r="AA8" s="31">
        <f>SUMIFS('RENT ROLL'!$AH$3:$AH$100,'RENT ROLL'!$AJ$3:$AJ$100,"&lt;="&amp;MATRIX!AA3,'RENT ROLL'!$AK$3:$AK$100,"&gt;="&amp;MATRIX!AA3)</f>
        <v>0</v>
      </c>
      <c r="AB8" s="31">
        <f>SUMIFS('RENT ROLL'!$AH$3:$AH$100,'RENT ROLL'!$AJ$3:$AJ$100,"&lt;="&amp;MATRIX!AB3,'RENT ROLL'!$AK$3:$AK$100,"&gt;="&amp;MATRIX!AB3)</f>
        <v>0</v>
      </c>
      <c r="AC8" s="31">
        <f>SUMIFS('RENT ROLL'!$AH$3:$AH$100,'RENT ROLL'!$AJ$3:$AJ$100,"&lt;="&amp;MATRIX!AC3,'RENT ROLL'!$AK$3:$AK$100,"&gt;="&amp;MATRIX!AC3)</f>
        <v>0</v>
      </c>
      <c r="AD8" s="31">
        <f>SUMIFS('RENT ROLL'!$AH$3:$AH$100,'RENT ROLL'!$AJ$3:$AJ$100,"&lt;="&amp;MATRIX!AD3,'RENT ROLL'!$AK$3:$AK$100,"&gt;="&amp;MATRIX!AD3)</f>
        <v>0</v>
      </c>
      <c r="AE8" s="31">
        <f>SUMIFS('RENT ROLL'!$AH$3:$AH$100,'RENT ROLL'!$AJ$3:$AJ$100,"&lt;="&amp;MATRIX!AE3,'RENT ROLL'!$AK$3:$AK$100,"&gt;="&amp;MATRIX!AE3)</f>
        <v>0</v>
      </c>
      <c r="AF8" s="31">
        <f>SUMIFS('RENT ROLL'!$AH$3:$AH$100,'RENT ROLL'!$AJ$3:$AJ$100,"&lt;="&amp;MATRIX!AF3,'RENT ROLL'!$AK$3:$AK$100,"&gt;="&amp;MATRIX!AF3)</f>
        <v>0</v>
      </c>
      <c r="AG8" s="31">
        <f>SUMIFS('RENT ROLL'!$AH$3:$AH$100,'RENT ROLL'!$AJ$3:$AJ$100,"&lt;="&amp;MATRIX!AG3,'RENT ROLL'!$AK$3:$AK$100,"&gt;="&amp;MATRIX!AG3)</f>
        <v>0</v>
      </c>
      <c r="AH8" s="31">
        <f>SUMIFS('RENT ROLL'!$AH$3:$AH$100,'RENT ROLL'!$AJ$3:$AJ$100,"&lt;="&amp;MATRIX!AH3,'RENT ROLL'!$AK$3:$AK$100,"&gt;="&amp;MATRIX!AH3)</f>
        <v>0</v>
      </c>
      <c r="AI8" s="31">
        <f>SUMIFS('RENT ROLL'!$AH$3:$AH$100,'RENT ROLL'!$AJ$3:$AJ$100,"&lt;="&amp;MATRIX!AI3,'RENT ROLL'!$AK$3:$AK$100,"&gt;="&amp;MATRIX!AI3)</f>
        <v>0</v>
      </c>
      <c r="AJ8" s="31">
        <f>SUMIFS('RENT ROLL'!$AH$3:$AH$100,'RENT ROLL'!$AJ$3:$AJ$100,"&lt;="&amp;MATRIX!AJ3,'RENT ROLL'!$AK$3:$AK$100,"&gt;="&amp;MATRIX!AJ3)</f>
        <v>0</v>
      </c>
      <c r="AK8" s="31">
        <f>SUMIFS('RENT ROLL'!$AH$3:$AH$100,'RENT ROLL'!$AJ$3:$AJ$100,"&lt;="&amp;MATRIX!AK3,'RENT ROLL'!$AK$3:$AK$100,"&gt;="&amp;MATRIX!AK3)</f>
        <v>0</v>
      </c>
      <c r="AL8" s="31">
        <f>SUMIFS('RENT ROLL'!$AH$3:$AH$100,'RENT ROLL'!$AJ$3:$AJ$100,"&lt;="&amp;MATRIX!AL3,'RENT ROLL'!$AK$3:$AK$100,"&gt;="&amp;MATRIX!AL3)</f>
        <v>0</v>
      </c>
      <c r="AM8" s="31">
        <f>SUMIFS('RENT ROLL'!$AH$3:$AH$100,'RENT ROLL'!$AJ$3:$AJ$100,"&lt;="&amp;MATRIX!AM3,'RENT ROLL'!$AK$3:$AK$100,"&gt;="&amp;MATRIX!AM3)</f>
        <v>0</v>
      </c>
      <c r="AN8" s="31">
        <f>SUMIFS('RENT ROLL'!$AH$3:$AH$100,'RENT ROLL'!$AJ$3:$AJ$100,"&lt;="&amp;MATRIX!AN3,'RENT ROLL'!$AK$3:$AK$100,"&gt;="&amp;MATRIX!AN3)</f>
        <v>0</v>
      </c>
      <c r="AO8" s="31">
        <f>SUMIFS('RENT ROLL'!$AH$3:$AH$100,'RENT ROLL'!$AJ$3:$AJ$100,"&lt;="&amp;MATRIX!AO3,'RENT ROLL'!$AK$3:$AK$100,"&gt;="&amp;MATRIX!AO3)</f>
        <v>0</v>
      </c>
      <c r="AP8" s="31">
        <f>SUMIFS('RENT ROLL'!$AH$3:$AH$100,'RENT ROLL'!$AJ$3:$AJ$100,"&lt;="&amp;MATRIX!AP3,'RENT ROLL'!$AK$3:$AK$100,"&gt;="&amp;MATRIX!AP3)</f>
        <v>0</v>
      </c>
      <c r="AQ8" s="31">
        <f>SUMIFS('RENT ROLL'!$AH$3:$AH$100,'RENT ROLL'!$AJ$3:$AJ$100,"&lt;="&amp;MATRIX!AQ3,'RENT ROLL'!$AK$3:$AK$100,"&gt;="&amp;MATRIX!AQ3)</f>
        <v>0</v>
      </c>
      <c r="AR8" s="31">
        <f>SUMIFS('RENT ROLL'!$AH$3:$AH$100,'RENT ROLL'!$AJ$3:$AJ$100,"&lt;="&amp;MATRIX!AR3,'RENT ROLL'!$AK$3:$AK$100,"&gt;="&amp;MATRIX!AR3)</f>
        <v>0</v>
      </c>
      <c r="AS8" s="31">
        <f>SUMIFS('RENT ROLL'!$AH$3:$AH$100,'RENT ROLL'!$AJ$3:$AJ$100,"&lt;="&amp;MATRIX!AS3,'RENT ROLL'!$AK$3:$AK$100,"&gt;="&amp;MATRIX!AS3)</f>
        <v>0</v>
      </c>
      <c r="AT8" s="31">
        <f>SUMIFS('RENT ROLL'!$AH$3:$AH$100,'RENT ROLL'!$AJ$3:$AJ$100,"&lt;="&amp;MATRIX!AT3,'RENT ROLL'!$AK$3:$AK$100,"&gt;="&amp;MATRIX!AT3)</f>
        <v>0</v>
      </c>
      <c r="AU8" s="31">
        <f>SUMIFS('RENT ROLL'!$AH$3:$AH$100,'RENT ROLL'!$AJ$3:$AJ$100,"&lt;="&amp;MATRIX!AU3,'RENT ROLL'!$AK$3:$AK$100,"&gt;="&amp;MATRIX!AU3)</f>
        <v>0</v>
      </c>
      <c r="AV8" s="31">
        <f>SUMIFS('RENT ROLL'!$AH$3:$AH$100,'RENT ROLL'!$AJ$3:$AJ$100,"&lt;="&amp;MATRIX!AV3,'RENT ROLL'!$AK$3:$AK$100,"&gt;="&amp;MATRIX!AV3)</f>
        <v>0</v>
      </c>
      <c r="AW8" s="31">
        <f>SUMIFS('RENT ROLL'!$AH$3:$AH$100,'RENT ROLL'!$AJ$3:$AJ$100,"&lt;="&amp;MATRIX!AW3,'RENT ROLL'!$AK$3:$AK$100,"&gt;="&amp;MATRIX!AW3)</f>
        <v>0</v>
      </c>
      <c r="AX8" s="31">
        <f>SUMIFS('RENT ROLL'!$AH$3:$AH$100,'RENT ROLL'!$AJ$3:$AJ$100,"&lt;="&amp;MATRIX!AX3,'RENT ROLL'!$AK$3:$AK$100,"&gt;="&amp;MATRIX!AX3)</f>
        <v>0</v>
      </c>
      <c r="AY8" s="31">
        <f>SUMIFS('RENT ROLL'!$AH$3:$AH$100,'RENT ROLL'!$AJ$3:$AJ$100,"&lt;="&amp;MATRIX!AY3,'RENT ROLL'!$AK$3:$AK$100,"&gt;="&amp;MATRIX!AY3)</f>
        <v>0</v>
      </c>
      <c r="AZ8" s="31">
        <f>SUMIFS('RENT ROLL'!$AH$3:$AH$100,'RENT ROLL'!$AJ$3:$AJ$100,"&lt;="&amp;MATRIX!AZ3,'RENT ROLL'!$AK$3:$AK$100,"&gt;="&amp;MATRIX!AZ3)</f>
        <v>0</v>
      </c>
      <c r="BA8" s="31">
        <f>SUMIFS('RENT ROLL'!$AH$3:$AH$100,'RENT ROLL'!$AJ$3:$AJ$100,"&lt;="&amp;MATRIX!BA3,'RENT ROLL'!$AK$3:$AK$100,"&gt;="&amp;MATRIX!BA3)</f>
        <v>0</v>
      </c>
      <c r="BB8" s="31">
        <f>SUMIFS('RENT ROLL'!$AH$3:$AH$100,'RENT ROLL'!$AJ$3:$AJ$100,"&lt;="&amp;MATRIX!BB3,'RENT ROLL'!$AK$3:$AK$100,"&gt;="&amp;MATRIX!BB3)</f>
        <v>0</v>
      </c>
      <c r="BC8" s="31">
        <f>SUMIFS('RENT ROLL'!$AH$3:$AH$100,'RENT ROLL'!$AJ$3:$AJ$100,"&lt;="&amp;MATRIX!BC3,'RENT ROLL'!$AK$3:$AK$100,"&gt;="&amp;MATRIX!BC3)</f>
        <v>0</v>
      </c>
      <c r="BD8" s="31">
        <f>SUMIFS('RENT ROLL'!$AH$3:$AH$100,'RENT ROLL'!$AJ$3:$AJ$100,"&lt;="&amp;MATRIX!BD3,'RENT ROLL'!$AK$3:$AK$100,"&gt;="&amp;MATRIX!BD3)</f>
        <v>0</v>
      </c>
      <c r="BE8" s="31">
        <f>SUMIFS('RENT ROLL'!$AH$3:$AH$100,'RENT ROLL'!$AJ$3:$AJ$100,"&lt;="&amp;MATRIX!BE3,'RENT ROLL'!$AK$3:$AK$100,"&gt;="&amp;MATRIX!BE3)</f>
        <v>0</v>
      </c>
      <c r="BF8" s="31">
        <f>SUMIFS('RENT ROLL'!$AH$3:$AH$100,'RENT ROLL'!$AJ$3:$AJ$100,"&lt;="&amp;MATRIX!BF3,'RENT ROLL'!$AK$3:$AK$100,"&gt;="&amp;MATRIX!BF3)</f>
        <v>0</v>
      </c>
      <c r="BG8" s="31">
        <f>SUMIFS('RENT ROLL'!$AH$3:$AH$100,'RENT ROLL'!$AJ$3:$AJ$100,"&lt;="&amp;MATRIX!BG3,'RENT ROLL'!$AK$3:$AK$100,"&gt;="&amp;MATRIX!BG3)</f>
        <v>0</v>
      </c>
      <c r="BH8" s="31">
        <f>SUMIFS('RENT ROLL'!$AH$3:$AH$100,'RENT ROLL'!$AJ$3:$AJ$100,"&lt;="&amp;MATRIX!BH3,'RENT ROLL'!$AK$3:$AK$100,"&gt;="&amp;MATRIX!BH3)</f>
        <v>0</v>
      </c>
      <c r="BI8" s="31">
        <f>SUMIFS('RENT ROLL'!$AH$3:$AH$100,'RENT ROLL'!$AJ$3:$AJ$100,"&lt;="&amp;MATRIX!BI3,'RENT ROLL'!$AK$3:$AK$100,"&gt;="&amp;MATRIX!BI3)</f>
        <v>0</v>
      </c>
      <c r="BJ8" s="31">
        <f>SUMIFS('RENT ROLL'!$AH$3:$AH$100,'RENT ROLL'!$AJ$3:$AJ$100,"&lt;="&amp;MATRIX!BJ3,'RENT ROLL'!$AK$3:$AK$100,"&gt;="&amp;MATRIX!BJ3)</f>
        <v>0</v>
      </c>
      <c r="BK8" s="31">
        <f>SUMIFS('RENT ROLL'!$AH$3:$AH$100,'RENT ROLL'!$AJ$3:$AJ$100,"&lt;="&amp;MATRIX!BK3,'RENT ROLL'!$AK$3:$AK$100,"&gt;="&amp;MATRIX!BK3)</f>
        <v>0</v>
      </c>
      <c r="BL8" s="31">
        <f>SUMIFS('RENT ROLL'!$AH$3:$AH$100,'RENT ROLL'!$AJ$3:$AJ$100,"&lt;="&amp;MATRIX!BL3,'RENT ROLL'!$AK$3:$AK$100,"&gt;="&amp;MATRIX!BL3)</f>
        <v>0</v>
      </c>
      <c r="BM8" s="31">
        <f>SUMIFS('RENT ROLL'!$AH$3:$AH$100,'RENT ROLL'!$AJ$3:$AJ$100,"&lt;="&amp;MATRIX!BM3,'RENT ROLL'!$AK$3:$AK$100,"&gt;="&amp;MATRIX!BM3)</f>
        <v>0</v>
      </c>
      <c r="BN8" s="31">
        <f>SUMIFS('RENT ROLL'!$AH$3:$AH$100,'RENT ROLL'!$AJ$3:$AJ$100,"&lt;="&amp;MATRIX!BN3,'RENT ROLL'!$AK$3:$AK$100,"&gt;="&amp;MATRIX!BN3)</f>
        <v>0</v>
      </c>
      <c r="BO8" s="31">
        <f>SUMIFS('RENT ROLL'!$AH$3:$AH$100,'RENT ROLL'!$AJ$3:$AJ$100,"&lt;="&amp;MATRIX!BO3,'RENT ROLL'!$AK$3:$AK$100,"&gt;="&amp;MATRIX!BO3)</f>
        <v>0</v>
      </c>
      <c r="BP8" s="31">
        <f>SUMIFS('RENT ROLL'!$AH$3:$AH$100,'RENT ROLL'!$AJ$3:$AJ$100,"&lt;="&amp;MATRIX!BP3,'RENT ROLL'!$AK$3:$AK$100,"&gt;="&amp;MATRIX!BP3)</f>
        <v>0</v>
      </c>
      <c r="BQ8" s="31">
        <f>SUMIFS('RENT ROLL'!$AH$3:$AH$100,'RENT ROLL'!$AJ$3:$AJ$100,"&lt;="&amp;MATRIX!BQ3,'RENT ROLL'!$AK$3:$AK$100,"&gt;="&amp;MATRIX!BQ3)</f>
        <v>0</v>
      </c>
      <c r="BR8" s="31">
        <f>SUMIFS('RENT ROLL'!$AH$3:$AH$100,'RENT ROLL'!$AJ$3:$AJ$100,"&lt;="&amp;MATRIX!BR3,'RENT ROLL'!$AK$3:$AK$100,"&gt;="&amp;MATRIX!BR3)</f>
        <v>0</v>
      </c>
      <c r="BS8" s="31">
        <f>SUMIFS('RENT ROLL'!$AH$3:$AH$100,'RENT ROLL'!$AJ$3:$AJ$100,"&lt;="&amp;MATRIX!BS3,'RENT ROLL'!$AK$3:$AK$100,"&gt;="&amp;MATRIX!BS3)</f>
        <v>0</v>
      </c>
      <c r="BT8" s="31">
        <f>SUMIFS('RENT ROLL'!$AH$3:$AH$100,'RENT ROLL'!$AJ$3:$AJ$100,"&lt;="&amp;MATRIX!BT3,'RENT ROLL'!$AK$3:$AK$100,"&gt;="&amp;MATRIX!BT3)</f>
        <v>0</v>
      </c>
      <c r="BU8" s="31">
        <f>SUMIFS('RENT ROLL'!$AH$3:$AH$100,'RENT ROLL'!$AJ$3:$AJ$100,"&lt;="&amp;MATRIX!BU3,'RENT ROLL'!$AK$3:$AK$100,"&gt;="&amp;MATRIX!BU3)</f>
        <v>0</v>
      </c>
      <c r="BV8" s="31">
        <f>SUMIFS('RENT ROLL'!$AH$3:$AH$100,'RENT ROLL'!$AJ$3:$AJ$100,"&lt;="&amp;MATRIX!BV3,'RENT ROLL'!$AK$3:$AK$100,"&gt;="&amp;MATRIX!BV3)</f>
        <v>0</v>
      </c>
      <c r="BW8" s="31">
        <f>SUMIFS('RENT ROLL'!$AH$3:$AH$100,'RENT ROLL'!$AJ$3:$AJ$100,"&lt;="&amp;MATRIX!BW3,'RENT ROLL'!$AK$3:$AK$100,"&gt;="&amp;MATRIX!BW3)</f>
        <v>0</v>
      </c>
      <c r="BX8" s="31">
        <f>SUMIFS('RENT ROLL'!$AH$3:$AH$100,'RENT ROLL'!$AJ$3:$AJ$100,"&lt;="&amp;MATRIX!BX3,'RENT ROLL'!$AK$3:$AK$100,"&gt;="&amp;MATRIX!BX3)</f>
        <v>0</v>
      </c>
      <c r="BY8" s="31">
        <f>SUMIFS('RENT ROLL'!$AH$3:$AH$100,'RENT ROLL'!$AJ$3:$AJ$100,"&lt;="&amp;MATRIX!BY3,'RENT ROLL'!$AK$3:$AK$100,"&gt;="&amp;MATRIX!BY3)</f>
        <v>0</v>
      </c>
      <c r="BZ8" s="31">
        <f>SUMIFS('RENT ROLL'!$AH$3:$AH$100,'RENT ROLL'!$AJ$3:$AJ$100,"&lt;="&amp;MATRIX!BZ3,'RENT ROLL'!$AK$3:$AK$100,"&gt;="&amp;MATRIX!BZ3)</f>
        <v>0</v>
      </c>
      <c r="CA8" s="31">
        <f>SUMIFS('RENT ROLL'!$AH$3:$AH$100,'RENT ROLL'!$AJ$3:$AJ$100,"&lt;="&amp;MATRIX!CA3,'RENT ROLL'!$AK$3:$AK$100,"&gt;="&amp;MATRIX!CA3)</f>
        <v>0</v>
      </c>
      <c r="CB8" s="31">
        <f>SUMIFS('RENT ROLL'!$AH$3:$AH$100,'RENT ROLL'!$AJ$3:$AJ$100,"&lt;="&amp;MATRIX!CB3,'RENT ROLL'!$AK$3:$AK$100,"&gt;="&amp;MATRIX!CB3)</f>
        <v>0</v>
      </c>
      <c r="CC8" s="31">
        <f>SUMIFS('RENT ROLL'!$AH$3:$AH$100,'RENT ROLL'!$AJ$3:$AJ$100,"&lt;="&amp;MATRIX!CC3,'RENT ROLL'!$AK$3:$AK$100,"&gt;="&amp;MATRIX!CC3)</f>
        <v>0</v>
      </c>
      <c r="CD8" s="31">
        <f>SUMIFS('RENT ROLL'!$AH$3:$AH$100,'RENT ROLL'!$AJ$3:$AJ$100,"&lt;="&amp;MATRIX!CD3,'RENT ROLL'!$AK$3:$AK$100,"&gt;="&amp;MATRIX!CD3)</f>
        <v>0</v>
      </c>
      <c r="CE8" s="31">
        <f>SUMIFS('RENT ROLL'!$AH$3:$AH$100,'RENT ROLL'!$AJ$3:$AJ$100,"&lt;="&amp;MATRIX!CE3,'RENT ROLL'!$AK$3:$AK$100,"&gt;="&amp;MATRIX!CE3)</f>
        <v>0</v>
      </c>
      <c r="CF8" s="31">
        <f>SUMIFS('RENT ROLL'!$AH$3:$AH$100,'RENT ROLL'!$AJ$3:$AJ$100,"&lt;="&amp;MATRIX!CF3,'RENT ROLL'!$AK$3:$AK$100,"&gt;="&amp;MATRIX!CF3)</f>
        <v>0</v>
      </c>
      <c r="CG8" s="31">
        <f>SUMIFS('RENT ROLL'!$AH$3:$AH$100,'RENT ROLL'!$AJ$3:$AJ$100,"&lt;="&amp;MATRIX!CG3,'RENT ROLL'!$AK$3:$AK$100,"&gt;="&amp;MATRIX!CG3)</f>
        <v>0</v>
      </c>
      <c r="CH8" s="31">
        <f>SUMIFS('RENT ROLL'!$AH$3:$AH$100,'RENT ROLL'!$AJ$3:$AJ$100,"&lt;="&amp;MATRIX!CH3,'RENT ROLL'!$AK$3:$AK$100,"&gt;="&amp;MATRIX!CH3)</f>
        <v>0</v>
      </c>
      <c r="CI8" s="31">
        <f>SUMIFS('RENT ROLL'!$AH$3:$AH$100,'RENT ROLL'!$AJ$3:$AJ$100,"&lt;="&amp;MATRIX!CI3,'RENT ROLL'!$AK$3:$AK$100,"&gt;="&amp;MATRIX!CI3)</f>
        <v>0</v>
      </c>
      <c r="CJ8" s="31">
        <f>SUMIFS('RENT ROLL'!$AH$3:$AH$100,'RENT ROLL'!$AJ$3:$AJ$100,"&lt;="&amp;MATRIX!CJ3,'RENT ROLL'!$AK$3:$AK$100,"&gt;="&amp;MATRIX!CJ3)</f>
        <v>0</v>
      </c>
      <c r="CK8" s="31">
        <f>SUMIFS('RENT ROLL'!$AH$3:$AH$100,'RENT ROLL'!$AJ$3:$AJ$100,"&lt;="&amp;MATRIX!CK3,'RENT ROLL'!$AK$3:$AK$100,"&gt;="&amp;MATRIX!CK3)</f>
        <v>0</v>
      </c>
      <c r="CL8" s="31">
        <f>SUMIFS('RENT ROLL'!$AH$3:$AH$100,'RENT ROLL'!$AJ$3:$AJ$100,"&lt;="&amp;MATRIX!CL3,'RENT ROLL'!$AK$3:$AK$100,"&gt;="&amp;MATRIX!CL3)</f>
        <v>0</v>
      </c>
      <c r="CM8" s="31">
        <f>SUMIFS('RENT ROLL'!$AH$3:$AH$100,'RENT ROLL'!$AJ$3:$AJ$100,"&lt;="&amp;MATRIX!CM3,'RENT ROLL'!$AK$3:$AK$100,"&gt;="&amp;MATRIX!CM3)</f>
        <v>0</v>
      </c>
      <c r="CN8" s="31">
        <f>SUMIFS('RENT ROLL'!$AH$3:$AH$100,'RENT ROLL'!$AJ$3:$AJ$100,"&lt;="&amp;MATRIX!CN3,'RENT ROLL'!$AK$3:$AK$100,"&gt;="&amp;MATRIX!CN3)</f>
        <v>0</v>
      </c>
      <c r="CO8" s="31">
        <f>SUMIFS('RENT ROLL'!$AH$3:$AH$100,'RENT ROLL'!$AJ$3:$AJ$100,"&lt;="&amp;MATRIX!CO3,'RENT ROLL'!$AK$3:$AK$100,"&gt;="&amp;MATRIX!CO3)</f>
        <v>0</v>
      </c>
      <c r="CP8" s="31">
        <f>SUMIFS('RENT ROLL'!$AH$3:$AH$100,'RENT ROLL'!$AJ$3:$AJ$100,"&lt;="&amp;MATRIX!CP3,'RENT ROLL'!$AK$3:$AK$100,"&gt;="&amp;MATRIX!CP3)</f>
        <v>0</v>
      </c>
      <c r="CQ8" s="31">
        <f>SUMIFS('RENT ROLL'!$AH$3:$AH$100,'RENT ROLL'!$AJ$3:$AJ$100,"&lt;="&amp;MATRIX!CQ3,'RENT ROLL'!$AK$3:$AK$100,"&gt;="&amp;MATRIX!CQ3)</f>
        <v>0</v>
      </c>
      <c r="CR8" s="31">
        <f>SUMIFS('RENT ROLL'!$AH$3:$AH$100,'RENT ROLL'!$AJ$3:$AJ$100,"&lt;="&amp;MATRIX!CR3,'RENT ROLL'!$AK$3:$AK$100,"&gt;="&amp;MATRIX!CR3)</f>
        <v>0</v>
      </c>
      <c r="CS8" s="31">
        <f>SUMIFS('RENT ROLL'!$AH$3:$AH$100,'RENT ROLL'!$AJ$3:$AJ$100,"&lt;="&amp;MATRIX!CS3,'RENT ROLL'!$AK$3:$AK$100,"&gt;="&amp;MATRIX!CS3)</f>
        <v>0</v>
      </c>
      <c r="CT8" s="31">
        <f>SUMIFS('RENT ROLL'!$AH$3:$AH$100,'RENT ROLL'!$AJ$3:$AJ$100,"&lt;="&amp;MATRIX!CT3,'RENT ROLL'!$AK$3:$AK$100,"&gt;="&amp;MATRIX!CT3)</f>
        <v>0</v>
      </c>
      <c r="CU8" s="31">
        <f>SUMIFS('RENT ROLL'!$AH$3:$AH$100,'RENT ROLL'!$AJ$3:$AJ$100,"&lt;="&amp;MATRIX!CU3,'RENT ROLL'!$AK$3:$AK$100,"&gt;="&amp;MATRIX!CU3)</f>
        <v>0</v>
      </c>
      <c r="CV8" s="31">
        <f>SUMIFS('RENT ROLL'!$AH$3:$AH$100,'RENT ROLL'!$AJ$3:$AJ$100,"&lt;="&amp;MATRIX!CV3,'RENT ROLL'!$AK$3:$AK$100,"&gt;="&amp;MATRIX!CV3)</f>
        <v>0</v>
      </c>
      <c r="CW8" s="31">
        <f>SUMIFS('RENT ROLL'!$AH$3:$AH$100,'RENT ROLL'!$AJ$3:$AJ$100,"&lt;="&amp;MATRIX!CW3,'RENT ROLL'!$AK$3:$AK$100,"&gt;="&amp;MATRIX!CW3)</f>
        <v>0</v>
      </c>
      <c r="CX8" s="31">
        <f>SUMIFS('RENT ROLL'!$AH$3:$AH$100,'RENT ROLL'!$AJ$3:$AJ$100,"&lt;="&amp;MATRIX!CX3,'RENT ROLL'!$AK$3:$AK$100,"&gt;="&amp;MATRIX!CX3)</f>
        <v>0</v>
      </c>
      <c r="CY8" s="31">
        <f>SUMIFS('RENT ROLL'!$AH$3:$AH$100,'RENT ROLL'!$AJ$3:$AJ$100,"&lt;="&amp;MATRIX!CY3,'RENT ROLL'!$AK$3:$AK$100,"&gt;="&amp;MATRIX!CY3)</f>
        <v>0</v>
      </c>
      <c r="CZ8" s="31">
        <f>SUMIFS('RENT ROLL'!$AH$3:$AH$100,'RENT ROLL'!$AJ$3:$AJ$100,"&lt;="&amp;MATRIX!CZ3,'RENT ROLL'!$AK$3:$AK$100,"&gt;="&amp;MATRIX!CZ3)</f>
        <v>0</v>
      </c>
      <c r="DA8" s="31">
        <f>SUMIFS('RENT ROLL'!$AH$3:$AH$100,'RENT ROLL'!$AJ$3:$AJ$100,"&lt;="&amp;MATRIX!DA3,'RENT ROLL'!$AK$3:$AK$100,"&gt;="&amp;MATRIX!DA3)</f>
        <v>0</v>
      </c>
      <c r="DB8" s="31">
        <f>SUMIFS('RENT ROLL'!$AH$3:$AH$100,'RENT ROLL'!$AJ$3:$AJ$100,"&lt;="&amp;MATRIX!DB3,'RENT ROLL'!$AK$3:$AK$100,"&gt;="&amp;MATRIX!DB3)</f>
        <v>0</v>
      </c>
      <c r="DC8" s="31">
        <f>SUMIFS('RENT ROLL'!$AH$3:$AH$100,'RENT ROLL'!$AJ$3:$AJ$100,"&lt;="&amp;MATRIX!DC3,'RENT ROLL'!$AK$3:$AK$100,"&gt;="&amp;MATRIX!DC3)</f>
        <v>0</v>
      </c>
      <c r="DD8" s="31">
        <f>SUMIFS('RENT ROLL'!$AH$3:$AH$100,'RENT ROLL'!$AJ$3:$AJ$100,"&lt;="&amp;MATRIX!DD3,'RENT ROLL'!$AK$3:$AK$100,"&gt;="&amp;MATRIX!DD3)</f>
        <v>0</v>
      </c>
      <c r="DE8" s="31">
        <f>SUMIFS('RENT ROLL'!$AH$3:$AH$100,'RENT ROLL'!$AJ$3:$AJ$100,"&lt;="&amp;MATRIX!DE3,'RENT ROLL'!$AK$3:$AK$100,"&gt;="&amp;MATRIX!DE3)</f>
        <v>0</v>
      </c>
      <c r="DF8" s="31">
        <f>SUMIFS('RENT ROLL'!$AH$3:$AH$100,'RENT ROLL'!$AJ$3:$AJ$100,"&lt;="&amp;MATRIX!DF3,'RENT ROLL'!$AK$3:$AK$100,"&gt;="&amp;MATRIX!DF3)</f>
        <v>0</v>
      </c>
      <c r="DG8" s="31">
        <f>SUMIFS('RENT ROLL'!$AH$3:$AH$100,'RENT ROLL'!$AJ$3:$AJ$100,"&lt;="&amp;MATRIX!DG3,'RENT ROLL'!$AK$3:$AK$100,"&gt;="&amp;MATRIX!DG3)</f>
        <v>0</v>
      </c>
      <c r="DH8" s="31">
        <f>SUMIFS('RENT ROLL'!$AH$3:$AH$100,'RENT ROLL'!$AJ$3:$AJ$100,"&lt;="&amp;MATRIX!DH3,'RENT ROLL'!$AK$3:$AK$100,"&gt;="&amp;MATRIX!DH3)</f>
        <v>0</v>
      </c>
      <c r="DI8" s="31">
        <f>SUMIFS('RENT ROLL'!$AH$3:$AH$100,'RENT ROLL'!$AJ$3:$AJ$100,"&lt;="&amp;MATRIX!DI3,'RENT ROLL'!$AK$3:$AK$100,"&gt;="&amp;MATRIX!DI3)</f>
        <v>0</v>
      </c>
      <c r="DJ8" s="31">
        <f>SUMIFS('RENT ROLL'!$AH$3:$AH$100,'RENT ROLL'!$AJ$3:$AJ$100,"&lt;="&amp;MATRIX!DJ3,'RENT ROLL'!$AK$3:$AK$100,"&gt;="&amp;MATRIX!DJ3)</f>
        <v>0</v>
      </c>
      <c r="DK8" s="31">
        <f>SUMIFS('RENT ROLL'!$AH$3:$AH$100,'RENT ROLL'!$AJ$3:$AJ$100,"&lt;="&amp;MATRIX!DK3,'RENT ROLL'!$AK$3:$AK$100,"&gt;="&amp;MATRIX!DK3)</f>
        <v>0</v>
      </c>
      <c r="DL8" s="31">
        <f>SUMIFS('RENT ROLL'!$AH$3:$AH$100,'RENT ROLL'!$AJ$3:$AJ$100,"&lt;="&amp;MATRIX!DL3,'RENT ROLL'!$AK$3:$AK$100,"&gt;="&amp;MATRIX!DL3)</f>
        <v>0</v>
      </c>
      <c r="DM8" s="31">
        <f>SUMIFS('RENT ROLL'!$AH$3:$AH$100,'RENT ROLL'!$AJ$3:$AJ$100,"&lt;="&amp;MATRIX!DM3,'RENT ROLL'!$AK$3:$AK$100,"&gt;="&amp;MATRIX!DM3)</f>
        <v>0</v>
      </c>
      <c r="DN8" s="31">
        <f>SUMIFS('RENT ROLL'!$AH$3:$AH$100,'RENT ROLL'!$AJ$3:$AJ$100,"&lt;="&amp;MATRIX!DN3,'RENT ROLL'!$AK$3:$AK$100,"&gt;="&amp;MATRIX!DN3)</f>
        <v>0</v>
      </c>
      <c r="DO8" s="31">
        <f>SUMIFS('RENT ROLL'!$AH$3:$AH$100,'RENT ROLL'!$AJ$3:$AJ$100,"&lt;="&amp;MATRIX!DO3,'RENT ROLL'!$AK$3:$AK$100,"&gt;="&amp;MATRIX!DO3)</f>
        <v>0</v>
      </c>
      <c r="DP8" s="31">
        <f>SUMIFS('RENT ROLL'!$AH$3:$AH$100,'RENT ROLL'!$AJ$3:$AJ$100,"&lt;="&amp;MATRIX!DP3,'RENT ROLL'!$AK$3:$AK$100,"&gt;="&amp;MATRIX!DP3)</f>
        <v>0</v>
      </c>
      <c r="DQ8" s="31">
        <f>SUMIFS('RENT ROLL'!$AH$3:$AH$100,'RENT ROLL'!$AJ$3:$AJ$100,"&lt;="&amp;MATRIX!DQ3,'RENT ROLL'!$AK$3:$AK$100,"&gt;="&amp;MATRIX!DQ3)</f>
        <v>0</v>
      </c>
      <c r="DR8" s="31">
        <f>SUMIFS('RENT ROLL'!$AH$3:$AH$100,'RENT ROLL'!$AJ$3:$AJ$100,"&lt;="&amp;MATRIX!DR3,'RENT ROLL'!$AK$3:$AK$100,"&gt;="&amp;MATRIX!DR3)</f>
        <v>0</v>
      </c>
      <c r="DS8" s="31">
        <f>SUMIFS('RENT ROLL'!$AH$3:$AH$100,'RENT ROLL'!$AJ$3:$AJ$100,"&lt;="&amp;MATRIX!DS3,'RENT ROLL'!$AK$3:$AK$100,"&gt;="&amp;MATRIX!DS3)</f>
        <v>0</v>
      </c>
      <c r="DT8" s="31">
        <f>SUMIFS('RENT ROLL'!$AH$3:$AH$100,'RENT ROLL'!$AJ$3:$AJ$100,"&lt;="&amp;MATRIX!DT3,'RENT ROLL'!$AK$3:$AK$100,"&gt;="&amp;MATRIX!DT3)</f>
        <v>0</v>
      </c>
      <c r="DU8" s="31">
        <f>SUMIFS('RENT ROLL'!$AH$3:$AH$100,'RENT ROLL'!$AJ$3:$AJ$100,"&lt;="&amp;MATRIX!DU3,'RENT ROLL'!$AK$3:$AK$100,"&gt;="&amp;MATRIX!DU3)</f>
        <v>0</v>
      </c>
      <c r="DV8" s="31">
        <f>SUMIFS('RENT ROLL'!$AH$3:$AH$100,'RENT ROLL'!$AJ$3:$AJ$100,"&lt;="&amp;MATRIX!DV3,'RENT ROLL'!$AK$3:$AK$100,"&gt;="&amp;MATRIX!DV3)</f>
        <v>0</v>
      </c>
      <c r="DW8" s="31">
        <f>SUMIFS('RENT ROLL'!$AH$3:$AH$100,'RENT ROLL'!$AJ$3:$AJ$100,"&lt;="&amp;MATRIX!DW3,'RENT ROLL'!$AK$3:$AK$100,"&gt;="&amp;MATRIX!DW3)</f>
        <v>0</v>
      </c>
      <c r="DX8" s="31">
        <f>SUMIFS('RENT ROLL'!$AH$3:$AH$100,'RENT ROLL'!$AJ$3:$AJ$100,"&lt;="&amp;MATRIX!DX3,'RENT ROLL'!$AK$3:$AK$100,"&gt;="&amp;MATRIX!DX3)</f>
        <v>0</v>
      </c>
      <c r="DY8" s="31">
        <f>SUMIFS('RENT ROLL'!$AH$3:$AH$100,'RENT ROLL'!$AJ$3:$AJ$100,"&lt;="&amp;MATRIX!DY3,'RENT ROLL'!$AK$3:$AK$100,"&gt;="&amp;MATRIX!DY3)</f>
        <v>0</v>
      </c>
      <c r="DZ8" s="31">
        <f>SUMIFS('RENT ROLL'!$AH$3:$AH$100,'RENT ROLL'!$AJ$3:$AJ$100,"&lt;="&amp;MATRIX!DZ3,'RENT ROLL'!$AK$3:$AK$100,"&gt;="&amp;MATRIX!DZ3)</f>
        <v>0</v>
      </c>
      <c r="EA8" s="31">
        <f>SUMIFS('RENT ROLL'!$AH$3:$AH$100,'RENT ROLL'!$AJ$3:$AJ$100,"&lt;="&amp;MATRIX!EA3,'RENT ROLL'!$AK$3:$AK$100,"&gt;="&amp;MATRIX!EA3)</f>
        <v>0</v>
      </c>
      <c r="EB8" s="31">
        <f>SUMIFS('RENT ROLL'!$AH$3:$AH$100,'RENT ROLL'!$AJ$3:$AJ$100,"&lt;="&amp;MATRIX!EB3,'RENT ROLL'!$AK$3:$AK$100,"&gt;="&amp;MATRIX!EB3)</f>
        <v>0</v>
      </c>
      <c r="EC8" s="31">
        <f>SUMIFS('RENT ROLL'!$AH$3:$AH$100,'RENT ROLL'!$AJ$3:$AJ$100,"&lt;="&amp;MATRIX!EC3,'RENT ROLL'!$AK$3:$AK$100,"&gt;="&amp;MATRIX!EC3)</f>
        <v>0</v>
      </c>
      <c r="ED8" s="31">
        <f>SUMIFS('RENT ROLL'!$AH$3:$AH$100,'RENT ROLL'!$AJ$3:$AJ$100,"&lt;="&amp;MATRIX!ED3,'RENT ROLL'!$AK$3:$AK$100,"&gt;="&amp;MATRIX!ED3)</f>
        <v>0</v>
      </c>
      <c r="EE8" s="31">
        <f>SUMIFS('RENT ROLL'!$AH$3:$AH$100,'RENT ROLL'!$AJ$3:$AJ$100,"&lt;="&amp;MATRIX!EE3,'RENT ROLL'!$AK$3:$AK$100,"&gt;="&amp;MATRIX!EE3)</f>
        <v>0</v>
      </c>
      <c r="EF8" s="31">
        <f>SUMIFS('RENT ROLL'!$AH$3:$AH$100,'RENT ROLL'!$AJ$3:$AJ$100,"&lt;="&amp;MATRIX!EF3,'RENT ROLL'!$AK$3:$AK$100,"&gt;="&amp;MATRIX!EF3)</f>
        <v>0</v>
      </c>
      <c r="EG8" s="31">
        <f>SUMIFS('RENT ROLL'!$AH$3:$AH$100,'RENT ROLL'!$AJ$3:$AJ$100,"&lt;="&amp;MATRIX!EG3,'RENT ROLL'!$AK$3:$AK$100,"&gt;="&amp;MATRIX!EG3)</f>
        <v>0</v>
      </c>
      <c r="EH8" s="31">
        <f>SUMIFS('RENT ROLL'!$AH$3:$AH$100,'RENT ROLL'!$AJ$3:$AJ$100,"&lt;="&amp;MATRIX!EH3,'RENT ROLL'!$AK$3:$AK$100,"&gt;="&amp;MATRIX!EH3)</f>
        <v>0</v>
      </c>
      <c r="EI8" s="31">
        <f>SUMIFS('RENT ROLL'!$AH$3:$AH$100,'RENT ROLL'!$AJ$3:$AJ$100,"&lt;="&amp;MATRIX!EI3,'RENT ROLL'!$AK$3:$AK$100,"&gt;="&amp;MATRIX!EI3)</f>
        <v>0</v>
      </c>
      <c r="EJ8" s="31">
        <f>SUMIFS('RENT ROLL'!$AH$3:$AH$100,'RENT ROLL'!$AJ$3:$AJ$100,"&lt;="&amp;MATRIX!EJ3,'RENT ROLL'!$AK$3:$AK$100,"&gt;="&amp;MATRIX!EJ3)</f>
        <v>0</v>
      </c>
      <c r="EK8" s="31">
        <f>SUMIFS('RENT ROLL'!$AH$3:$AH$100,'RENT ROLL'!$AJ$3:$AJ$100,"&lt;="&amp;MATRIX!EK3,'RENT ROLL'!$AK$3:$AK$100,"&gt;="&amp;MATRIX!EK3)</f>
        <v>0</v>
      </c>
      <c r="EL8" s="31">
        <f>SUMIFS('RENT ROLL'!$AH$3:$AH$100,'RENT ROLL'!$AJ$3:$AJ$100,"&lt;="&amp;MATRIX!EL3,'RENT ROLL'!$AK$3:$AK$100,"&gt;="&amp;MATRIX!EL3)</f>
        <v>0</v>
      </c>
      <c r="EM8" s="31">
        <f>SUMIFS('RENT ROLL'!$AH$3:$AH$100,'RENT ROLL'!$AJ$3:$AJ$100,"&lt;="&amp;MATRIX!EM3,'RENT ROLL'!$AK$3:$AK$100,"&gt;="&amp;MATRIX!EM3)</f>
        <v>0</v>
      </c>
      <c r="EN8" s="31">
        <f>SUMIFS('RENT ROLL'!$AH$3:$AH$100,'RENT ROLL'!$AJ$3:$AJ$100,"&lt;="&amp;MATRIX!EN3,'RENT ROLL'!$AK$3:$AK$100,"&gt;="&amp;MATRIX!EN3)</f>
        <v>0</v>
      </c>
      <c r="EO8" s="31">
        <f>SUMIFS('RENT ROLL'!$AH$3:$AH$100,'RENT ROLL'!$AJ$3:$AJ$100,"&lt;="&amp;MATRIX!EO3,'RENT ROLL'!$AK$3:$AK$100,"&gt;="&amp;MATRIX!EO3)</f>
        <v>0</v>
      </c>
      <c r="EP8" s="31">
        <f>SUMIFS('RENT ROLL'!$AH$3:$AH$100,'RENT ROLL'!$AJ$3:$AJ$100,"&lt;="&amp;MATRIX!EP3,'RENT ROLL'!$AK$3:$AK$100,"&gt;="&amp;MATRIX!EP3)</f>
        <v>0</v>
      </c>
      <c r="EQ8" s="31">
        <f>SUMIFS('RENT ROLL'!$AH$3:$AH$100,'RENT ROLL'!$AJ$3:$AJ$100,"&lt;="&amp;MATRIX!EQ3,'RENT ROLL'!$AK$3:$AK$100,"&gt;="&amp;MATRIX!EQ3)</f>
        <v>0</v>
      </c>
      <c r="ER8" s="31">
        <f>SUMIFS('RENT ROLL'!$AH$3:$AH$100,'RENT ROLL'!$AJ$3:$AJ$100,"&lt;="&amp;MATRIX!ER3,'RENT ROLL'!$AK$3:$AK$100,"&gt;="&amp;MATRIX!ER3)</f>
        <v>0</v>
      </c>
      <c r="ES8" s="31">
        <f>SUMIFS('RENT ROLL'!$AH$3:$AH$100,'RENT ROLL'!$AJ$3:$AJ$100,"&lt;="&amp;MATRIX!ES3,'RENT ROLL'!$AK$3:$AK$100,"&gt;="&amp;MATRIX!ES3)</f>
        <v>0</v>
      </c>
      <c r="ET8" s="31">
        <f>SUMIFS('RENT ROLL'!$AH$3:$AH$100,'RENT ROLL'!$AJ$3:$AJ$100,"&lt;="&amp;MATRIX!ET3,'RENT ROLL'!$AK$3:$AK$100,"&gt;="&amp;MATRIX!ET3)</f>
        <v>0</v>
      </c>
      <c r="EU8" s="31">
        <f>SUMIFS('RENT ROLL'!$AH$3:$AH$100,'RENT ROLL'!$AJ$3:$AJ$100,"&lt;="&amp;MATRIX!EU3,'RENT ROLL'!$AK$3:$AK$100,"&gt;="&amp;MATRIX!EU3)</f>
        <v>0</v>
      </c>
      <c r="EV8" s="31">
        <f>SUMIFS('RENT ROLL'!$AH$3:$AH$100,'RENT ROLL'!$AJ$3:$AJ$100,"&lt;="&amp;MATRIX!EV3,'RENT ROLL'!$AK$3:$AK$100,"&gt;="&amp;MATRIX!EV3)</f>
        <v>0</v>
      </c>
      <c r="EW8" s="31">
        <f>SUMIFS('RENT ROLL'!$AH$3:$AH$100,'RENT ROLL'!$AJ$3:$AJ$100,"&lt;="&amp;MATRIX!EW3,'RENT ROLL'!$AK$3:$AK$100,"&gt;="&amp;MATRIX!EW3)</f>
        <v>0</v>
      </c>
      <c r="EX8" s="31">
        <f>SUMIFS('RENT ROLL'!$AH$3:$AH$100,'RENT ROLL'!$AJ$3:$AJ$100,"&lt;="&amp;MATRIX!EX3,'RENT ROLL'!$AK$3:$AK$100,"&gt;="&amp;MATRIX!EX3)</f>
        <v>0</v>
      </c>
      <c r="EY8" s="31">
        <f>SUMIFS('RENT ROLL'!$AH$3:$AH$100,'RENT ROLL'!$AJ$3:$AJ$100,"&lt;="&amp;MATRIX!EY3,'RENT ROLL'!$AK$3:$AK$100,"&gt;="&amp;MATRIX!EY3)</f>
        <v>0</v>
      </c>
      <c r="EZ8" s="31">
        <f>SUMIFS('RENT ROLL'!$AH$3:$AH$100,'RENT ROLL'!$AJ$3:$AJ$100,"&lt;="&amp;MATRIX!EZ3,'RENT ROLL'!$AK$3:$AK$100,"&gt;="&amp;MATRIX!EZ3)</f>
        <v>0</v>
      </c>
      <c r="FA8" s="31">
        <f>SUMIFS('RENT ROLL'!$AH$3:$AH$100,'RENT ROLL'!$AJ$3:$AJ$100,"&lt;="&amp;MATRIX!FA3,'RENT ROLL'!$AK$3:$AK$100,"&gt;="&amp;MATRIX!FA3)</f>
        <v>0</v>
      </c>
      <c r="FB8" s="31">
        <f>SUMIFS('RENT ROLL'!$AH$3:$AH$100,'RENT ROLL'!$AJ$3:$AJ$100,"&lt;="&amp;MATRIX!FB3,'RENT ROLL'!$AK$3:$AK$100,"&gt;="&amp;MATRIX!FB3)</f>
        <v>0</v>
      </c>
      <c r="FC8" s="31">
        <f>SUMIFS('RENT ROLL'!$AH$3:$AH$100,'RENT ROLL'!$AJ$3:$AJ$100,"&lt;="&amp;MATRIX!FC3,'RENT ROLL'!$AK$3:$AK$100,"&gt;="&amp;MATRIX!FC3)</f>
        <v>0</v>
      </c>
      <c r="FD8" s="31">
        <f>SUMIFS('RENT ROLL'!$AH$3:$AH$100,'RENT ROLL'!$AJ$3:$AJ$100,"&lt;="&amp;MATRIX!FD3,'RENT ROLL'!$AK$3:$AK$100,"&gt;="&amp;MATRIX!FD3)</f>
        <v>0</v>
      </c>
      <c r="FE8" s="31">
        <f>SUMIFS('RENT ROLL'!$AH$3:$AH$100,'RENT ROLL'!$AJ$3:$AJ$100,"&lt;="&amp;MATRIX!FE3,'RENT ROLL'!$AK$3:$AK$100,"&gt;="&amp;MATRIX!FE3)</f>
        <v>0</v>
      </c>
      <c r="FF8" s="31">
        <f>SUMIFS('RENT ROLL'!$AH$3:$AH$100,'RENT ROLL'!$AJ$3:$AJ$100,"&lt;="&amp;MATRIX!FF3,'RENT ROLL'!$AK$3:$AK$100,"&gt;="&amp;MATRIX!FF3)</f>
        <v>0</v>
      </c>
      <c r="FG8" s="31">
        <f>SUMIFS('RENT ROLL'!$AH$3:$AH$100,'RENT ROLL'!$AJ$3:$AJ$100,"&lt;="&amp;MATRIX!FG3,'RENT ROLL'!$AK$3:$AK$100,"&gt;="&amp;MATRIX!FG3)</f>
        <v>0</v>
      </c>
      <c r="FH8" s="31">
        <f>SUMIFS('RENT ROLL'!$AH$3:$AH$100,'RENT ROLL'!$AJ$3:$AJ$100,"&lt;="&amp;MATRIX!FH3,'RENT ROLL'!$AK$3:$AK$100,"&gt;="&amp;MATRIX!FH3)</f>
        <v>0</v>
      </c>
      <c r="FI8" s="31">
        <f>SUMIFS('RENT ROLL'!$AH$3:$AH$100,'RENT ROLL'!$AJ$3:$AJ$100,"&lt;="&amp;MATRIX!FI3,'RENT ROLL'!$AK$3:$AK$100,"&gt;="&amp;MATRIX!FI3)</f>
        <v>0</v>
      </c>
      <c r="FJ8" s="31">
        <f>SUMIFS('RENT ROLL'!$AH$3:$AH$100,'RENT ROLL'!$AJ$3:$AJ$100,"&lt;="&amp;MATRIX!FJ3,'RENT ROLL'!$AK$3:$AK$100,"&gt;="&amp;MATRIX!FJ3)</f>
        <v>0</v>
      </c>
      <c r="FK8" s="31">
        <f>SUMIFS('RENT ROLL'!$AH$3:$AH$100,'RENT ROLL'!$AJ$3:$AJ$100,"&lt;="&amp;MATRIX!FK3,'RENT ROLL'!$AK$3:$AK$100,"&gt;="&amp;MATRIX!FK3)</f>
        <v>0</v>
      </c>
      <c r="FL8" s="31">
        <f>SUMIFS('RENT ROLL'!$AH$3:$AH$100,'RENT ROLL'!$AJ$3:$AJ$100,"&lt;="&amp;MATRIX!FL3,'RENT ROLL'!$AK$3:$AK$100,"&gt;="&amp;MATRIX!FL3)</f>
        <v>0</v>
      </c>
      <c r="FM8" s="31">
        <f>SUMIFS('RENT ROLL'!$AH$3:$AH$100,'RENT ROLL'!$AJ$3:$AJ$100,"&lt;="&amp;MATRIX!FM3,'RENT ROLL'!$AK$3:$AK$100,"&gt;="&amp;MATRIX!FM3)</f>
        <v>0</v>
      </c>
      <c r="FN8" s="31">
        <f>SUMIFS('RENT ROLL'!$AH$3:$AH$100,'RENT ROLL'!$AJ$3:$AJ$100,"&lt;="&amp;MATRIX!FN3,'RENT ROLL'!$AK$3:$AK$100,"&gt;="&amp;MATRIX!FN3)</f>
        <v>0</v>
      </c>
      <c r="FO8" s="31">
        <f>SUMIFS('RENT ROLL'!$AH$3:$AH$100,'RENT ROLL'!$AJ$3:$AJ$100,"&lt;="&amp;MATRIX!FO3,'RENT ROLL'!$AK$3:$AK$100,"&gt;="&amp;MATRIX!FO3)</f>
        <v>0</v>
      </c>
      <c r="FP8" s="31">
        <f>SUMIFS('RENT ROLL'!$AH$3:$AH$100,'RENT ROLL'!$AJ$3:$AJ$100,"&lt;="&amp;MATRIX!FP3,'RENT ROLL'!$AK$3:$AK$100,"&gt;="&amp;MATRIX!FP3)</f>
        <v>0</v>
      </c>
      <c r="FQ8" s="31">
        <f>SUMIFS('RENT ROLL'!$AH$3:$AH$100,'RENT ROLL'!$AJ$3:$AJ$100,"&lt;="&amp;MATRIX!FQ3,'RENT ROLL'!$AK$3:$AK$100,"&gt;="&amp;MATRIX!FQ3)</f>
        <v>0</v>
      </c>
      <c r="FR8" s="31">
        <f>SUMIFS('RENT ROLL'!$AH$3:$AH$100,'RENT ROLL'!$AJ$3:$AJ$100,"&lt;="&amp;MATRIX!FR3,'RENT ROLL'!$AK$3:$AK$100,"&gt;="&amp;MATRIX!FR3)</f>
        <v>0</v>
      </c>
      <c r="FS8" s="31">
        <f>SUMIFS('RENT ROLL'!$AH$3:$AH$100,'RENT ROLL'!$AJ$3:$AJ$100,"&lt;="&amp;MATRIX!FS3,'RENT ROLL'!$AK$3:$AK$100,"&gt;="&amp;MATRIX!FS3)</f>
        <v>0</v>
      </c>
      <c r="FT8" s="31">
        <f>SUMIFS('RENT ROLL'!$AH$3:$AH$100,'RENT ROLL'!$AJ$3:$AJ$100,"&lt;="&amp;MATRIX!FT3,'RENT ROLL'!$AK$3:$AK$100,"&gt;="&amp;MATRIX!FT3)</f>
        <v>0</v>
      </c>
      <c r="FU8" s="31">
        <f>SUMIFS('RENT ROLL'!$AH$3:$AH$100,'RENT ROLL'!$AJ$3:$AJ$100,"&lt;="&amp;MATRIX!FU3,'RENT ROLL'!$AK$3:$AK$100,"&gt;="&amp;MATRIX!FU3)</f>
        <v>0</v>
      </c>
      <c r="FV8" s="31">
        <f>SUMIFS('RENT ROLL'!$AH$3:$AH$100,'RENT ROLL'!$AJ$3:$AJ$100,"&lt;="&amp;MATRIX!FV3,'RENT ROLL'!$AK$3:$AK$100,"&gt;="&amp;MATRIX!FV3)</f>
        <v>0</v>
      </c>
      <c r="FW8" s="31">
        <f>SUMIFS('RENT ROLL'!$AH$3:$AH$100,'RENT ROLL'!$AJ$3:$AJ$100,"&lt;="&amp;MATRIX!FW3,'RENT ROLL'!$AK$3:$AK$100,"&gt;="&amp;MATRIX!FW3)</f>
        <v>0</v>
      </c>
      <c r="FX8" s="31">
        <f>SUMIFS('RENT ROLL'!$AH$3:$AH$100,'RENT ROLL'!$AJ$3:$AJ$100,"&lt;="&amp;MATRIX!FX3,'RENT ROLL'!$AK$3:$AK$100,"&gt;="&amp;MATRIX!FX3)</f>
        <v>0</v>
      </c>
      <c r="FY8" s="31">
        <f>SUMIFS('RENT ROLL'!$AH$3:$AH$100,'RENT ROLL'!$AJ$3:$AJ$100,"&lt;="&amp;MATRIX!FY3,'RENT ROLL'!$AK$3:$AK$100,"&gt;="&amp;MATRIX!FY3)</f>
        <v>0</v>
      </c>
      <c r="FZ8" s="31">
        <f>SUMIFS('RENT ROLL'!$AH$3:$AH$100,'RENT ROLL'!$AJ$3:$AJ$100,"&lt;="&amp;MATRIX!FZ3,'RENT ROLL'!$AK$3:$AK$100,"&gt;="&amp;MATRIX!FZ3)</f>
        <v>0</v>
      </c>
      <c r="GA8" s="31">
        <f>SUMIFS('RENT ROLL'!$AH$3:$AH$100,'RENT ROLL'!$AJ$3:$AJ$100,"&lt;="&amp;MATRIX!GA3,'RENT ROLL'!$AK$3:$AK$100,"&gt;="&amp;MATRIX!GA3)</f>
        <v>0</v>
      </c>
      <c r="GB8" s="31">
        <f>SUMIFS('RENT ROLL'!$AH$3:$AH$100,'RENT ROLL'!$AJ$3:$AJ$100,"&lt;="&amp;MATRIX!GB3,'RENT ROLL'!$AK$3:$AK$100,"&gt;="&amp;MATRIX!GB3)</f>
        <v>0</v>
      </c>
      <c r="GC8" s="31">
        <f>SUMIFS('RENT ROLL'!$AH$3:$AH$100,'RENT ROLL'!$AJ$3:$AJ$100,"&lt;="&amp;MATRIX!GC3,'RENT ROLL'!$AK$3:$AK$100,"&gt;="&amp;MATRIX!GC3)</f>
        <v>0</v>
      </c>
      <c r="GD8" s="31">
        <f>SUMIFS('RENT ROLL'!$AH$3:$AH$100,'RENT ROLL'!$AJ$3:$AJ$100,"&lt;="&amp;MATRIX!GD3,'RENT ROLL'!$AK$3:$AK$100,"&gt;="&amp;MATRIX!GD3)</f>
        <v>0</v>
      </c>
      <c r="GE8" s="31">
        <f>SUMIFS('RENT ROLL'!$AH$3:$AH$100,'RENT ROLL'!$AJ$3:$AJ$100,"&lt;="&amp;MATRIX!GE3,'RENT ROLL'!$AK$3:$AK$100,"&gt;="&amp;MATRIX!GE3)</f>
        <v>0</v>
      </c>
      <c r="GF8" s="31">
        <f>SUMIFS('RENT ROLL'!$AH$3:$AH$100,'RENT ROLL'!$AJ$3:$AJ$100,"&lt;="&amp;MATRIX!GF3,'RENT ROLL'!$AK$3:$AK$100,"&gt;="&amp;MATRIX!GF3)</f>
        <v>0</v>
      </c>
      <c r="GG8" s="31">
        <f>SUMIFS('RENT ROLL'!$AH$3:$AH$100,'RENT ROLL'!$AJ$3:$AJ$100,"&lt;="&amp;MATRIX!GG3,'RENT ROLL'!$AK$3:$AK$100,"&gt;="&amp;MATRIX!GG3)</f>
        <v>0</v>
      </c>
      <c r="GH8" s="31">
        <f>SUMIFS('RENT ROLL'!$AH$3:$AH$100,'RENT ROLL'!$AJ$3:$AJ$100,"&lt;="&amp;MATRIX!GH3,'RENT ROLL'!$AK$3:$AK$100,"&gt;="&amp;MATRIX!GH3)</f>
        <v>0</v>
      </c>
      <c r="GI8" s="31">
        <f>SUMIFS('RENT ROLL'!$AH$3:$AH$100,'RENT ROLL'!$AJ$3:$AJ$100,"&lt;="&amp;MATRIX!GI3,'RENT ROLL'!$AK$3:$AK$100,"&gt;="&amp;MATRIX!GI3)</f>
        <v>0</v>
      </c>
      <c r="GJ8" s="31">
        <f>SUMIFS('RENT ROLL'!$AH$3:$AH$100,'RENT ROLL'!$AJ$3:$AJ$100,"&lt;="&amp;MATRIX!GJ3,'RENT ROLL'!$AK$3:$AK$100,"&gt;="&amp;MATRIX!GJ3)</f>
        <v>0</v>
      </c>
      <c r="GK8" s="31">
        <f>SUMIFS('RENT ROLL'!$AH$3:$AH$100,'RENT ROLL'!$AJ$3:$AJ$100,"&lt;="&amp;MATRIX!GK3,'RENT ROLL'!$AK$3:$AK$100,"&gt;="&amp;MATRIX!GK3)</f>
        <v>0</v>
      </c>
      <c r="GL8" s="31">
        <f>SUMIFS('RENT ROLL'!$AH$3:$AH$100,'RENT ROLL'!$AJ$3:$AJ$100,"&lt;="&amp;MATRIX!GL3,'RENT ROLL'!$AK$3:$AK$100,"&gt;="&amp;MATRIX!GL3)</f>
        <v>0</v>
      </c>
      <c r="GM8" s="31">
        <f>SUMIFS('RENT ROLL'!$AH$3:$AH$100,'RENT ROLL'!$AJ$3:$AJ$100,"&lt;="&amp;MATRIX!GM3,'RENT ROLL'!$AK$3:$AK$100,"&gt;="&amp;MATRIX!GM3)</f>
        <v>0</v>
      </c>
      <c r="GN8" s="31">
        <f>SUMIFS('RENT ROLL'!$AH$3:$AH$100,'RENT ROLL'!$AJ$3:$AJ$100,"&lt;="&amp;MATRIX!GN3,'RENT ROLL'!$AK$3:$AK$100,"&gt;="&amp;MATRIX!GN3)</f>
        <v>0</v>
      </c>
      <c r="GO8" s="31">
        <f>SUMIFS('RENT ROLL'!$AH$3:$AH$100,'RENT ROLL'!$AJ$3:$AJ$100,"&lt;="&amp;MATRIX!GO3,'RENT ROLL'!$AK$3:$AK$100,"&gt;="&amp;MATRIX!GO3)</f>
        <v>0</v>
      </c>
      <c r="GP8" s="31">
        <f>SUMIFS('RENT ROLL'!$AH$3:$AH$100,'RENT ROLL'!$AJ$3:$AJ$100,"&lt;="&amp;MATRIX!GP3,'RENT ROLL'!$AK$3:$AK$100,"&gt;="&amp;MATRIX!GP3)</f>
        <v>0</v>
      </c>
      <c r="GQ8" s="31">
        <f>SUMIFS('RENT ROLL'!$AH$3:$AH$100,'RENT ROLL'!$AJ$3:$AJ$100,"&lt;="&amp;MATRIX!GQ3,'RENT ROLL'!$AK$3:$AK$100,"&gt;="&amp;MATRIX!GQ3)</f>
        <v>0</v>
      </c>
      <c r="GR8" s="31">
        <f>SUMIFS('RENT ROLL'!$AH$3:$AH$100,'RENT ROLL'!$AJ$3:$AJ$100,"&lt;="&amp;MATRIX!GR3,'RENT ROLL'!$AK$3:$AK$100,"&gt;="&amp;MATRIX!GR3)</f>
        <v>0</v>
      </c>
      <c r="GS8" s="31">
        <f>SUMIFS('RENT ROLL'!$AH$3:$AH$100,'RENT ROLL'!$AJ$3:$AJ$100,"&lt;="&amp;MATRIX!GS3,'RENT ROLL'!$AK$3:$AK$100,"&gt;="&amp;MATRIX!GS3)</f>
        <v>0</v>
      </c>
      <c r="GT8" s="31">
        <f>SUMIFS('RENT ROLL'!$AH$3:$AH$100,'RENT ROLL'!$AJ$3:$AJ$100,"&lt;="&amp;MATRIX!GT3,'RENT ROLL'!$AK$3:$AK$100,"&gt;="&amp;MATRIX!GT3)</f>
        <v>0</v>
      </c>
      <c r="GU8" s="31">
        <f>SUMIFS('RENT ROLL'!$AH$3:$AH$100,'RENT ROLL'!$AJ$3:$AJ$100,"&lt;="&amp;MATRIX!GU3,'RENT ROLL'!$AK$3:$AK$100,"&gt;="&amp;MATRIX!GU3)</f>
        <v>0</v>
      </c>
      <c r="GV8" s="31">
        <f>SUMIFS('RENT ROLL'!$AH$3:$AH$100,'RENT ROLL'!$AJ$3:$AJ$100,"&lt;="&amp;MATRIX!GV3,'RENT ROLL'!$AK$3:$AK$100,"&gt;="&amp;MATRIX!GV3)</f>
        <v>0</v>
      </c>
      <c r="GW8" s="31">
        <f>SUMIFS('RENT ROLL'!$AH$3:$AH$100,'RENT ROLL'!$AJ$3:$AJ$100,"&lt;="&amp;MATRIX!GW3,'RENT ROLL'!$AK$3:$AK$100,"&gt;="&amp;MATRIX!GW3)</f>
        <v>0</v>
      </c>
      <c r="GX8" s="31">
        <f>SUMIFS('RENT ROLL'!$AH$3:$AH$100,'RENT ROLL'!$AJ$3:$AJ$100,"&lt;="&amp;MATRIX!GX3,'RENT ROLL'!$AK$3:$AK$100,"&gt;="&amp;MATRIX!GX3)</f>
        <v>0</v>
      </c>
      <c r="GY8" s="31">
        <f>SUMIFS('RENT ROLL'!$AH$3:$AH$100,'RENT ROLL'!$AJ$3:$AJ$100,"&lt;="&amp;MATRIX!GY3,'RENT ROLL'!$AK$3:$AK$100,"&gt;="&amp;MATRIX!GY3)</f>
        <v>0</v>
      </c>
      <c r="GZ8" s="31">
        <f>SUMIFS('RENT ROLL'!$AH$3:$AH$100,'RENT ROLL'!$AJ$3:$AJ$100,"&lt;="&amp;MATRIX!GZ3,'RENT ROLL'!$AK$3:$AK$100,"&gt;="&amp;MATRIX!GZ3)</f>
        <v>0</v>
      </c>
      <c r="HA8" s="31">
        <f>SUMIFS('RENT ROLL'!$AH$3:$AH$100,'RENT ROLL'!$AJ$3:$AJ$100,"&lt;="&amp;MATRIX!HA3,'RENT ROLL'!$AK$3:$AK$100,"&gt;="&amp;MATRIX!HA3)</f>
        <v>0</v>
      </c>
      <c r="HB8" s="31">
        <f>SUMIFS('RENT ROLL'!$AH$3:$AH$100,'RENT ROLL'!$AJ$3:$AJ$100,"&lt;="&amp;MATRIX!HB3,'RENT ROLL'!$AK$3:$AK$100,"&gt;="&amp;MATRIX!HB3)</f>
        <v>0</v>
      </c>
      <c r="HC8" s="31">
        <f>SUMIFS('RENT ROLL'!$AH$3:$AH$100,'RENT ROLL'!$AJ$3:$AJ$100,"&lt;="&amp;MATRIX!HC3,'RENT ROLL'!$AK$3:$AK$100,"&gt;="&amp;MATRIX!HC3)</f>
        <v>0</v>
      </c>
      <c r="HD8" s="31">
        <f>SUMIFS('RENT ROLL'!$AH$3:$AH$100,'RENT ROLL'!$AJ$3:$AJ$100,"&lt;="&amp;MATRIX!HD3,'RENT ROLL'!$AK$3:$AK$100,"&gt;="&amp;MATRIX!HD3)</f>
        <v>0</v>
      </c>
      <c r="HE8" s="31">
        <f>SUMIFS('RENT ROLL'!$AH$3:$AH$100,'RENT ROLL'!$AJ$3:$AJ$100,"&lt;="&amp;MATRIX!HE3,'RENT ROLL'!$AK$3:$AK$100,"&gt;="&amp;MATRIX!HE3)</f>
        <v>0</v>
      </c>
      <c r="HF8" s="31">
        <f>SUMIFS('RENT ROLL'!$AH$3:$AH$100,'RENT ROLL'!$AJ$3:$AJ$100,"&lt;="&amp;MATRIX!HF3,'RENT ROLL'!$AK$3:$AK$100,"&gt;="&amp;MATRIX!HF3)</f>
        <v>0</v>
      </c>
      <c r="HG8" s="31">
        <f>SUMIFS('RENT ROLL'!$AH$3:$AH$100,'RENT ROLL'!$AJ$3:$AJ$100,"&lt;="&amp;MATRIX!HG3,'RENT ROLL'!$AK$3:$AK$100,"&gt;="&amp;MATRIX!HG3)</f>
        <v>0</v>
      </c>
      <c r="HH8" s="31">
        <f>SUMIFS('RENT ROLL'!$AH$3:$AH$100,'RENT ROLL'!$AJ$3:$AJ$100,"&lt;="&amp;MATRIX!HH3,'RENT ROLL'!$AK$3:$AK$100,"&gt;="&amp;MATRIX!HH3)</f>
        <v>0</v>
      </c>
      <c r="HI8" s="31">
        <f>SUMIFS('RENT ROLL'!$AH$3:$AH$100,'RENT ROLL'!$AJ$3:$AJ$100,"&lt;="&amp;MATRIX!HI3,'RENT ROLL'!$AK$3:$AK$100,"&gt;="&amp;MATRIX!HI3)</f>
        <v>0</v>
      </c>
      <c r="HJ8" s="31">
        <f>SUMIFS('RENT ROLL'!$AH$3:$AH$100,'RENT ROLL'!$AJ$3:$AJ$100,"&lt;="&amp;MATRIX!HJ3,'RENT ROLL'!$AK$3:$AK$100,"&gt;="&amp;MATRIX!HJ3)</f>
        <v>0</v>
      </c>
      <c r="HK8" s="31">
        <f>SUMIFS('RENT ROLL'!$AH$3:$AH$100,'RENT ROLL'!$AJ$3:$AJ$100,"&lt;="&amp;MATRIX!HK3,'RENT ROLL'!$AK$3:$AK$100,"&gt;="&amp;MATRIX!HK3)</f>
        <v>0</v>
      </c>
      <c r="HL8" s="31">
        <f>SUMIFS('RENT ROLL'!$AH$3:$AH$100,'RENT ROLL'!$AJ$3:$AJ$100,"&lt;="&amp;MATRIX!HL3,'RENT ROLL'!$AK$3:$AK$100,"&gt;="&amp;MATRIX!HL3)</f>
        <v>0</v>
      </c>
      <c r="HM8" s="31">
        <f>SUMIFS('RENT ROLL'!$AH$3:$AH$100,'RENT ROLL'!$AJ$3:$AJ$100,"&lt;="&amp;MATRIX!HM3,'RENT ROLL'!$AK$3:$AK$100,"&gt;="&amp;MATRIX!HM3)</f>
        <v>0</v>
      </c>
      <c r="HN8" s="31">
        <f>SUMIFS('RENT ROLL'!$AH$3:$AH$100,'RENT ROLL'!$AJ$3:$AJ$100,"&lt;="&amp;MATRIX!HN3,'RENT ROLL'!$AK$3:$AK$100,"&gt;="&amp;MATRIX!HN3)</f>
        <v>0</v>
      </c>
      <c r="HO8" s="31">
        <f>SUMIFS('RENT ROLL'!$AH$3:$AH$100,'RENT ROLL'!$AJ$3:$AJ$100,"&lt;="&amp;MATRIX!HO3,'RENT ROLL'!$AK$3:$AK$100,"&gt;="&amp;MATRIX!HO3)</f>
        <v>0</v>
      </c>
      <c r="HP8" s="31">
        <f>SUMIFS('RENT ROLL'!$AH$3:$AH$100,'RENT ROLL'!$AJ$3:$AJ$100,"&lt;="&amp;MATRIX!HP3,'RENT ROLL'!$AK$3:$AK$100,"&gt;="&amp;MATRIX!HP3)</f>
        <v>0</v>
      </c>
      <c r="HQ8" s="31">
        <f>SUMIFS('RENT ROLL'!$AH$3:$AH$100,'RENT ROLL'!$AJ$3:$AJ$100,"&lt;="&amp;MATRIX!HQ3,'RENT ROLL'!$AK$3:$AK$100,"&gt;="&amp;MATRIX!HQ3)</f>
        <v>0</v>
      </c>
      <c r="HR8" s="31">
        <f>SUMIFS('RENT ROLL'!$AH$3:$AH$100,'RENT ROLL'!$AJ$3:$AJ$100,"&lt;="&amp;MATRIX!HR3,'RENT ROLL'!$AK$3:$AK$100,"&gt;="&amp;MATRIX!HR3)</f>
        <v>0</v>
      </c>
      <c r="HS8" s="31">
        <f>SUMIFS('RENT ROLL'!$AH$3:$AH$100,'RENT ROLL'!$AJ$3:$AJ$100,"&lt;="&amp;MATRIX!HS3,'RENT ROLL'!$AK$3:$AK$100,"&gt;="&amp;MATRIX!HS3)</f>
        <v>0</v>
      </c>
      <c r="HT8" s="31">
        <f>SUMIFS('RENT ROLL'!$AH$3:$AH$100,'RENT ROLL'!$AJ$3:$AJ$100,"&lt;="&amp;MATRIX!HT3,'RENT ROLL'!$AK$3:$AK$100,"&gt;="&amp;MATRIX!HT3)</f>
        <v>0</v>
      </c>
      <c r="HU8" s="31">
        <f>SUMIFS('RENT ROLL'!$AH$3:$AH$100,'RENT ROLL'!$AJ$3:$AJ$100,"&lt;="&amp;MATRIX!HU3,'RENT ROLL'!$AK$3:$AK$100,"&gt;="&amp;MATRIX!HU3)</f>
        <v>0</v>
      </c>
      <c r="HV8" s="31">
        <f>SUMIFS('RENT ROLL'!$AH$3:$AH$100,'RENT ROLL'!$AJ$3:$AJ$100,"&lt;="&amp;MATRIX!HV3,'RENT ROLL'!$AK$3:$AK$100,"&gt;="&amp;MATRIX!HV3)</f>
        <v>0</v>
      </c>
      <c r="HW8" s="31">
        <f>SUMIFS('RENT ROLL'!$AH$3:$AH$100,'RENT ROLL'!$AJ$3:$AJ$100,"&lt;="&amp;MATRIX!HW3,'RENT ROLL'!$AK$3:$AK$100,"&gt;="&amp;MATRIX!HW3)</f>
        <v>0</v>
      </c>
      <c r="HX8" s="31">
        <f>SUMIFS('RENT ROLL'!$AH$3:$AH$100,'RENT ROLL'!$AJ$3:$AJ$100,"&lt;="&amp;MATRIX!HX3,'RENT ROLL'!$AK$3:$AK$100,"&gt;="&amp;MATRIX!HX3)</f>
        <v>0</v>
      </c>
      <c r="HY8" s="31">
        <f>SUMIFS('RENT ROLL'!$AH$3:$AH$100,'RENT ROLL'!$AJ$3:$AJ$100,"&lt;="&amp;MATRIX!HY3,'RENT ROLL'!$AK$3:$AK$100,"&gt;="&amp;MATRIX!HY3)</f>
        <v>0</v>
      </c>
      <c r="HZ8" s="31">
        <f>SUMIFS('RENT ROLL'!$AH$3:$AH$100,'RENT ROLL'!$AJ$3:$AJ$100,"&lt;="&amp;MATRIX!HZ3,'RENT ROLL'!$AK$3:$AK$100,"&gt;="&amp;MATRIX!HZ3)</f>
        <v>0</v>
      </c>
      <c r="IA8" s="31">
        <f>SUMIFS('RENT ROLL'!$AH$3:$AH$100,'RENT ROLL'!$AJ$3:$AJ$100,"&lt;="&amp;MATRIX!IA3,'RENT ROLL'!$AK$3:$AK$100,"&gt;="&amp;MATRIX!IA3)</f>
        <v>0</v>
      </c>
      <c r="IB8" s="31">
        <f>SUMIFS('RENT ROLL'!$AH$3:$AH$100,'RENT ROLL'!$AJ$3:$AJ$100,"&lt;="&amp;MATRIX!IB3,'RENT ROLL'!$AK$3:$AK$100,"&gt;="&amp;MATRIX!IB3)</f>
        <v>0</v>
      </c>
      <c r="IC8" s="31">
        <f>SUMIFS('RENT ROLL'!$AH$3:$AH$100,'RENT ROLL'!$AJ$3:$AJ$100,"&lt;="&amp;MATRIX!IC3,'RENT ROLL'!$AK$3:$AK$100,"&gt;="&amp;MATRIX!IC3)</f>
        <v>0</v>
      </c>
      <c r="ID8" s="31">
        <f>SUMIFS('RENT ROLL'!$AH$3:$AH$100,'RENT ROLL'!$AJ$3:$AJ$100,"&lt;="&amp;MATRIX!ID3,'RENT ROLL'!$AK$3:$AK$100,"&gt;="&amp;MATRIX!ID3)</f>
        <v>0</v>
      </c>
      <c r="IE8" s="31">
        <f>SUMIFS('RENT ROLL'!$AH$3:$AH$100,'RENT ROLL'!$AJ$3:$AJ$100,"&lt;="&amp;MATRIX!IE3,'RENT ROLL'!$AK$3:$AK$100,"&gt;="&amp;MATRIX!IE3)</f>
        <v>0</v>
      </c>
      <c r="IF8" s="31">
        <f>SUMIFS('RENT ROLL'!$AH$3:$AH$100,'RENT ROLL'!$AJ$3:$AJ$100,"&lt;="&amp;MATRIX!IF3,'RENT ROLL'!$AK$3:$AK$100,"&gt;="&amp;MATRIX!IF3)</f>
        <v>0</v>
      </c>
      <c r="IG8" s="31">
        <f>SUMIFS('RENT ROLL'!$AH$3:$AH$100,'RENT ROLL'!$AJ$3:$AJ$100,"&lt;="&amp;MATRIX!IG3,'RENT ROLL'!$AK$3:$AK$100,"&gt;="&amp;MATRIX!IG3)</f>
        <v>0</v>
      </c>
      <c r="IH8" s="31">
        <f>SUMIFS('RENT ROLL'!$AH$3:$AH$100,'RENT ROLL'!$AJ$3:$AJ$100,"&lt;="&amp;MATRIX!IH3,'RENT ROLL'!$AK$3:$AK$100,"&gt;="&amp;MATRIX!IH3)</f>
        <v>0</v>
      </c>
      <c r="II8" s="31">
        <f>SUMIFS('RENT ROLL'!$AH$3:$AH$100,'RENT ROLL'!$AJ$3:$AJ$100,"&lt;="&amp;MATRIX!II3,'RENT ROLL'!$AK$3:$AK$100,"&gt;="&amp;MATRIX!II3)</f>
        <v>0</v>
      </c>
      <c r="IJ8" s="31">
        <f>SUMIFS('RENT ROLL'!$AH$3:$AH$100,'RENT ROLL'!$AJ$3:$AJ$100,"&lt;="&amp;MATRIX!IJ3,'RENT ROLL'!$AK$3:$AK$100,"&gt;="&amp;MATRIX!IJ3)</f>
        <v>0</v>
      </c>
      <c r="IK8" s="31">
        <f>SUMIFS('RENT ROLL'!$AH$3:$AH$100,'RENT ROLL'!$AJ$3:$AJ$100,"&lt;="&amp;MATRIX!IK3,'RENT ROLL'!$AK$3:$AK$100,"&gt;="&amp;MATRIX!IK3)</f>
        <v>0</v>
      </c>
      <c r="IL8" s="31">
        <f>SUMIFS('RENT ROLL'!$AH$3:$AH$100,'RENT ROLL'!$AJ$3:$AJ$100,"&lt;="&amp;MATRIX!IL3,'RENT ROLL'!$AK$3:$AK$100,"&gt;="&amp;MATRIX!IL3)</f>
        <v>0</v>
      </c>
      <c r="IM8" s="31">
        <f>SUMIFS('RENT ROLL'!$AH$3:$AH$100,'RENT ROLL'!$AJ$3:$AJ$100,"&lt;="&amp;MATRIX!IM3,'RENT ROLL'!$AK$3:$AK$100,"&gt;="&amp;MATRIX!IM3)</f>
        <v>0</v>
      </c>
      <c r="IN8" s="31">
        <f>SUMIFS('RENT ROLL'!$AH$3:$AH$100,'RENT ROLL'!$AJ$3:$AJ$100,"&lt;="&amp;MATRIX!IN3,'RENT ROLL'!$AK$3:$AK$100,"&gt;="&amp;MATRIX!IN3)</f>
        <v>0</v>
      </c>
      <c r="IO8" s="31">
        <f>SUMIFS('RENT ROLL'!$AH$3:$AH$100,'RENT ROLL'!$AJ$3:$AJ$100,"&lt;="&amp;MATRIX!IO3,'RENT ROLL'!$AK$3:$AK$100,"&gt;="&amp;MATRIX!IO3)</f>
        <v>0</v>
      </c>
      <c r="IP8" s="31">
        <f>SUMIFS('RENT ROLL'!$AH$3:$AH$100,'RENT ROLL'!$AJ$3:$AJ$100,"&lt;="&amp;MATRIX!IP3,'RENT ROLL'!$AK$3:$AK$100,"&gt;="&amp;MATRIX!IP3)</f>
        <v>0</v>
      </c>
      <c r="IQ8" s="31">
        <f>SUMIFS('RENT ROLL'!$AH$3:$AH$100,'RENT ROLL'!$AJ$3:$AJ$100,"&lt;="&amp;MATRIX!IQ3,'RENT ROLL'!$AK$3:$AK$100,"&gt;="&amp;MATRIX!IQ3)</f>
        <v>0</v>
      </c>
      <c r="IR8" s="31">
        <f>SUMIFS('RENT ROLL'!$AH$3:$AH$100,'RENT ROLL'!$AJ$3:$AJ$100,"&lt;="&amp;MATRIX!IR3,'RENT ROLL'!$AK$3:$AK$100,"&gt;="&amp;MATRIX!IR3)</f>
        <v>0</v>
      </c>
      <c r="IS8" s="31">
        <f>SUMIFS('RENT ROLL'!$AH$3:$AH$100,'RENT ROLL'!$AJ$3:$AJ$100,"&lt;="&amp;MATRIX!IS3,'RENT ROLL'!$AK$3:$AK$100,"&gt;="&amp;MATRIX!IS3)</f>
        <v>0</v>
      </c>
      <c r="IT8" s="31">
        <f>SUMIFS('RENT ROLL'!$AH$3:$AH$100,'RENT ROLL'!$AJ$3:$AJ$100,"&lt;="&amp;MATRIX!IT3,'RENT ROLL'!$AK$3:$AK$100,"&gt;="&amp;MATRIX!IT3)</f>
        <v>0</v>
      </c>
      <c r="IU8" s="31">
        <f>SUMIFS('RENT ROLL'!$AH$3:$AH$100,'RENT ROLL'!$AJ$3:$AJ$100,"&lt;="&amp;MATRIX!IU3,'RENT ROLL'!$AK$3:$AK$100,"&gt;="&amp;MATRIX!IU3)</f>
        <v>0</v>
      </c>
      <c r="IV8" s="31">
        <f>SUMIFS('RENT ROLL'!$AH$3:$AH$100,'RENT ROLL'!$AJ$3:$AJ$100,"&lt;="&amp;MATRIX!IV3,'RENT ROLL'!$AK$3:$AK$100,"&gt;="&amp;MATRIX!IV3)</f>
        <v>0</v>
      </c>
      <c r="IW8" s="31">
        <f>SUMIFS('RENT ROLL'!$AH$3:$AH$100,'RENT ROLL'!$AJ$3:$AJ$100,"&lt;="&amp;MATRIX!IW3,'RENT ROLL'!$AK$3:$AK$100,"&gt;="&amp;MATRIX!IW3)</f>
        <v>0</v>
      </c>
      <c r="IX8" s="31">
        <f>SUMIFS('RENT ROLL'!$AH$3:$AH$100,'RENT ROLL'!$AJ$3:$AJ$100,"&lt;="&amp;MATRIX!IX3,'RENT ROLL'!$AK$3:$AK$100,"&gt;="&amp;MATRIX!IX3)</f>
        <v>0</v>
      </c>
      <c r="IY8" s="31">
        <f>SUMIFS('RENT ROLL'!$AH$3:$AH$100,'RENT ROLL'!$AJ$3:$AJ$100,"&lt;="&amp;MATRIX!IY3,'RENT ROLL'!$AK$3:$AK$100,"&gt;="&amp;MATRIX!IY3)</f>
        <v>0</v>
      </c>
      <c r="IZ8" s="31">
        <f>SUMIFS('RENT ROLL'!$AH$3:$AH$100,'RENT ROLL'!$AJ$3:$AJ$100,"&lt;="&amp;MATRIX!IZ3,'RENT ROLL'!$AK$3:$AK$100,"&gt;="&amp;MATRIX!IZ3)</f>
        <v>0</v>
      </c>
      <c r="JA8" s="31">
        <f>SUMIFS('RENT ROLL'!$AH$3:$AH$100,'RENT ROLL'!$AJ$3:$AJ$100,"&lt;="&amp;MATRIX!JA3,'RENT ROLL'!$AK$3:$AK$100,"&gt;="&amp;MATRIX!JA3)</f>
        <v>0</v>
      </c>
      <c r="JB8" s="31">
        <f>SUMIFS('RENT ROLL'!$AH$3:$AH$100,'RENT ROLL'!$AJ$3:$AJ$100,"&lt;="&amp;MATRIX!JB3,'RENT ROLL'!$AK$3:$AK$100,"&gt;="&amp;MATRIX!JB3)</f>
        <v>6973.6088776800007</v>
      </c>
      <c r="JC8" s="31">
        <f>SUMIFS('RENT ROLL'!$AH$3:$AH$100,'RENT ROLL'!$AJ$3:$AJ$100,"&lt;="&amp;MATRIX!JC3,'RENT ROLL'!$AK$3:$AK$100,"&gt;="&amp;MATRIX!JC3)</f>
        <v>11261.196443930001</v>
      </c>
      <c r="JD8" s="31">
        <f>SUMIFS('RENT ROLL'!$AH$3:$AH$100,'RENT ROLL'!$AJ$3:$AJ$100,"&lt;="&amp;MATRIX!JD3,'RENT ROLL'!$AK$3:$AK$100,"&gt;="&amp;MATRIX!JD3)</f>
        <v>11261.196443930001</v>
      </c>
      <c r="JE8" s="31">
        <f>SUMIFS('RENT ROLL'!$AH$3:$AH$100,'RENT ROLL'!$AJ$3:$AJ$100,"&lt;="&amp;MATRIX!JE3,'RENT ROLL'!$AK$3:$AK$100,"&gt;="&amp;MATRIX!JE3)</f>
        <v>13224.750372040002</v>
      </c>
      <c r="JF8" s="31">
        <f>SUMIFS('RENT ROLL'!$AH$3:$AH$100,'RENT ROLL'!$AJ$3:$AJ$100,"&lt;="&amp;MATRIX!JF3,'RENT ROLL'!$AK$3:$AK$100,"&gt;="&amp;MATRIX!JF3)</f>
        <v>13224.750372040002</v>
      </c>
      <c r="JG8" s="31">
        <f>SUMIFS('RENT ROLL'!$AH$3:$AH$100,'RENT ROLL'!$AJ$3:$AJ$100,"&lt;="&amp;MATRIX!JG3,'RENT ROLL'!$AK$3:$AK$100,"&gt;="&amp;MATRIX!JG3)</f>
        <v>13224.750372040002</v>
      </c>
      <c r="JH8" s="31">
        <f>SUMIFS('RENT ROLL'!$AH$3:$AH$100,'RENT ROLL'!$AJ$3:$AJ$100,"&lt;="&amp;MATRIX!JH3,'RENT ROLL'!$AK$3:$AK$100,"&gt;="&amp;MATRIX!JH3)</f>
        <v>13224.750372040002</v>
      </c>
      <c r="JI8" s="31">
        <f>SUMIFS('RENT ROLL'!$AH$3:$AH$100,'RENT ROLL'!$AJ$3:$AJ$100,"&lt;="&amp;MATRIX!JI3,'RENT ROLL'!$AK$3:$AK$100,"&gt;="&amp;MATRIX!JI3)</f>
        <v>13224.750372040002</v>
      </c>
      <c r="JJ8" s="31">
        <f>SUMIFS('RENT ROLL'!$AH$3:$AH$100,'RENT ROLL'!$AJ$3:$AJ$100,"&lt;="&amp;MATRIX!JJ3,'RENT ROLL'!$AK$3:$AK$100,"&gt;="&amp;MATRIX!JJ3)</f>
        <v>13224.750372040002</v>
      </c>
      <c r="JK8" s="31">
        <f>SUMIFS('RENT ROLL'!$AH$3:$AH$100,'RENT ROLL'!$AJ$3:$AJ$100,"&lt;="&amp;MATRIX!JK3,'RENT ROLL'!$AK$3:$AK$100,"&gt;="&amp;MATRIX!JK3)</f>
        <v>13224.750372040002</v>
      </c>
      <c r="JL8" s="31">
        <f>SUMIFS('RENT ROLL'!$AH$3:$AH$100,'RENT ROLL'!$AJ$3:$AJ$100,"&lt;="&amp;MATRIX!JL3,'RENT ROLL'!$AK$3:$AK$100,"&gt;="&amp;MATRIX!JL3)</f>
        <v>13224.750372040002</v>
      </c>
      <c r="JM8" s="31">
        <f>SUMIFS('RENT ROLL'!$AH$3:$AH$100,'RENT ROLL'!$AJ$3:$AJ$100,"&lt;="&amp;MATRIX!JM3,'RENT ROLL'!$AK$3:$AK$100,"&gt;="&amp;MATRIX!JM3)</f>
        <v>13224.750372040002</v>
      </c>
      <c r="JN8" s="31">
        <f>SUMIFS('RENT ROLL'!$AH$3:$AH$100,'RENT ROLL'!$AJ$3:$AJ$100,"&lt;="&amp;MATRIX!JN3,'RENT ROLL'!$AK$3:$AK$100,"&gt;="&amp;MATRIX!JN3)</f>
        <v>13224.750372040002</v>
      </c>
      <c r="JO8" s="31">
        <f>SUMIFS('RENT ROLL'!$AH$3:$AH$100,'RENT ROLL'!$AJ$3:$AJ$100,"&lt;="&amp;MATRIX!JO3,'RENT ROLL'!$AK$3:$AK$100,"&gt;="&amp;MATRIX!JO3)</f>
        <v>13224.750372040002</v>
      </c>
      <c r="JP8" s="31">
        <f>SUMIFS('RENT ROLL'!$AH$3:$AH$100,'RENT ROLL'!$AJ$3:$AJ$100,"&lt;="&amp;MATRIX!JP3,'RENT ROLL'!$AK$3:$AK$100,"&gt;="&amp;MATRIX!JP3)</f>
        <v>13224.750372040002</v>
      </c>
      <c r="JQ8" s="31">
        <f>SUMIFS('RENT ROLL'!$AH$3:$AH$100,'RENT ROLL'!$AJ$3:$AJ$100,"&lt;="&amp;MATRIX!JQ3,'RENT ROLL'!$AK$3:$AK$100,"&gt;="&amp;MATRIX!JQ3)</f>
        <v>13224.750372040002</v>
      </c>
      <c r="JR8" s="31">
        <f>SUMIFS('RENT ROLL'!$AH$3:$AH$100,'RENT ROLL'!$AJ$3:$AJ$100,"&lt;="&amp;MATRIX!JR3,'RENT ROLL'!$AK$3:$AK$100,"&gt;="&amp;MATRIX!JR3)</f>
        <v>13224.750372040002</v>
      </c>
      <c r="JS8" s="31">
        <f>SUMIFS('RENT ROLL'!$AH$3:$AH$100,'RENT ROLL'!$AJ$3:$AJ$100,"&lt;="&amp;MATRIX!JS3,'RENT ROLL'!$AK$3:$AK$100,"&gt;="&amp;MATRIX!JS3)</f>
        <v>13224.750372040002</v>
      </c>
      <c r="JT8" s="31">
        <f>SUMIFS('RENT ROLL'!$AH$3:$AH$100,'RENT ROLL'!$AJ$3:$AJ$100,"&lt;="&amp;MATRIX!JT3,'RENT ROLL'!$AK$3:$AK$100,"&gt;="&amp;MATRIX!JT3)</f>
        <v>13224.750372040002</v>
      </c>
      <c r="JU8" s="31">
        <f>SUMIFS('RENT ROLL'!$AH$3:$AH$100,'RENT ROLL'!$AJ$3:$AJ$100,"&lt;="&amp;MATRIX!JU3,'RENT ROLL'!$AK$3:$AK$100,"&gt;="&amp;MATRIX!JU3)</f>
        <v>13224.750372040002</v>
      </c>
      <c r="JV8" s="31">
        <f>SUMIFS('RENT ROLL'!$AH$3:$AH$100,'RENT ROLL'!$AJ$3:$AJ$100,"&lt;="&amp;MATRIX!JV3,'RENT ROLL'!$AK$3:$AK$100,"&gt;="&amp;MATRIX!JV3)</f>
        <v>13224.750372040002</v>
      </c>
      <c r="JW8" s="31">
        <f>SUMIFS('RENT ROLL'!$AH$3:$AH$100,'RENT ROLL'!$AJ$3:$AJ$100,"&lt;="&amp;MATRIX!JW3,'RENT ROLL'!$AK$3:$AK$100,"&gt;="&amp;MATRIX!JW3)</f>
        <v>13224.750372040002</v>
      </c>
      <c r="JX8" s="31">
        <f>SUMIFS('RENT ROLL'!$AH$3:$AH$100,'RENT ROLL'!$AJ$3:$AJ$100,"&lt;="&amp;MATRIX!JX3,'RENT ROLL'!$AK$3:$AK$100,"&gt;="&amp;MATRIX!JX3)</f>
        <v>13224.750372040002</v>
      </c>
      <c r="JY8" s="31">
        <f>SUMIFS('RENT ROLL'!$AH$3:$AH$100,'RENT ROLL'!$AJ$3:$AJ$100,"&lt;="&amp;MATRIX!JY3,'RENT ROLL'!$AK$3:$AK$100,"&gt;="&amp;MATRIX!JY3)</f>
        <v>13224.750372040002</v>
      </c>
      <c r="JZ8" s="31">
        <f>SUMIFS('RENT ROLL'!$AH$3:$AH$100,'RENT ROLL'!$AJ$3:$AJ$100,"&lt;="&amp;MATRIX!JZ3,'RENT ROLL'!$AK$3:$AK$100,"&gt;="&amp;MATRIX!JZ3)</f>
        <v>13224.750372040002</v>
      </c>
      <c r="KA8" s="31">
        <f>SUMIFS('RENT ROLL'!$AH$3:$AH$100,'RENT ROLL'!$AJ$3:$AJ$100,"&lt;="&amp;MATRIX!KA3,'RENT ROLL'!$AK$3:$AK$100,"&gt;="&amp;MATRIX!KA3)</f>
        <v>13224.750372040002</v>
      </c>
      <c r="KB8" s="31">
        <f>SUMIFS('RENT ROLL'!$AH$3:$AH$100,'RENT ROLL'!$AJ$3:$AJ$100,"&lt;="&amp;MATRIX!KB3,'RENT ROLL'!$AK$3:$AK$100,"&gt;="&amp;MATRIX!KB3)</f>
        <v>13224.750372040002</v>
      </c>
      <c r="KC8" s="31">
        <f>SUMIFS('RENT ROLL'!$AH$3:$AH$100,'RENT ROLL'!$AJ$3:$AJ$100,"&lt;="&amp;MATRIX!KC3,'RENT ROLL'!$AK$3:$AK$100,"&gt;="&amp;MATRIX!KC3)</f>
        <v>13224.750372040002</v>
      </c>
      <c r="KD8" s="31">
        <f>SUMIFS('RENT ROLL'!$AH$3:$AH$100,'RENT ROLL'!$AJ$3:$AJ$100,"&lt;="&amp;MATRIX!KD3,'RENT ROLL'!$AK$3:$AK$100,"&gt;="&amp;MATRIX!KD3)</f>
        <v>13224.750372040002</v>
      </c>
      <c r="KE8" s="31">
        <f>SUMIFS('RENT ROLL'!$AH$3:$AH$100,'RENT ROLL'!$AJ$3:$AJ$100,"&lt;="&amp;MATRIX!KE3,'RENT ROLL'!$AK$3:$AK$100,"&gt;="&amp;MATRIX!KE3)</f>
        <v>13224.750372040002</v>
      </c>
      <c r="KF8" s="31">
        <f>SUMIFS('RENT ROLL'!$AH$3:$AH$100,'RENT ROLL'!$AJ$3:$AJ$100,"&lt;="&amp;MATRIX!KF3,'RENT ROLL'!$AK$3:$AK$100,"&gt;="&amp;MATRIX!KF3)</f>
        <v>13224.750372040002</v>
      </c>
      <c r="KG8" s="31">
        <f>SUMIFS('RENT ROLL'!$AH$3:$AH$100,'RENT ROLL'!$AJ$3:$AJ$100,"&lt;="&amp;MATRIX!KG3,'RENT ROLL'!$AK$3:$AK$100,"&gt;="&amp;MATRIX!KG3)</f>
        <v>13224.750372040002</v>
      </c>
      <c r="KH8" s="31">
        <f>SUMIFS('RENT ROLL'!$AH$3:$AH$100,'RENT ROLL'!$AJ$3:$AJ$100,"&lt;="&amp;MATRIX!KH3,'RENT ROLL'!$AK$3:$AK$100,"&gt;="&amp;MATRIX!KH3)</f>
        <v>13224.750372040002</v>
      </c>
      <c r="KI8" s="31">
        <f>SUMIFS('RENT ROLL'!$AH$3:$AH$100,'RENT ROLL'!$AJ$3:$AJ$100,"&lt;="&amp;MATRIX!KI3,'RENT ROLL'!$AK$3:$AK$100,"&gt;="&amp;MATRIX!KI3)</f>
        <v>13224.750372040002</v>
      </c>
      <c r="KJ8" s="31">
        <f>SUMIFS('RENT ROLL'!$AH$3:$AH$100,'RENT ROLL'!$AJ$3:$AJ$100,"&lt;="&amp;MATRIX!KJ3,'RENT ROLL'!$AK$3:$AK$100,"&gt;="&amp;MATRIX!KJ3)</f>
        <v>13224.750372040002</v>
      </c>
      <c r="KK8" s="31">
        <f>SUMIFS('RENT ROLL'!$AH$3:$AH$100,'RENT ROLL'!$AJ$3:$AJ$100,"&lt;="&amp;MATRIX!KK3,'RENT ROLL'!$AK$3:$AK$100,"&gt;="&amp;MATRIX!KK3)</f>
        <v>13224.750372040002</v>
      </c>
      <c r="KL8" s="31">
        <f>SUMIFS('RENT ROLL'!$AH$3:$AH$100,'RENT ROLL'!$AJ$3:$AJ$100,"&lt;="&amp;MATRIX!KL3,'RENT ROLL'!$AK$3:$AK$100,"&gt;="&amp;MATRIX!KL3)</f>
        <v>13224.750372040002</v>
      </c>
      <c r="KM8" s="31">
        <f>SUMIFS('RENT ROLL'!$AH$3:$AH$100,'RENT ROLL'!$AJ$3:$AJ$100,"&lt;="&amp;MATRIX!KM3,'RENT ROLL'!$AK$3:$AK$100,"&gt;="&amp;MATRIX!KM3)</f>
        <v>13224.750372040002</v>
      </c>
      <c r="KN8" s="31">
        <f>SUMIFS('RENT ROLL'!$AH$3:$AH$100,'RENT ROLL'!$AJ$3:$AJ$100,"&lt;="&amp;MATRIX!KN3,'RENT ROLL'!$AK$3:$AK$100,"&gt;="&amp;MATRIX!KN3)</f>
        <v>13224.750372040002</v>
      </c>
      <c r="KO8" s="31">
        <f>SUMIFS('RENT ROLL'!$AH$3:$AH$100,'RENT ROLL'!$AJ$3:$AJ$100,"&lt;="&amp;MATRIX!KO3,'RENT ROLL'!$AK$3:$AK$100,"&gt;="&amp;MATRIX!KO3)</f>
        <v>13224.750372040002</v>
      </c>
      <c r="KP8" s="31">
        <f>SUMIFS('RENT ROLL'!$AH$3:$AH$100,'RENT ROLL'!$AJ$3:$AJ$100,"&lt;="&amp;MATRIX!KP3,'RENT ROLL'!$AK$3:$AK$100,"&gt;="&amp;MATRIX!KP3)</f>
        <v>13224.750372040002</v>
      </c>
      <c r="KQ8" s="31">
        <f>SUMIFS('RENT ROLL'!$AH$3:$AH$100,'RENT ROLL'!$AJ$3:$AJ$100,"&lt;="&amp;MATRIX!KQ3,'RENT ROLL'!$AK$3:$AK$100,"&gt;="&amp;MATRIX!KQ3)</f>
        <v>13224.750372040002</v>
      </c>
      <c r="KR8" s="31">
        <f>SUMIFS('RENT ROLL'!$AH$3:$AH$100,'RENT ROLL'!$AJ$3:$AJ$100,"&lt;="&amp;MATRIX!KR3,'RENT ROLL'!$AK$3:$AK$100,"&gt;="&amp;MATRIX!KR3)</f>
        <v>13224.750372040002</v>
      </c>
      <c r="KS8" s="31">
        <f>SUMIFS('RENT ROLL'!$AH$3:$AH$100,'RENT ROLL'!$AJ$3:$AJ$100,"&lt;="&amp;MATRIX!KS3,'RENT ROLL'!$AK$3:$AK$100,"&gt;="&amp;MATRIX!KS3)</f>
        <v>13224.750372040002</v>
      </c>
      <c r="KT8" s="31">
        <f>SUMIFS('RENT ROLL'!$AH$3:$AH$100,'RENT ROLL'!$AJ$3:$AJ$100,"&lt;="&amp;MATRIX!KT3,'RENT ROLL'!$AK$3:$AK$100,"&gt;="&amp;MATRIX!KT3)</f>
        <v>13224.750372040002</v>
      </c>
      <c r="KU8" s="31">
        <f>SUMIFS('RENT ROLL'!$AH$3:$AH$100,'RENT ROLL'!$AJ$3:$AJ$100,"&lt;="&amp;MATRIX!KU3,'RENT ROLL'!$AK$3:$AK$100,"&gt;="&amp;MATRIX!KU3)</f>
        <v>13224.750372040002</v>
      </c>
      <c r="KV8" s="31">
        <f>SUMIFS('RENT ROLL'!$AH$3:$AH$100,'RENT ROLL'!$AJ$3:$AJ$100,"&lt;="&amp;MATRIX!KV3,'RENT ROLL'!$AK$3:$AK$100,"&gt;="&amp;MATRIX!KV3)</f>
        <v>13224.750372040002</v>
      </c>
      <c r="KW8" s="31">
        <f>SUMIFS('RENT ROLL'!$AH$3:$AH$100,'RENT ROLL'!$AJ$3:$AJ$100,"&lt;="&amp;MATRIX!KW3,'RENT ROLL'!$AK$3:$AK$100,"&gt;="&amp;MATRIX!KW3)</f>
        <v>13224.750372040002</v>
      </c>
      <c r="KX8" s="31">
        <f>SUMIFS('RENT ROLL'!$AH$3:$AH$100,'RENT ROLL'!$AJ$3:$AJ$100,"&lt;="&amp;MATRIX!KX3,'RENT ROLL'!$AK$3:$AK$100,"&gt;="&amp;MATRIX!KX3)</f>
        <v>13224.750372040002</v>
      </c>
      <c r="KY8" s="31">
        <f>SUMIFS('RENT ROLL'!$AH$3:$AH$100,'RENT ROLL'!$AJ$3:$AJ$100,"&lt;="&amp;MATRIX!KY3,'RENT ROLL'!$AK$3:$AK$100,"&gt;="&amp;MATRIX!KY3)</f>
        <v>13224.750372040002</v>
      </c>
      <c r="KZ8" s="31">
        <f>SUMIFS('RENT ROLL'!$AH$3:$AH$100,'RENT ROLL'!$AJ$3:$AJ$100,"&lt;="&amp;MATRIX!KZ3,'RENT ROLL'!$AK$3:$AK$100,"&gt;="&amp;MATRIX!KZ3)</f>
        <v>13224.750372040002</v>
      </c>
      <c r="LA8" s="31">
        <f>SUMIFS('RENT ROLL'!$AH$3:$AH$100,'RENT ROLL'!$AJ$3:$AJ$100,"&lt;="&amp;MATRIX!LA3,'RENT ROLL'!$AK$3:$AK$100,"&gt;="&amp;MATRIX!LA3)</f>
        <v>13224.750372040002</v>
      </c>
      <c r="LB8" s="31">
        <f>SUMIFS('RENT ROLL'!$AH$3:$AH$100,'RENT ROLL'!$AJ$3:$AJ$100,"&lt;="&amp;MATRIX!LB3,'RENT ROLL'!$AK$3:$AK$100,"&gt;="&amp;MATRIX!LB3)</f>
        <v>13224.750372040002</v>
      </c>
      <c r="LC8" s="31">
        <f>SUMIFS('RENT ROLL'!$AH$3:$AH$100,'RENT ROLL'!$AJ$3:$AJ$100,"&lt;="&amp;MATRIX!LC3,'RENT ROLL'!$AK$3:$AK$100,"&gt;="&amp;MATRIX!LC3)</f>
        <v>13224.750372040002</v>
      </c>
      <c r="LD8" s="31">
        <f>SUMIFS('RENT ROLL'!$AH$3:$AH$100,'RENT ROLL'!$AJ$3:$AJ$100,"&lt;="&amp;MATRIX!LD3,'RENT ROLL'!$AK$3:$AK$100,"&gt;="&amp;MATRIX!LD3)</f>
        <v>13224.750372040002</v>
      </c>
      <c r="LE8" s="31">
        <f>SUMIFS('RENT ROLL'!$AH$3:$AH$100,'RENT ROLL'!$AJ$3:$AJ$100,"&lt;="&amp;MATRIX!LE3,'RENT ROLL'!$AK$3:$AK$100,"&gt;="&amp;MATRIX!LE3)</f>
        <v>13224.750372040002</v>
      </c>
      <c r="LF8" s="31">
        <f>SUMIFS('RENT ROLL'!$AH$3:$AH$100,'RENT ROLL'!$AJ$3:$AJ$100,"&lt;="&amp;MATRIX!LF3,'RENT ROLL'!$AK$3:$AK$100,"&gt;="&amp;MATRIX!LF3)</f>
        <v>13224.750372040002</v>
      </c>
      <c r="LG8" s="31">
        <f>SUMIFS('RENT ROLL'!$AH$3:$AH$100,'RENT ROLL'!$AJ$3:$AJ$100,"&lt;="&amp;MATRIX!LG3,'RENT ROLL'!$AK$3:$AK$100,"&gt;="&amp;MATRIX!LG3)</f>
        <v>13224.750372040002</v>
      </c>
      <c r="LH8" s="31">
        <f>SUMIFS('RENT ROLL'!$AH$3:$AH$100,'RENT ROLL'!$AJ$3:$AJ$100,"&lt;="&amp;MATRIX!LH3,'RENT ROLL'!$AK$3:$AK$100,"&gt;="&amp;MATRIX!LH3)</f>
        <v>13224.750372040002</v>
      </c>
      <c r="LI8" s="31">
        <f>SUMIFS('RENT ROLL'!$AH$3:$AH$100,'RENT ROLL'!$AJ$3:$AJ$100,"&lt;="&amp;MATRIX!LI3,'RENT ROLL'!$AK$3:$AK$100,"&gt;="&amp;MATRIX!LI3)</f>
        <v>13224.750372040002</v>
      </c>
      <c r="LJ8" s="31">
        <f>SUMIFS('RENT ROLL'!$AH$3:$AH$100,'RENT ROLL'!$AJ$3:$AJ$100,"&lt;="&amp;MATRIX!LJ3,'RENT ROLL'!$AK$3:$AK$100,"&gt;="&amp;MATRIX!LJ3)</f>
        <v>13224.750372040002</v>
      </c>
      <c r="LK8" s="31">
        <f>SUMIFS('RENT ROLL'!$AH$3:$AH$100,'RENT ROLL'!$AJ$3:$AJ$100,"&lt;="&amp;MATRIX!LK3,'RENT ROLL'!$AK$3:$AK$100,"&gt;="&amp;MATRIX!LK3)</f>
        <v>6251.1414943600012</v>
      </c>
      <c r="LL8" s="31">
        <f>SUMIFS('RENT ROLL'!$AH$3:$AH$100,'RENT ROLL'!$AJ$3:$AJ$100,"&lt;="&amp;MATRIX!LL3,'RENT ROLL'!$AK$3:$AK$100,"&gt;="&amp;MATRIX!LL3)</f>
        <v>1963.5539281100005</v>
      </c>
      <c r="LM8" s="31">
        <f>SUMIFS('RENT ROLL'!$AH$3:$AH$100,'RENT ROLL'!$AJ$3:$AJ$100,"&lt;="&amp;MATRIX!LM3,'RENT ROLL'!$AK$3:$AK$100,"&gt;="&amp;MATRIX!LM3)</f>
        <v>1963.5539281100005</v>
      </c>
      <c r="LN8" s="31">
        <f>SUMIFS('RENT ROLL'!$AH$3:$AH$100,'RENT ROLL'!$AJ$3:$AJ$100,"&lt;="&amp;MATRIX!LN3,'RENT ROLL'!$AK$3:$AK$100,"&gt;="&amp;MATRIX!LN3)</f>
        <v>0</v>
      </c>
      <c r="LO8" s="31">
        <f>SUMIFS('RENT ROLL'!$AH$3:$AH$100,'RENT ROLL'!$AJ$3:$AJ$100,"&lt;="&amp;MATRIX!LO3,'RENT ROLL'!$AK$3:$AK$100,"&gt;="&amp;MATRIX!LO3)</f>
        <v>0</v>
      </c>
      <c r="LP8" s="31">
        <f>SUMIFS('RENT ROLL'!$AH$3:$AH$100,'RENT ROLL'!$AJ$3:$AJ$100,"&lt;="&amp;MATRIX!LP3,'RENT ROLL'!$AK$3:$AK$100,"&gt;="&amp;MATRIX!LP3)</f>
        <v>0</v>
      </c>
      <c r="LQ8" s="31">
        <f>SUMIFS('RENT ROLL'!$AH$3:$AH$100,'RENT ROLL'!$AJ$3:$AJ$100,"&lt;="&amp;MATRIX!LQ3,'RENT ROLL'!$AK$3:$AK$100,"&gt;="&amp;MATRIX!LQ3)</f>
        <v>0</v>
      </c>
      <c r="LR8" s="31">
        <f>SUMIFS('RENT ROLL'!$AH$3:$AH$100,'RENT ROLL'!$AJ$3:$AJ$100,"&lt;="&amp;MATRIX!LR3,'RENT ROLL'!$AK$3:$AK$100,"&gt;="&amp;MATRIX!LR3)</f>
        <v>0</v>
      </c>
      <c r="LS8" s="31">
        <f>SUMIFS('RENT ROLL'!$AH$3:$AH$100,'RENT ROLL'!$AJ$3:$AJ$100,"&lt;="&amp;MATRIX!LS3,'RENT ROLL'!$AK$3:$AK$100,"&gt;="&amp;MATRIX!LS3)</f>
        <v>0</v>
      </c>
      <c r="LT8" s="31">
        <f>SUMIFS('RENT ROLL'!$AH$3:$AH$100,'RENT ROLL'!$AJ$3:$AJ$100,"&lt;="&amp;MATRIX!LT3,'RENT ROLL'!$AK$3:$AK$100,"&gt;="&amp;MATRIX!LT3)</f>
        <v>0</v>
      </c>
      <c r="LU8" s="31">
        <f>SUMIFS('RENT ROLL'!$AH$3:$AH$100,'RENT ROLL'!$AJ$3:$AJ$100,"&lt;="&amp;MATRIX!LU3,'RENT ROLL'!$AK$3:$AK$100,"&gt;="&amp;MATRIX!LU3)</f>
        <v>0</v>
      </c>
      <c r="LV8" s="31">
        <f>SUMIFS('RENT ROLL'!$AH$3:$AH$100,'RENT ROLL'!$AJ$3:$AJ$100,"&lt;="&amp;MATRIX!LV3,'RENT ROLL'!$AK$3:$AK$100,"&gt;="&amp;MATRIX!LV3)</f>
        <v>0</v>
      </c>
      <c r="LW8" s="31">
        <f>SUMIFS('RENT ROLL'!$AH$3:$AH$100,'RENT ROLL'!$AJ$3:$AJ$100,"&lt;="&amp;MATRIX!LW3,'RENT ROLL'!$AK$3:$AK$100,"&gt;="&amp;MATRIX!LW3)</f>
        <v>0</v>
      </c>
      <c r="LX8" s="31">
        <f>SUMIFS('RENT ROLL'!$AH$3:$AH$100,'RENT ROLL'!$AJ$3:$AJ$100,"&lt;="&amp;MATRIX!LX3,'RENT ROLL'!$AK$3:$AK$100,"&gt;="&amp;MATRIX!LX3)</f>
        <v>0</v>
      </c>
      <c r="LY8" s="31">
        <f>SUMIFS('RENT ROLL'!$AH$3:$AH$100,'RENT ROLL'!$AJ$3:$AJ$100,"&lt;="&amp;MATRIX!LY3,'RENT ROLL'!$AK$3:$AK$100,"&gt;="&amp;MATRIX!LY3)</f>
        <v>0</v>
      </c>
      <c r="LZ8" s="31">
        <f>SUMIFS('RENT ROLL'!$AH$3:$AH$100,'RENT ROLL'!$AJ$3:$AJ$100,"&lt;="&amp;MATRIX!LZ3,'RENT ROLL'!$AK$3:$AK$100,"&gt;="&amp;MATRIX!LZ3)</f>
        <v>0</v>
      </c>
      <c r="MA8" s="31">
        <f>SUMIFS('RENT ROLL'!$AH$3:$AH$100,'RENT ROLL'!$AJ$3:$AJ$100,"&lt;="&amp;MATRIX!MA3,'RENT ROLL'!$AK$3:$AK$100,"&gt;="&amp;MATRIX!MA3)</f>
        <v>0</v>
      </c>
      <c r="MB8" s="31">
        <f>SUMIFS('RENT ROLL'!$AH$3:$AH$100,'RENT ROLL'!$AJ$3:$AJ$100,"&lt;="&amp;MATRIX!MB3,'RENT ROLL'!$AK$3:$AK$100,"&gt;="&amp;MATRIX!MB3)</f>
        <v>0</v>
      </c>
      <c r="MC8" s="31">
        <f>SUMIFS('RENT ROLL'!$AH$3:$AH$100,'RENT ROLL'!$AJ$3:$AJ$100,"&lt;="&amp;MATRIX!MC3,'RENT ROLL'!$AK$3:$AK$100,"&gt;="&amp;MATRIX!MC3)</f>
        <v>0</v>
      </c>
      <c r="MD8" s="31">
        <f>SUMIFS('RENT ROLL'!$AH$3:$AH$100,'RENT ROLL'!$AJ$3:$AJ$100,"&lt;="&amp;MATRIX!MD3,'RENT ROLL'!$AK$3:$AK$100,"&gt;="&amp;MATRIX!MD3)</f>
        <v>0</v>
      </c>
      <c r="ME8" s="31">
        <f>SUMIFS('RENT ROLL'!$AH$3:$AH$100,'RENT ROLL'!$AJ$3:$AJ$100,"&lt;="&amp;MATRIX!ME3,'RENT ROLL'!$AK$3:$AK$100,"&gt;="&amp;MATRIX!ME3)</f>
        <v>0</v>
      </c>
      <c r="MF8" s="31">
        <f>SUMIFS('RENT ROLL'!$AH$3:$AH$100,'RENT ROLL'!$AJ$3:$AJ$100,"&lt;="&amp;MATRIX!MF3,'RENT ROLL'!$AK$3:$AK$100,"&gt;="&amp;MATRIX!MF3)</f>
        <v>0</v>
      </c>
      <c r="MG8" s="31">
        <f>SUMIFS('RENT ROLL'!$AH$3:$AH$100,'RENT ROLL'!$AJ$3:$AJ$100,"&lt;="&amp;MATRIX!MG3,'RENT ROLL'!$AK$3:$AK$100,"&gt;="&amp;MATRIX!MG3)</f>
        <v>0</v>
      </c>
      <c r="MH8" s="31">
        <f>SUMIFS('RENT ROLL'!$AH$3:$AH$100,'RENT ROLL'!$AJ$3:$AJ$100,"&lt;="&amp;MATRIX!MH3,'RENT ROLL'!$AK$3:$AK$100,"&gt;="&amp;MATRIX!MH3)</f>
        <v>0</v>
      </c>
      <c r="MI8" s="31">
        <f>SUMIFS('RENT ROLL'!$AH$3:$AH$100,'RENT ROLL'!$AJ$3:$AJ$100,"&lt;="&amp;MATRIX!MI3,'RENT ROLL'!$AK$3:$AK$100,"&gt;="&amp;MATRIX!MI3)</f>
        <v>0</v>
      </c>
      <c r="MJ8" s="31">
        <f>SUMIFS('RENT ROLL'!$AH$3:$AH$100,'RENT ROLL'!$AJ$3:$AJ$100,"&lt;="&amp;MATRIX!MJ3,'RENT ROLL'!$AK$3:$AK$100,"&gt;="&amp;MATRIX!MJ3)</f>
        <v>0</v>
      </c>
      <c r="MK8" s="31">
        <f>SUMIFS('RENT ROLL'!$AH$3:$AH$100,'RENT ROLL'!$AJ$3:$AJ$100,"&lt;="&amp;MATRIX!MK3,'RENT ROLL'!$AK$3:$AK$100,"&gt;="&amp;MATRIX!MK3)</f>
        <v>0</v>
      </c>
      <c r="ML8" s="31">
        <f>SUMIFS('RENT ROLL'!$AH$3:$AH$100,'RENT ROLL'!$AJ$3:$AJ$100,"&lt;="&amp;MATRIX!ML3,'RENT ROLL'!$AK$3:$AK$100,"&gt;="&amp;MATRIX!ML3)</f>
        <v>0</v>
      </c>
      <c r="MM8" s="31">
        <f>SUMIFS('RENT ROLL'!$AH$3:$AH$100,'RENT ROLL'!$AJ$3:$AJ$100,"&lt;="&amp;MATRIX!MM3,'RENT ROLL'!$AK$3:$AK$100,"&gt;="&amp;MATRIX!MM3)</f>
        <v>0</v>
      </c>
      <c r="MN8" s="31">
        <f>SUMIFS('RENT ROLL'!$AH$3:$AH$100,'RENT ROLL'!$AJ$3:$AJ$100,"&lt;="&amp;MATRIX!MN3,'RENT ROLL'!$AK$3:$AK$100,"&gt;="&amp;MATRIX!MN3)</f>
        <v>0</v>
      </c>
      <c r="MO8" s="31">
        <f>SUMIFS('RENT ROLL'!$AH$3:$AH$100,'RENT ROLL'!$AJ$3:$AJ$100,"&lt;="&amp;MATRIX!MO3,'RENT ROLL'!$AK$3:$AK$100,"&gt;="&amp;MATRIX!MO3)</f>
        <v>0</v>
      </c>
      <c r="MP8" s="31">
        <f>SUMIFS('RENT ROLL'!$AH$3:$AH$100,'RENT ROLL'!$AJ$3:$AJ$100,"&lt;="&amp;MATRIX!MP3,'RENT ROLL'!$AK$3:$AK$100,"&gt;="&amp;MATRIX!MP3)</f>
        <v>0</v>
      </c>
      <c r="MQ8" s="31">
        <f>SUMIFS('RENT ROLL'!$AH$3:$AH$100,'RENT ROLL'!$AJ$3:$AJ$100,"&lt;="&amp;MATRIX!MQ3,'RENT ROLL'!$AK$3:$AK$100,"&gt;="&amp;MATRIX!MQ3)</f>
        <v>0</v>
      </c>
      <c r="MR8" s="31">
        <f>SUMIFS('RENT ROLL'!$AH$3:$AH$100,'RENT ROLL'!$AJ$3:$AJ$100,"&lt;="&amp;MATRIX!MR3,'RENT ROLL'!$AK$3:$AK$100,"&gt;="&amp;MATRIX!MR3)</f>
        <v>0</v>
      </c>
      <c r="MS8" s="31">
        <f>SUMIFS('RENT ROLL'!$AH$3:$AH$100,'RENT ROLL'!$AJ$3:$AJ$100,"&lt;="&amp;MATRIX!MS3,'RENT ROLL'!$AK$3:$AK$100,"&gt;="&amp;MATRIX!MS3)</f>
        <v>0</v>
      </c>
      <c r="MT8" s="31">
        <f>SUMIFS('RENT ROLL'!$AH$3:$AH$100,'RENT ROLL'!$AJ$3:$AJ$100,"&lt;="&amp;MATRIX!MT3,'RENT ROLL'!$AK$3:$AK$100,"&gt;="&amp;MATRIX!MT3)</f>
        <v>0</v>
      </c>
      <c r="MU8" s="31">
        <f>SUMIFS('RENT ROLL'!$AH$3:$AH$100,'RENT ROLL'!$AJ$3:$AJ$100,"&lt;="&amp;MATRIX!MU3,'RENT ROLL'!$AK$3:$AK$100,"&gt;="&amp;MATRIX!MU3)</f>
        <v>0</v>
      </c>
      <c r="MV8" s="31">
        <f>SUMIFS('RENT ROLL'!$AH$3:$AH$100,'RENT ROLL'!$AJ$3:$AJ$100,"&lt;="&amp;MATRIX!MV3,'RENT ROLL'!$AK$3:$AK$100,"&gt;="&amp;MATRIX!MV3)</f>
        <v>0</v>
      </c>
      <c r="MW8" s="31">
        <f>SUMIFS('RENT ROLL'!$AH$3:$AH$100,'RENT ROLL'!$AJ$3:$AJ$100,"&lt;="&amp;MATRIX!MW3,'RENT ROLL'!$AK$3:$AK$100,"&gt;="&amp;MATRIX!MW3)</f>
        <v>0</v>
      </c>
      <c r="MX8" s="31">
        <f>SUMIFS('RENT ROLL'!$AH$3:$AH$100,'RENT ROLL'!$AJ$3:$AJ$100,"&lt;="&amp;MATRIX!MX3,'RENT ROLL'!$AK$3:$AK$100,"&gt;="&amp;MATRIX!MX3)</f>
        <v>0</v>
      </c>
      <c r="MY8" s="31">
        <f>SUMIFS('RENT ROLL'!$AH$3:$AH$100,'RENT ROLL'!$AJ$3:$AJ$100,"&lt;="&amp;MATRIX!MY3,'RENT ROLL'!$AK$3:$AK$100,"&gt;="&amp;MATRIX!MY3)</f>
        <v>0</v>
      </c>
    </row>
    <row r="9" spans="1:363" s="48" customFormat="1" x14ac:dyDescent="0.2">
      <c r="A9" s="48" t="s">
        <v>119</v>
      </c>
      <c r="C9" s="48">
        <f t="shared" ref="C9:BN9" si="13">SUM(C5:C8)</f>
        <v>12102.52</v>
      </c>
      <c r="D9" s="48">
        <f t="shared" si="13"/>
        <v>12102.52</v>
      </c>
      <c r="E9" s="48">
        <f t="shared" si="13"/>
        <v>12102.52</v>
      </c>
      <c r="F9" s="48">
        <f t="shared" si="13"/>
        <v>12102.52</v>
      </c>
      <c r="G9" s="48">
        <f t="shared" si="13"/>
        <v>12102.52</v>
      </c>
      <c r="H9" s="48">
        <f t="shared" si="13"/>
        <v>12102.52</v>
      </c>
      <c r="I9" s="48">
        <f t="shared" si="13"/>
        <v>12102.52</v>
      </c>
      <c r="J9" s="48">
        <f t="shared" si="13"/>
        <v>12102.52</v>
      </c>
      <c r="K9" s="48">
        <f t="shared" si="13"/>
        <v>12102.52</v>
      </c>
      <c r="L9" s="48">
        <f t="shared" si="13"/>
        <v>12102.52</v>
      </c>
      <c r="M9" s="48">
        <f t="shared" si="13"/>
        <v>12102.52</v>
      </c>
      <c r="N9" s="48">
        <f t="shared" si="13"/>
        <v>12102.52</v>
      </c>
      <c r="O9" s="48">
        <f t="shared" si="13"/>
        <v>12102.52</v>
      </c>
      <c r="P9" s="48">
        <f t="shared" si="13"/>
        <v>12102.52</v>
      </c>
      <c r="Q9" s="48">
        <f t="shared" si="13"/>
        <v>12102.52</v>
      </c>
      <c r="R9" s="48">
        <f t="shared" si="13"/>
        <v>12102.52</v>
      </c>
      <c r="S9" s="48">
        <f t="shared" si="13"/>
        <v>12102.52</v>
      </c>
      <c r="T9" s="48">
        <f t="shared" si="13"/>
        <v>12102.52</v>
      </c>
      <c r="U9" s="48">
        <f t="shared" si="13"/>
        <v>12102.52</v>
      </c>
      <c r="V9" s="48">
        <f t="shared" si="13"/>
        <v>12102.52</v>
      </c>
      <c r="W9" s="48">
        <f t="shared" si="13"/>
        <v>12102.52</v>
      </c>
      <c r="X9" s="48">
        <f t="shared" si="13"/>
        <v>12102.52</v>
      </c>
      <c r="Y9" s="48">
        <f t="shared" si="13"/>
        <v>12102.52</v>
      </c>
      <c r="Z9" s="48">
        <f t="shared" si="13"/>
        <v>12102.52</v>
      </c>
      <c r="AA9" s="48">
        <f t="shared" si="13"/>
        <v>12102.52</v>
      </c>
      <c r="AB9" s="48">
        <f t="shared" si="13"/>
        <v>12102.52</v>
      </c>
      <c r="AC9" s="48">
        <f t="shared" si="13"/>
        <v>12102.52</v>
      </c>
      <c r="AD9" s="48">
        <f t="shared" si="13"/>
        <v>12102.52</v>
      </c>
      <c r="AE9" s="48">
        <f t="shared" si="13"/>
        <v>12102.52</v>
      </c>
      <c r="AF9" s="48">
        <f t="shared" si="13"/>
        <v>12102.52</v>
      </c>
      <c r="AG9" s="48">
        <f t="shared" si="13"/>
        <v>12102.52</v>
      </c>
      <c r="AH9" s="48">
        <f t="shared" si="13"/>
        <v>12102.52</v>
      </c>
      <c r="AI9" s="48">
        <f t="shared" si="13"/>
        <v>12102.52</v>
      </c>
      <c r="AJ9" s="48">
        <f t="shared" si="13"/>
        <v>12102.52</v>
      </c>
      <c r="AK9" s="48">
        <f t="shared" si="13"/>
        <v>12102.52</v>
      </c>
      <c r="AL9" s="48">
        <f t="shared" si="13"/>
        <v>12102.52</v>
      </c>
      <c r="AM9" s="48">
        <f t="shared" si="13"/>
        <v>12102.52</v>
      </c>
      <c r="AN9" s="48">
        <f t="shared" si="13"/>
        <v>12102.52</v>
      </c>
      <c r="AO9" s="48">
        <f t="shared" si="13"/>
        <v>12102.52</v>
      </c>
      <c r="AP9" s="48">
        <f t="shared" si="13"/>
        <v>12102.52</v>
      </c>
      <c r="AQ9" s="48">
        <f t="shared" si="13"/>
        <v>12102.52</v>
      </c>
      <c r="AR9" s="48">
        <f t="shared" si="13"/>
        <v>12102.52</v>
      </c>
      <c r="AS9" s="48">
        <f t="shared" si="13"/>
        <v>12102.52</v>
      </c>
      <c r="AT9" s="48">
        <f t="shared" si="13"/>
        <v>12102.52</v>
      </c>
      <c r="AU9" s="48">
        <f t="shared" si="13"/>
        <v>12102.52</v>
      </c>
      <c r="AV9" s="48">
        <f t="shared" si="13"/>
        <v>12102.52</v>
      </c>
      <c r="AW9" s="48">
        <f t="shared" si="13"/>
        <v>12102.52</v>
      </c>
      <c r="AX9" s="48">
        <f t="shared" si="13"/>
        <v>12102.52</v>
      </c>
      <c r="AY9" s="48">
        <f t="shared" si="13"/>
        <v>12102.52</v>
      </c>
      <c r="AZ9" s="48">
        <f t="shared" si="13"/>
        <v>12102.52</v>
      </c>
      <c r="BA9" s="48">
        <f t="shared" si="13"/>
        <v>12102.52</v>
      </c>
      <c r="BB9" s="48">
        <f t="shared" si="13"/>
        <v>12102.52</v>
      </c>
      <c r="BC9" s="48">
        <f t="shared" si="13"/>
        <v>12102.52</v>
      </c>
      <c r="BD9" s="48">
        <f t="shared" si="13"/>
        <v>12102.52</v>
      </c>
      <c r="BE9" s="48">
        <f t="shared" si="13"/>
        <v>12102.52</v>
      </c>
      <c r="BF9" s="48">
        <f t="shared" si="13"/>
        <v>12102.52</v>
      </c>
      <c r="BG9" s="48">
        <f t="shared" si="13"/>
        <v>12102.52</v>
      </c>
      <c r="BH9" s="48">
        <f t="shared" si="13"/>
        <v>12102.52</v>
      </c>
      <c r="BI9" s="48">
        <f t="shared" si="13"/>
        <v>12102.52</v>
      </c>
      <c r="BJ9" s="48">
        <f t="shared" si="13"/>
        <v>12102.52</v>
      </c>
      <c r="BK9" s="48">
        <f t="shared" si="13"/>
        <v>12102.52</v>
      </c>
      <c r="BL9" s="48">
        <f t="shared" si="13"/>
        <v>12102.52</v>
      </c>
      <c r="BM9" s="48">
        <f t="shared" si="13"/>
        <v>12102.52</v>
      </c>
      <c r="BN9" s="48">
        <f t="shared" si="13"/>
        <v>12102.52</v>
      </c>
      <c r="BO9" s="48">
        <f t="shared" ref="BO9:DZ9" si="14">SUM(BO5:BO8)</f>
        <v>12102.52</v>
      </c>
      <c r="BP9" s="48">
        <f t="shared" si="14"/>
        <v>12102.52</v>
      </c>
      <c r="BQ9" s="48">
        <f t="shared" si="14"/>
        <v>12102.52</v>
      </c>
      <c r="BR9" s="48">
        <f t="shared" si="14"/>
        <v>12102.52</v>
      </c>
      <c r="BS9" s="48">
        <f t="shared" si="14"/>
        <v>12102.52</v>
      </c>
      <c r="BT9" s="48">
        <f t="shared" si="14"/>
        <v>12102.52</v>
      </c>
      <c r="BU9" s="48">
        <f t="shared" si="14"/>
        <v>12102.52</v>
      </c>
      <c r="BV9" s="48">
        <f t="shared" si="14"/>
        <v>12102.52</v>
      </c>
      <c r="BW9" s="48">
        <f t="shared" si="14"/>
        <v>12102.52</v>
      </c>
      <c r="BX9" s="48">
        <f t="shared" si="14"/>
        <v>12102.52</v>
      </c>
      <c r="BY9" s="48">
        <f t="shared" si="14"/>
        <v>12102.52</v>
      </c>
      <c r="BZ9" s="48">
        <f t="shared" si="14"/>
        <v>12102.52</v>
      </c>
      <c r="CA9" s="48">
        <f t="shared" si="14"/>
        <v>12102.52</v>
      </c>
      <c r="CB9" s="48">
        <f t="shared" si="14"/>
        <v>12102.52</v>
      </c>
      <c r="CC9" s="48">
        <f t="shared" si="14"/>
        <v>12102.52</v>
      </c>
      <c r="CD9" s="48">
        <f t="shared" si="14"/>
        <v>12102.52</v>
      </c>
      <c r="CE9" s="48">
        <f t="shared" si="14"/>
        <v>12102.52</v>
      </c>
      <c r="CF9" s="48">
        <f t="shared" si="14"/>
        <v>12102.52</v>
      </c>
      <c r="CG9" s="48">
        <f t="shared" si="14"/>
        <v>12102.52</v>
      </c>
      <c r="CH9" s="48">
        <f t="shared" si="14"/>
        <v>12102.52</v>
      </c>
      <c r="CI9" s="48">
        <f t="shared" si="14"/>
        <v>12102.52</v>
      </c>
      <c r="CJ9" s="48">
        <f t="shared" si="14"/>
        <v>12102.52</v>
      </c>
      <c r="CK9" s="48">
        <f t="shared" si="14"/>
        <v>12102.52</v>
      </c>
      <c r="CL9" s="48">
        <f t="shared" si="14"/>
        <v>12102.52</v>
      </c>
      <c r="CM9" s="48">
        <f t="shared" si="14"/>
        <v>12102.52</v>
      </c>
      <c r="CN9" s="48">
        <f t="shared" si="14"/>
        <v>12102.52</v>
      </c>
      <c r="CO9" s="48">
        <f t="shared" si="14"/>
        <v>12102.52</v>
      </c>
      <c r="CP9" s="48">
        <f t="shared" si="14"/>
        <v>12102.52</v>
      </c>
      <c r="CQ9" s="48">
        <f t="shared" si="14"/>
        <v>12102.52</v>
      </c>
      <c r="CR9" s="48">
        <f t="shared" si="14"/>
        <v>12102.52</v>
      </c>
      <c r="CS9" s="48">
        <f t="shared" si="14"/>
        <v>12102.52</v>
      </c>
      <c r="CT9" s="48">
        <f t="shared" si="14"/>
        <v>12102.52</v>
      </c>
      <c r="CU9" s="48">
        <f t="shared" si="14"/>
        <v>12102.52</v>
      </c>
      <c r="CV9" s="48">
        <f t="shared" si="14"/>
        <v>12102.52</v>
      </c>
      <c r="CW9" s="48">
        <f t="shared" si="14"/>
        <v>12102.52</v>
      </c>
      <c r="CX9" s="48">
        <f t="shared" si="14"/>
        <v>12102.52</v>
      </c>
      <c r="CY9" s="48">
        <f t="shared" si="14"/>
        <v>12102.52</v>
      </c>
      <c r="CZ9" s="48">
        <f t="shared" si="14"/>
        <v>12102.52</v>
      </c>
      <c r="DA9" s="48">
        <f t="shared" si="14"/>
        <v>12102.52</v>
      </c>
      <c r="DB9" s="48">
        <f t="shared" si="14"/>
        <v>12102.52</v>
      </c>
      <c r="DC9" s="48">
        <f t="shared" si="14"/>
        <v>12102.52</v>
      </c>
      <c r="DD9" s="48">
        <f t="shared" si="14"/>
        <v>12102.52</v>
      </c>
      <c r="DE9" s="48">
        <f t="shared" si="14"/>
        <v>12102.52</v>
      </c>
      <c r="DF9" s="48">
        <f t="shared" si="14"/>
        <v>12102.52</v>
      </c>
      <c r="DG9" s="48">
        <f t="shared" si="14"/>
        <v>12102.52</v>
      </c>
      <c r="DH9" s="48">
        <f t="shared" si="14"/>
        <v>12102.52</v>
      </c>
      <c r="DI9" s="48">
        <f t="shared" si="14"/>
        <v>12102.52</v>
      </c>
      <c r="DJ9" s="48">
        <f t="shared" si="14"/>
        <v>12102.52</v>
      </c>
      <c r="DK9" s="48">
        <f t="shared" si="14"/>
        <v>12102.52</v>
      </c>
      <c r="DL9" s="48">
        <f t="shared" si="14"/>
        <v>12102.52</v>
      </c>
      <c r="DM9" s="48">
        <f t="shared" si="14"/>
        <v>12102.52</v>
      </c>
      <c r="DN9" s="48">
        <f t="shared" si="14"/>
        <v>12102.52</v>
      </c>
      <c r="DO9" s="48">
        <f t="shared" si="14"/>
        <v>12102.52</v>
      </c>
      <c r="DP9" s="48">
        <f t="shared" si="14"/>
        <v>12102.52</v>
      </c>
      <c r="DQ9" s="48">
        <f t="shared" si="14"/>
        <v>12102.52</v>
      </c>
      <c r="DR9" s="48">
        <f t="shared" si="14"/>
        <v>12102.52</v>
      </c>
      <c r="DS9" s="48">
        <f t="shared" si="14"/>
        <v>12102.52</v>
      </c>
      <c r="DT9" s="48">
        <f t="shared" si="14"/>
        <v>12102.52</v>
      </c>
      <c r="DU9" s="48">
        <f t="shared" si="14"/>
        <v>12102.52</v>
      </c>
      <c r="DV9" s="48">
        <f t="shared" si="14"/>
        <v>12102.52</v>
      </c>
      <c r="DW9" s="48">
        <f t="shared" si="14"/>
        <v>12102.52</v>
      </c>
      <c r="DX9" s="48">
        <f t="shared" si="14"/>
        <v>12102.52</v>
      </c>
      <c r="DY9" s="48">
        <f t="shared" si="14"/>
        <v>12102.52</v>
      </c>
      <c r="DZ9" s="48">
        <f t="shared" si="14"/>
        <v>12102.52</v>
      </c>
      <c r="EA9" s="48">
        <f t="shared" ref="EA9:GL9" si="15">SUM(EA5:EA8)</f>
        <v>12102.52</v>
      </c>
      <c r="EB9" s="48">
        <f t="shared" si="15"/>
        <v>12102.52</v>
      </c>
      <c r="EC9" s="48">
        <f t="shared" si="15"/>
        <v>12102.52</v>
      </c>
      <c r="ED9" s="48">
        <f t="shared" si="15"/>
        <v>12102.52</v>
      </c>
      <c r="EE9" s="48">
        <f t="shared" si="15"/>
        <v>12102.52</v>
      </c>
      <c r="EF9" s="48">
        <f t="shared" si="15"/>
        <v>12102.52</v>
      </c>
      <c r="EG9" s="48">
        <f t="shared" si="15"/>
        <v>12102.52</v>
      </c>
      <c r="EH9" s="48">
        <f t="shared" si="15"/>
        <v>12102.52</v>
      </c>
      <c r="EI9" s="48">
        <f t="shared" si="15"/>
        <v>12102.52</v>
      </c>
      <c r="EJ9" s="48">
        <f t="shared" si="15"/>
        <v>12293.975200000001</v>
      </c>
      <c r="EK9" s="48">
        <f t="shared" si="15"/>
        <v>12411.6877</v>
      </c>
      <c r="EL9" s="48">
        <f t="shared" si="15"/>
        <v>12411.6877</v>
      </c>
      <c r="EM9" s="48">
        <f t="shared" si="15"/>
        <v>12465.595600000001</v>
      </c>
      <c r="EN9" s="48">
        <f t="shared" si="15"/>
        <v>12465.595600000001</v>
      </c>
      <c r="EO9" s="48">
        <f t="shared" si="15"/>
        <v>12465.595600000001</v>
      </c>
      <c r="EP9" s="48">
        <f t="shared" si="15"/>
        <v>12465.595600000001</v>
      </c>
      <c r="EQ9" s="48">
        <f t="shared" si="15"/>
        <v>12465.595600000001</v>
      </c>
      <c r="ER9" s="48">
        <f t="shared" si="15"/>
        <v>12465.595600000001</v>
      </c>
      <c r="ES9" s="48">
        <f t="shared" si="15"/>
        <v>12465.595600000001</v>
      </c>
      <c r="ET9" s="48">
        <f t="shared" si="15"/>
        <v>12465.595600000001</v>
      </c>
      <c r="EU9" s="48">
        <f t="shared" si="15"/>
        <v>12465.595600000001</v>
      </c>
      <c r="EV9" s="48">
        <f t="shared" si="15"/>
        <v>12465.595600000001</v>
      </c>
      <c r="EW9" s="48">
        <f t="shared" si="15"/>
        <v>12465.595600000001</v>
      </c>
      <c r="EX9" s="48">
        <f t="shared" si="15"/>
        <v>12465.595600000001</v>
      </c>
      <c r="EY9" s="48">
        <f t="shared" si="15"/>
        <v>12465.595600000001</v>
      </c>
      <c r="EZ9" s="48">
        <f t="shared" si="15"/>
        <v>12465.595600000001</v>
      </c>
      <c r="FA9" s="48">
        <f t="shared" si="15"/>
        <v>12465.595600000001</v>
      </c>
      <c r="FB9" s="48">
        <f t="shared" si="15"/>
        <v>12465.595600000001</v>
      </c>
      <c r="FC9" s="48">
        <f t="shared" si="15"/>
        <v>12465.595600000001</v>
      </c>
      <c r="FD9" s="48">
        <f t="shared" si="15"/>
        <v>12465.595600000001</v>
      </c>
      <c r="FE9" s="48">
        <f t="shared" si="15"/>
        <v>12465.595600000001</v>
      </c>
      <c r="FF9" s="48">
        <f t="shared" si="15"/>
        <v>12465.595600000001</v>
      </c>
      <c r="FG9" s="48">
        <f t="shared" si="15"/>
        <v>12465.595600000001</v>
      </c>
      <c r="FH9" s="48">
        <f t="shared" si="15"/>
        <v>12465.595600000001</v>
      </c>
      <c r="FI9" s="48">
        <f t="shared" si="15"/>
        <v>12465.595600000001</v>
      </c>
      <c r="FJ9" s="48">
        <f t="shared" si="15"/>
        <v>12465.595600000001</v>
      </c>
      <c r="FK9" s="48">
        <f t="shared" si="15"/>
        <v>12465.595600000001</v>
      </c>
      <c r="FL9" s="48">
        <f t="shared" si="15"/>
        <v>12465.595600000001</v>
      </c>
      <c r="FM9" s="48">
        <f t="shared" si="15"/>
        <v>12465.595600000001</v>
      </c>
      <c r="FN9" s="48">
        <f t="shared" si="15"/>
        <v>12465.595600000001</v>
      </c>
      <c r="FO9" s="48">
        <f t="shared" si="15"/>
        <v>12465.595600000001</v>
      </c>
      <c r="FP9" s="48">
        <f t="shared" si="15"/>
        <v>12465.595600000001</v>
      </c>
      <c r="FQ9" s="48">
        <f t="shared" si="15"/>
        <v>12465.595600000001</v>
      </c>
      <c r="FR9" s="48">
        <f t="shared" si="15"/>
        <v>12465.595600000001</v>
      </c>
      <c r="FS9" s="48">
        <f t="shared" si="15"/>
        <v>12465.595600000001</v>
      </c>
      <c r="FT9" s="48">
        <f t="shared" si="15"/>
        <v>12465.595600000001</v>
      </c>
      <c r="FU9" s="48">
        <f t="shared" si="15"/>
        <v>12465.595600000001</v>
      </c>
      <c r="FV9" s="48">
        <f t="shared" si="15"/>
        <v>12465.595600000001</v>
      </c>
      <c r="FW9" s="48">
        <f t="shared" si="15"/>
        <v>12465.595600000001</v>
      </c>
      <c r="FX9" s="48">
        <f t="shared" si="15"/>
        <v>12465.595600000001</v>
      </c>
      <c r="FY9" s="48">
        <f t="shared" si="15"/>
        <v>12465.595600000001</v>
      </c>
      <c r="FZ9" s="48">
        <f t="shared" si="15"/>
        <v>12465.595600000001</v>
      </c>
      <c r="GA9" s="48">
        <f t="shared" si="15"/>
        <v>12465.595600000001</v>
      </c>
      <c r="GB9" s="48">
        <f t="shared" si="15"/>
        <v>12465.595600000001</v>
      </c>
      <c r="GC9" s="48">
        <f t="shared" si="15"/>
        <v>12465.595600000001</v>
      </c>
      <c r="GD9" s="48">
        <f t="shared" si="15"/>
        <v>12465.595600000001</v>
      </c>
      <c r="GE9" s="48">
        <f t="shared" si="15"/>
        <v>12465.595600000001</v>
      </c>
      <c r="GF9" s="48">
        <f t="shared" si="15"/>
        <v>12465.595600000001</v>
      </c>
      <c r="GG9" s="48">
        <f t="shared" si="15"/>
        <v>12465.595600000001</v>
      </c>
      <c r="GH9" s="48">
        <f t="shared" si="15"/>
        <v>12465.595600000001</v>
      </c>
      <c r="GI9" s="48">
        <f t="shared" si="15"/>
        <v>12465.595600000001</v>
      </c>
      <c r="GJ9" s="48">
        <f t="shared" si="15"/>
        <v>12465.595600000001</v>
      </c>
      <c r="GK9" s="48">
        <f t="shared" si="15"/>
        <v>12465.595600000001</v>
      </c>
      <c r="GL9" s="48">
        <f t="shared" si="15"/>
        <v>12465.595600000001</v>
      </c>
      <c r="GM9" s="48">
        <f t="shared" ref="GM9:IX9" si="16">SUM(GM5:GM8)</f>
        <v>12465.595600000001</v>
      </c>
      <c r="GN9" s="48">
        <f t="shared" si="16"/>
        <v>12465.595600000001</v>
      </c>
      <c r="GO9" s="48">
        <f t="shared" si="16"/>
        <v>12465.595600000001</v>
      </c>
      <c r="GP9" s="48">
        <f t="shared" si="16"/>
        <v>12465.595600000001</v>
      </c>
      <c r="GQ9" s="48">
        <f t="shared" si="16"/>
        <v>12465.595600000001</v>
      </c>
      <c r="GR9" s="48">
        <f t="shared" si="16"/>
        <v>12465.595600000001</v>
      </c>
      <c r="GS9" s="48">
        <f t="shared" si="16"/>
        <v>12662.794456</v>
      </c>
      <c r="GT9" s="48">
        <f t="shared" si="16"/>
        <v>12784.038331000002</v>
      </c>
      <c r="GU9" s="48">
        <f t="shared" si="16"/>
        <v>12784.038331000002</v>
      </c>
      <c r="GV9" s="48">
        <f t="shared" si="16"/>
        <v>12839.563468</v>
      </c>
      <c r="GW9" s="48">
        <f t="shared" si="16"/>
        <v>12839.563468</v>
      </c>
      <c r="GX9" s="48">
        <f t="shared" si="16"/>
        <v>12839.563468</v>
      </c>
      <c r="GY9" s="48">
        <f t="shared" si="16"/>
        <v>12839.563468</v>
      </c>
      <c r="GZ9" s="48">
        <f t="shared" si="16"/>
        <v>12839.563468</v>
      </c>
      <c r="HA9" s="48">
        <f t="shared" si="16"/>
        <v>12839.563468</v>
      </c>
      <c r="HB9" s="48">
        <f t="shared" si="16"/>
        <v>12839.563468</v>
      </c>
      <c r="HC9" s="48">
        <f t="shared" si="16"/>
        <v>12839.563468</v>
      </c>
      <c r="HD9" s="48">
        <f t="shared" si="16"/>
        <v>12839.563468</v>
      </c>
      <c r="HE9" s="48">
        <f t="shared" si="16"/>
        <v>12839.563468</v>
      </c>
      <c r="HF9" s="48">
        <f t="shared" si="16"/>
        <v>12839.563468</v>
      </c>
      <c r="HG9" s="48">
        <f t="shared" si="16"/>
        <v>12839.563468</v>
      </c>
      <c r="HH9" s="48">
        <f t="shared" si="16"/>
        <v>12839.563468</v>
      </c>
      <c r="HI9" s="48">
        <f t="shared" si="16"/>
        <v>12839.563468</v>
      </c>
      <c r="HJ9" s="48">
        <f t="shared" si="16"/>
        <v>12839.563468</v>
      </c>
      <c r="HK9" s="48">
        <f t="shared" si="16"/>
        <v>12839.563468</v>
      </c>
      <c r="HL9" s="48">
        <f t="shared" si="16"/>
        <v>12839.563468</v>
      </c>
      <c r="HM9" s="48">
        <f t="shared" si="16"/>
        <v>12839.563468</v>
      </c>
      <c r="HN9" s="48">
        <f t="shared" si="16"/>
        <v>12839.563468</v>
      </c>
      <c r="HO9" s="48">
        <f t="shared" si="16"/>
        <v>12839.563468</v>
      </c>
      <c r="HP9" s="48">
        <f t="shared" si="16"/>
        <v>12839.563468</v>
      </c>
      <c r="HQ9" s="48">
        <f t="shared" si="16"/>
        <v>12839.563468</v>
      </c>
      <c r="HR9" s="48">
        <f t="shared" si="16"/>
        <v>12839.563468</v>
      </c>
      <c r="HS9" s="48">
        <f t="shared" si="16"/>
        <v>12839.563468</v>
      </c>
      <c r="HT9" s="48">
        <f t="shared" si="16"/>
        <v>12839.563468</v>
      </c>
      <c r="HU9" s="48">
        <f t="shared" si="16"/>
        <v>12839.563468</v>
      </c>
      <c r="HV9" s="48">
        <f t="shared" si="16"/>
        <v>12839.563468</v>
      </c>
      <c r="HW9" s="48">
        <f t="shared" si="16"/>
        <v>12839.563468</v>
      </c>
      <c r="HX9" s="48">
        <f t="shared" si="16"/>
        <v>12839.563468</v>
      </c>
      <c r="HY9" s="48">
        <f t="shared" si="16"/>
        <v>12839.563468</v>
      </c>
      <c r="HZ9" s="48">
        <f t="shared" si="16"/>
        <v>12839.563468</v>
      </c>
      <c r="IA9" s="48">
        <f t="shared" si="16"/>
        <v>12839.563468</v>
      </c>
      <c r="IB9" s="48">
        <f t="shared" si="16"/>
        <v>12839.563468</v>
      </c>
      <c r="IC9" s="48">
        <f t="shared" si="16"/>
        <v>12839.563468</v>
      </c>
      <c r="ID9" s="48">
        <f t="shared" si="16"/>
        <v>12839.563468</v>
      </c>
      <c r="IE9" s="48">
        <f t="shared" si="16"/>
        <v>12839.563468</v>
      </c>
      <c r="IF9" s="48">
        <f t="shared" si="16"/>
        <v>12839.563468</v>
      </c>
      <c r="IG9" s="48">
        <f t="shared" si="16"/>
        <v>12839.563468</v>
      </c>
      <c r="IH9" s="48">
        <f t="shared" si="16"/>
        <v>12839.563468</v>
      </c>
      <c r="II9" s="48">
        <f t="shared" si="16"/>
        <v>12839.563468</v>
      </c>
      <c r="IJ9" s="48">
        <f t="shared" si="16"/>
        <v>12839.563468</v>
      </c>
      <c r="IK9" s="48">
        <f t="shared" si="16"/>
        <v>12839.563468</v>
      </c>
      <c r="IL9" s="48">
        <f t="shared" si="16"/>
        <v>12839.563468</v>
      </c>
      <c r="IM9" s="48">
        <f t="shared" si="16"/>
        <v>12839.563468</v>
      </c>
      <c r="IN9" s="48">
        <f t="shared" si="16"/>
        <v>12839.563468</v>
      </c>
      <c r="IO9" s="48">
        <f t="shared" si="16"/>
        <v>12839.563468</v>
      </c>
      <c r="IP9" s="48">
        <f t="shared" si="16"/>
        <v>12839.563468</v>
      </c>
      <c r="IQ9" s="48">
        <f t="shared" si="16"/>
        <v>12839.563468</v>
      </c>
      <c r="IR9" s="48">
        <f t="shared" si="16"/>
        <v>12839.563468</v>
      </c>
      <c r="IS9" s="48">
        <f t="shared" si="16"/>
        <v>12839.563468</v>
      </c>
      <c r="IT9" s="48">
        <f t="shared" si="16"/>
        <v>12839.563468</v>
      </c>
      <c r="IU9" s="48">
        <f t="shared" si="16"/>
        <v>12839.563468</v>
      </c>
      <c r="IV9" s="48">
        <f t="shared" si="16"/>
        <v>12839.563468</v>
      </c>
      <c r="IW9" s="48">
        <f t="shared" si="16"/>
        <v>12839.563468</v>
      </c>
      <c r="IX9" s="48">
        <f t="shared" si="16"/>
        <v>12839.563468</v>
      </c>
      <c r="IY9" s="48">
        <f t="shared" ref="IY9:LJ9" si="17">SUM(IY5:IY8)</f>
        <v>12839.563468</v>
      </c>
      <c r="IZ9" s="48">
        <f t="shared" si="17"/>
        <v>12839.563468</v>
      </c>
      <c r="JA9" s="48">
        <f t="shared" si="17"/>
        <v>12839.563468</v>
      </c>
      <c r="JB9" s="48">
        <f t="shared" si="17"/>
        <v>13042.67828968</v>
      </c>
      <c r="JC9" s="48">
        <f t="shared" si="17"/>
        <v>13167.559480930002</v>
      </c>
      <c r="JD9" s="48">
        <f t="shared" si="17"/>
        <v>13167.559480930002</v>
      </c>
      <c r="JE9" s="48">
        <f t="shared" si="17"/>
        <v>13224.750372040002</v>
      </c>
      <c r="JF9" s="48">
        <f t="shared" si="17"/>
        <v>13224.750372040002</v>
      </c>
      <c r="JG9" s="48">
        <f t="shared" si="17"/>
        <v>13224.750372040002</v>
      </c>
      <c r="JH9" s="48">
        <f t="shared" si="17"/>
        <v>13224.750372040002</v>
      </c>
      <c r="JI9" s="48">
        <f t="shared" si="17"/>
        <v>13224.750372040002</v>
      </c>
      <c r="JJ9" s="48">
        <f t="shared" si="17"/>
        <v>13224.750372040002</v>
      </c>
      <c r="JK9" s="48">
        <f t="shared" si="17"/>
        <v>13224.750372040002</v>
      </c>
      <c r="JL9" s="48">
        <f t="shared" si="17"/>
        <v>13224.750372040002</v>
      </c>
      <c r="JM9" s="48">
        <f t="shared" si="17"/>
        <v>13224.750372040002</v>
      </c>
      <c r="JN9" s="48">
        <f t="shared" si="17"/>
        <v>13224.750372040002</v>
      </c>
      <c r="JO9" s="48">
        <f t="shared" si="17"/>
        <v>13224.750372040002</v>
      </c>
      <c r="JP9" s="48">
        <f t="shared" si="17"/>
        <v>13224.750372040002</v>
      </c>
      <c r="JQ9" s="48">
        <f t="shared" si="17"/>
        <v>13224.750372040002</v>
      </c>
      <c r="JR9" s="48">
        <f t="shared" si="17"/>
        <v>13224.750372040002</v>
      </c>
      <c r="JS9" s="48">
        <f t="shared" si="17"/>
        <v>13224.750372040002</v>
      </c>
      <c r="JT9" s="48">
        <f t="shared" si="17"/>
        <v>13224.750372040002</v>
      </c>
      <c r="JU9" s="48">
        <f t="shared" si="17"/>
        <v>13224.750372040002</v>
      </c>
      <c r="JV9" s="48">
        <f t="shared" si="17"/>
        <v>13224.750372040002</v>
      </c>
      <c r="JW9" s="48">
        <f t="shared" si="17"/>
        <v>13224.750372040002</v>
      </c>
      <c r="JX9" s="48">
        <f t="shared" si="17"/>
        <v>13224.750372040002</v>
      </c>
      <c r="JY9" s="48">
        <f t="shared" si="17"/>
        <v>13224.750372040002</v>
      </c>
      <c r="JZ9" s="48">
        <f t="shared" si="17"/>
        <v>13224.750372040002</v>
      </c>
      <c r="KA9" s="48">
        <f t="shared" si="17"/>
        <v>13224.750372040002</v>
      </c>
      <c r="KB9" s="48">
        <f t="shared" si="17"/>
        <v>13224.750372040002</v>
      </c>
      <c r="KC9" s="48">
        <f t="shared" si="17"/>
        <v>13224.750372040002</v>
      </c>
      <c r="KD9" s="48">
        <f t="shared" si="17"/>
        <v>13224.750372040002</v>
      </c>
      <c r="KE9" s="48">
        <f t="shared" si="17"/>
        <v>13224.750372040002</v>
      </c>
      <c r="KF9" s="48">
        <f t="shared" si="17"/>
        <v>13224.750372040002</v>
      </c>
      <c r="KG9" s="48">
        <f t="shared" si="17"/>
        <v>13224.750372040002</v>
      </c>
      <c r="KH9" s="48">
        <f t="shared" si="17"/>
        <v>13224.750372040002</v>
      </c>
      <c r="KI9" s="48">
        <f t="shared" si="17"/>
        <v>13224.750372040002</v>
      </c>
      <c r="KJ9" s="48">
        <f t="shared" si="17"/>
        <v>13224.750372040002</v>
      </c>
      <c r="KK9" s="48">
        <f t="shared" si="17"/>
        <v>13224.750372040002</v>
      </c>
      <c r="KL9" s="48">
        <f t="shared" si="17"/>
        <v>13224.750372040002</v>
      </c>
      <c r="KM9" s="48">
        <f t="shared" si="17"/>
        <v>13224.750372040002</v>
      </c>
      <c r="KN9" s="48">
        <f t="shared" si="17"/>
        <v>13224.750372040002</v>
      </c>
      <c r="KO9" s="48">
        <f t="shared" si="17"/>
        <v>13224.750372040002</v>
      </c>
      <c r="KP9" s="48">
        <f t="shared" si="17"/>
        <v>13224.750372040002</v>
      </c>
      <c r="KQ9" s="48">
        <f t="shared" si="17"/>
        <v>13224.750372040002</v>
      </c>
      <c r="KR9" s="48">
        <f t="shared" si="17"/>
        <v>13224.750372040002</v>
      </c>
      <c r="KS9" s="48">
        <f t="shared" si="17"/>
        <v>13224.750372040002</v>
      </c>
      <c r="KT9" s="48">
        <f t="shared" si="17"/>
        <v>13224.750372040002</v>
      </c>
      <c r="KU9" s="48">
        <f t="shared" si="17"/>
        <v>13224.750372040002</v>
      </c>
      <c r="KV9" s="48">
        <f t="shared" si="17"/>
        <v>13224.750372040002</v>
      </c>
      <c r="KW9" s="48">
        <f t="shared" si="17"/>
        <v>13224.750372040002</v>
      </c>
      <c r="KX9" s="48">
        <f t="shared" si="17"/>
        <v>13224.750372040002</v>
      </c>
      <c r="KY9" s="48">
        <f t="shared" si="17"/>
        <v>13224.750372040002</v>
      </c>
      <c r="KZ9" s="48">
        <f t="shared" si="17"/>
        <v>13224.750372040002</v>
      </c>
      <c r="LA9" s="48">
        <f t="shared" si="17"/>
        <v>13224.750372040002</v>
      </c>
      <c r="LB9" s="48">
        <f t="shared" si="17"/>
        <v>13224.750372040002</v>
      </c>
      <c r="LC9" s="48">
        <f t="shared" si="17"/>
        <v>13224.750372040002</v>
      </c>
      <c r="LD9" s="48">
        <f t="shared" si="17"/>
        <v>13224.750372040002</v>
      </c>
      <c r="LE9" s="48">
        <f t="shared" si="17"/>
        <v>13224.750372040002</v>
      </c>
      <c r="LF9" s="48">
        <f t="shared" si="17"/>
        <v>13224.750372040002</v>
      </c>
      <c r="LG9" s="48">
        <f t="shared" si="17"/>
        <v>13224.750372040002</v>
      </c>
      <c r="LH9" s="48">
        <f t="shared" si="17"/>
        <v>13224.750372040002</v>
      </c>
      <c r="LI9" s="48">
        <f t="shared" si="17"/>
        <v>13224.750372040002</v>
      </c>
      <c r="LJ9" s="48">
        <f t="shared" si="17"/>
        <v>13224.750372040002</v>
      </c>
      <c r="LK9" s="48">
        <f t="shared" ref="LK9:MY9" si="18">SUM(LK5:LK8)</f>
        <v>6251.1414943600012</v>
      </c>
      <c r="LL9" s="48">
        <f t="shared" si="18"/>
        <v>1963.5539281100005</v>
      </c>
      <c r="LM9" s="48">
        <f t="shared" si="18"/>
        <v>1963.5539281100005</v>
      </c>
      <c r="LN9" s="48">
        <f t="shared" si="18"/>
        <v>0</v>
      </c>
      <c r="LO9" s="48">
        <f t="shared" si="18"/>
        <v>0</v>
      </c>
      <c r="LP9" s="48">
        <f t="shared" si="18"/>
        <v>0</v>
      </c>
      <c r="LQ9" s="48">
        <f t="shared" si="18"/>
        <v>0</v>
      </c>
      <c r="LR9" s="48">
        <f t="shared" si="18"/>
        <v>0</v>
      </c>
      <c r="LS9" s="48">
        <f t="shared" si="18"/>
        <v>0</v>
      </c>
      <c r="LT9" s="48">
        <f t="shared" si="18"/>
        <v>0</v>
      </c>
      <c r="LU9" s="48">
        <f t="shared" si="18"/>
        <v>0</v>
      </c>
      <c r="LV9" s="48">
        <f t="shared" si="18"/>
        <v>0</v>
      </c>
      <c r="LW9" s="48">
        <f t="shared" si="18"/>
        <v>0</v>
      </c>
      <c r="LX9" s="48">
        <f t="shared" si="18"/>
        <v>0</v>
      </c>
      <c r="LY9" s="48">
        <f t="shared" si="18"/>
        <v>0</v>
      </c>
      <c r="LZ9" s="48">
        <f t="shared" si="18"/>
        <v>0</v>
      </c>
      <c r="MA9" s="48">
        <f t="shared" si="18"/>
        <v>0</v>
      </c>
      <c r="MB9" s="48">
        <f t="shared" si="18"/>
        <v>0</v>
      </c>
      <c r="MC9" s="48">
        <f t="shared" si="18"/>
        <v>0</v>
      </c>
      <c r="MD9" s="48">
        <f t="shared" si="18"/>
        <v>0</v>
      </c>
      <c r="ME9" s="48">
        <f t="shared" si="18"/>
        <v>0</v>
      </c>
      <c r="MF9" s="48">
        <f t="shared" si="18"/>
        <v>0</v>
      </c>
      <c r="MG9" s="48">
        <f t="shared" si="18"/>
        <v>0</v>
      </c>
      <c r="MH9" s="48">
        <f t="shared" si="18"/>
        <v>0</v>
      </c>
      <c r="MI9" s="48">
        <f t="shared" si="18"/>
        <v>0</v>
      </c>
      <c r="MJ9" s="48">
        <f t="shared" si="18"/>
        <v>0</v>
      </c>
      <c r="MK9" s="48">
        <f t="shared" si="18"/>
        <v>0</v>
      </c>
      <c r="ML9" s="48">
        <f t="shared" si="18"/>
        <v>0</v>
      </c>
      <c r="MM9" s="48">
        <f t="shared" si="18"/>
        <v>0</v>
      </c>
      <c r="MN9" s="48">
        <f t="shared" si="18"/>
        <v>0</v>
      </c>
      <c r="MO9" s="48">
        <f t="shared" si="18"/>
        <v>0</v>
      </c>
      <c r="MP9" s="48">
        <f t="shared" si="18"/>
        <v>0</v>
      </c>
      <c r="MQ9" s="48">
        <f t="shared" si="18"/>
        <v>0</v>
      </c>
      <c r="MR9" s="48">
        <f t="shared" si="18"/>
        <v>0</v>
      </c>
      <c r="MS9" s="48">
        <f t="shared" si="18"/>
        <v>0</v>
      </c>
      <c r="MT9" s="48">
        <f t="shared" si="18"/>
        <v>0</v>
      </c>
      <c r="MU9" s="48">
        <f t="shared" si="18"/>
        <v>0</v>
      </c>
      <c r="MV9" s="48">
        <f t="shared" si="18"/>
        <v>0</v>
      </c>
      <c r="MW9" s="48">
        <f t="shared" si="18"/>
        <v>0</v>
      </c>
      <c r="MX9" s="48">
        <f t="shared" si="18"/>
        <v>0</v>
      </c>
      <c r="MY9" s="48">
        <f t="shared" si="18"/>
        <v>0</v>
      </c>
    </row>
    <row r="10" spans="1:363" s="31" customFormat="1" x14ac:dyDescent="0.2">
      <c r="A10" s="31" t="s">
        <v>118</v>
      </c>
      <c r="C10" s="47">
        <f>COUNTIF('RENT ROLL'!$P$3:$P$100,"="&amp;MATRIX!C3)+COUNTIF('RENT ROLL'!$W$3:$W$100,"="&amp;MATRIX!C3)+COUNTIF('RENT ROLL'!$AB$3:$AB$100,"="&amp;MATRIX!C3)+COUNTIF('RENT ROLL'!$AG$3:$AG$100,"="&amp;MATRIX!C3)</f>
        <v>0</v>
      </c>
      <c r="D10" s="47">
        <f>COUNTIF('RENT ROLL'!$P$3:$P$100,"="&amp;MATRIX!D3)+COUNTIF('RENT ROLL'!$W$3:$W$100,"="&amp;MATRIX!D3)+COUNTIF('RENT ROLL'!$AB$3:$AB$100,"="&amp;MATRIX!D3)+COUNTIF('RENT ROLL'!$AG$3:$AG$100,"="&amp;MATRIX!D3)</f>
        <v>0</v>
      </c>
      <c r="E10" s="47">
        <f>COUNTIF('RENT ROLL'!$P$3:$P$100,"="&amp;MATRIX!E3)+COUNTIF('RENT ROLL'!$W$3:$W$100,"="&amp;MATRIX!E3)+COUNTIF('RENT ROLL'!$AB$3:$AB$100,"="&amp;MATRIX!E3)+COUNTIF('RENT ROLL'!$AG$3:$AG$100,"="&amp;MATRIX!E3)</f>
        <v>0</v>
      </c>
      <c r="F10" s="47">
        <f>COUNTIF('RENT ROLL'!$P$3:$P$100,"="&amp;MATRIX!F3)+COUNTIF('RENT ROLL'!$W$3:$W$100,"="&amp;MATRIX!F3)+COUNTIF('RENT ROLL'!$AB$3:$AB$100,"="&amp;MATRIX!F3)+COUNTIF('RENT ROLL'!$AG$3:$AG$100,"="&amp;MATRIX!F3)</f>
        <v>0</v>
      </c>
      <c r="G10" s="47">
        <f>COUNTIF('RENT ROLL'!$P$3:$P$100,"="&amp;MATRIX!G3)+COUNTIF('RENT ROLL'!$W$3:$W$100,"="&amp;MATRIX!G3)+COUNTIF('RENT ROLL'!$AB$3:$AB$100,"="&amp;MATRIX!G3)+COUNTIF('RENT ROLL'!$AG$3:$AG$100,"="&amp;MATRIX!G3)</f>
        <v>0</v>
      </c>
      <c r="H10" s="47">
        <f>COUNTIF('RENT ROLL'!$P$3:$P$100,"="&amp;MATRIX!H3)+COUNTIF('RENT ROLL'!$W$3:$W$100,"="&amp;MATRIX!H3)+COUNTIF('RENT ROLL'!$AB$3:$AB$100,"="&amp;MATRIX!H3)+COUNTIF('RENT ROLL'!$AG$3:$AG$100,"="&amp;MATRIX!H3)</f>
        <v>0</v>
      </c>
      <c r="I10" s="47">
        <f>COUNTIF('RENT ROLL'!$P$3:$P$100,"="&amp;MATRIX!I3)+COUNTIF('RENT ROLL'!$W$3:$W$100,"="&amp;MATRIX!I3)+COUNTIF('RENT ROLL'!$AB$3:$AB$100,"="&amp;MATRIX!I3)+COUNTIF('RENT ROLL'!$AG$3:$AG$100,"="&amp;MATRIX!I3)</f>
        <v>0</v>
      </c>
      <c r="J10" s="47">
        <f>COUNTIF('RENT ROLL'!$P$3:$P$100,"="&amp;MATRIX!J3)+COUNTIF('RENT ROLL'!$W$3:$W$100,"="&amp;MATRIX!J3)+COUNTIF('RENT ROLL'!$AB$3:$AB$100,"="&amp;MATRIX!J3)+COUNTIF('RENT ROLL'!$AG$3:$AG$100,"="&amp;MATRIX!J3)</f>
        <v>0</v>
      </c>
      <c r="K10" s="47">
        <f>COUNTIF('RENT ROLL'!$P$3:$P$100,"="&amp;MATRIX!K3)+COUNTIF('RENT ROLL'!$W$3:$W$100,"="&amp;MATRIX!K3)+COUNTIF('RENT ROLL'!$AB$3:$AB$100,"="&amp;MATRIX!K3)+COUNTIF('RENT ROLL'!$AG$3:$AG$100,"="&amp;MATRIX!K3)</f>
        <v>0</v>
      </c>
      <c r="L10" s="47">
        <f>COUNTIF('RENT ROLL'!$P$3:$P$100,"="&amp;MATRIX!L3)+COUNTIF('RENT ROLL'!$W$3:$W$100,"="&amp;MATRIX!L3)+COUNTIF('RENT ROLL'!$AB$3:$AB$100,"="&amp;MATRIX!L3)+COUNTIF('RENT ROLL'!$AG$3:$AG$100,"="&amp;MATRIX!L3)</f>
        <v>0</v>
      </c>
      <c r="M10" s="47">
        <f>COUNTIF('RENT ROLL'!$P$3:$P$100,"="&amp;MATRIX!M3)+COUNTIF('RENT ROLL'!$W$3:$W$100,"="&amp;MATRIX!M3)+COUNTIF('RENT ROLL'!$AB$3:$AB$100,"="&amp;MATRIX!M3)+COUNTIF('RENT ROLL'!$AG$3:$AG$100,"="&amp;MATRIX!M3)</f>
        <v>0</v>
      </c>
      <c r="N10" s="47">
        <f>COUNTIF('RENT ROLL'!$P$3:$P$100,"="&amp;MATRIX!N3)+COUNTIF('RENT ROLL'!$W$3:$W$100,"="&amp;MATRIX!N3)+COUNTIF('RENT ROLL'!$AB$3:$AB$100,"="&amp;MATRIX!N3)+COUNTIF('RENT ROLL'!$AG$3:$AG$100,"="&amp;MATRIX!N3)</f>
        <v>0</v>
      </c>
      <c r="O10" s="47">
        <f>COUNTIF('RENT ROLL'!$P$3:$P$100,"="&amp;MATRIX!O3)+COUNTIF('RENT ROLL'!$W$3:$W$100,"="&amp;MATRIX!O3)+COUNTIF('RENT ROLL'!$AB$3:$AB$100,"="&amp;MATRIX!O3)+COUNTIF('RENT ROLL'!$AG$3:$AG$100,"="&amp;MATRIX!O3)</f>
        <v>0</v>
      </c>
      <c r="P10" s="47">
        <f>COUNTIF('RENT ROLL'!$P$3:$P$100,"="&amp;MATRIX!P3)+COUNTIF('RENT ROLL'!$W$3:$W$100,"="&amp;MATRIX!P3)+COUNTIF('RENT ROLL'!$AB$3:$AB$100,"="&amp;MATRIX!P3)+COUNTIF('RENT ROLL'!$AG$3:$AG$100,"="&amp;MATRIX!P3)</f>
        <v>0</v>
      </c>
      <c r="Q10" s="47">
        <f>COUNTIF('RENT ROLL'!$P$3:$P$100,"="&amp;MATRIX!Q3)+COUNTIF('RENT ROLL'!$W$3:$W$100,"="&amp;MATRIX!Q3)+COUNTIF('RENT ROLL'!$AB$3:$AB$100,"="&amp;MATRIX!Q3)+COUNTIF('RENT ROLL'!$AG$3:$AG$100,"="&amp;MATRIX!Q3)</f>
        <v>0</v>
      </c>
      <c r="R10" s="47">
        <f>COUNTIF('RENT ROLL'!$P$3:$P$100,"="&amp;MATRIX!R3)+COUNTIF('RENT ROLL'!$W$3:$W$100,"="&amp;MATRIX!R3)+COUNTIF('RENT ROLL'!$AB$3:$AB$100,"="&amp;MATRIX!R3)+COUNTIF('RENT ROLL'!$AG$3:$AG$100,"="&amp;MATRIX!R3)</f>
        <v>0</v>
      </c>
      <c r="S10" s="47">
        <f>COUNTIF('RENT ROLL'!$P$3:$P$100,"="&amp;MATRIX!S3)+COUNTIF('RENT ROLL'!$W$3:$W$100,"="&amp;MATRIX!S3)+COUNTIF('RENT ROLL'!$AB$3:$AB$100,"="&amp;MATRIX!S3)+COUNTIF('RENT ROLL'!$AG$3:$AG$100,"="&amp;MATRIX!S3)</f>
        <v>0</v>
      </c>
      <c r="T10" s="47">
        <f>COUNTIF('RENT ROLL'!$P$3:$P$100,"="&amp;MATRIX!T3)+COUNTIF('RENT ROLL'!$W$3:$W$100,"="&amp;MATRIX!T3)+COUNTIF('RENT ROLL'!$AB$3:$AB$100,"="&amp;MATRIX!T3)+COUNTIF('RENT ROLL'!$AG$3:$AG$100,"="&amp;MATRIX!T3)</f>
        <v>0</v>
      </c>
      <c r="U10" s="47">
        <f>COUNTIF('RENT ROLL'!$P$3:$P$100,"="&amp;MATRIX!U3)+COUNTIF('RENT ROLL'!$W$3:$W$100,"="&amp;MATRIX!U3)+COUNTIF('RENT ROLL'!$AB$3:$AB$100,"="&amp;MATRIX!U3)+COUNTIF('RENT ROLL'!$AG$3:$AG$100,"="&amp;MATRIX!U3)</f>
        <v>0</v>
      </c>
      <c r="V10" s="47">
        <f>COUNTIF('RENT ROLL'!$P$3:$P$100,"="&amp;MATRIX!V3)+COUNTIF('RENT ROLL'!$W$3:$W$100,"="&amp;MATRIX!V3)+COUNTIF('RENT ROLL'!$AB$3:$AB$100,"="&amp;MATRIX!V3)+COUNTIF('RENT ROLL'!$AG$3:$AG$100,"="&amp;MATRIX!V3)</f>
        <v>0</v>
      </c>
      <c r="W10" s="47">
        <f>COUNTIF('RENT ROLL'!$P$3:$P$100,"="&amp;MATRIX!W3)+COUNTIF('RENT ROLL'!$W$3:$W$100,"="&amp;MATRIX!W3)+COUNTIF('RENT ROLL'!$AB$3:$AB$100,"="&amp;MATRIX!W3)+COUNTIF('RENT ROLL'!$AG$3:$AG$100,"="&amp;MATRIX!W3)</f>
        <v>0</v>
      </c>
      <c r="X10" s="47">
        <f>COUNTIF('RENT ROLL'!$P$3:$P$100,"="&amp;MATRIX!X3)+COUNTIF('RENT ROLL'!$W$3:$W$100,"="&amp;MATRIX!X3)+COUNTIF('RENT ROLL'!$AB$3:$AB$100,"="&amp;MATRIX!X3)+COUNTIF('RENT ROLL'!$AG$3:$AG$100,"="&amp;MATRIX!X3)</f>
        <v>0</v>
      </c>
      <c r="Y10" s="47">
        <f>COUNTIF('RENT ROLL'!$P$3:$P$100,"="&amp;MATRIX!Y3)+COUNTIF('RENT ROLL'!$W$3:$W$100,"="&amp;MATRIX!Y3)+COUNTIF('RENT ROLL'!$AB$3:$AB$100,"="&amp;MATRIX!Y3)+COUNTIF('RENT ROLL'!$AG$3:$AG$100,"="&amp;MATRIX!Y3)</f>
        <v>0</v>
      </c>
      <c r="Z10" s="47">
        <f>COUNTIF('RENT ROLL'!$P$3:$P$100,"="&amp;MATRIX!Z3)+COUNTIF('RENT ROLL'!$W$3:$W$100,"="&amp;MATRIX!Z3)+COUNTIF('RENT ROLL'!$AB$3:$AB$100,"="&amp;MATRIX!Z3)+COUNTIF('RENT ROLL'!$AG$3:$AG$100,"="&amp;MATRIX!Z3)</f>
        <v>0</v>
      </c>
      <c r="AA10" s="47">
        <f>COUNTIF('RENT ROLL'!$P$3:$P$100,"="&amp;MATRIX!AA3)+COUNTIF('RENT ROLL'!$W$3:$W$100,"="&amp;MATRIX!AA3)+COUNTIF('RENT ROLL'!$AB$3:$AB$100,"="&amp;MATRIX!AA3)+COUNTIF('RENT ROLL'!$AG$3:$AG$100,"="&amp;MATRIX!AA3)</f>
        <v>0</v>
      </c>
      <c r="AB10" s="47">
        <f>COUNTIF('RENT ROLL'!$P$3:$P$100,"="&amp;MATRIX!AB3)+COUNTIF('RENT ROLL'!$W$3:$W$100,"="&amp;MATRIX!AB3)+COUNTIF('RENT ROLL'!$AB$3:$AB$100,"="&amp;MATRIX!AB3)+COUNTIF('RENT ROLL'!$AG$3:$AG$100,"="&amp;MATRIX!AB3)</f>
        <v>0</v>
      </c>
      <c r="AC10" s="47">
        <f>COUNTIF('RENT ROLL'!$P$3:$P$100,"="&amp;MATRIX!AC3)+COUNTIF('RENT ROLL'!$W$3:$W$100,"="&amp;MATRIX!AC3)+COUNTIF('RENT ROLL'!$AB$3:$AB$100,"="&amp;MATRIX!AC3)+COUNTIF('RENT ROLL'!$AG$3:$AG$100,"="&amp;MATRIX!AC3)</f>
        <v>0</v>
      </c>
      <c r="AD10" s="47">
        <f>COUNTIF('RENT ROLL'!$P$3:$P$100,"="&amp;MATRIX!AD3)+COUNTIF('RENT ROLL'!$W$3:$W$100,"="&amp;MATRIX!AD3)+COUNTIF('RENT ROLL'!$AB$3:$AB$100,"="&amp;MATRIX!AD3)+COUNTIF('RENT ROLL'!$AG$3:$AG$100,"="&amp;MATRIX!AD3)</f>
        <v>0</v>
      </c>
      <c r="AE10" s="47">
        <f>COUNTIF('RENT ROLL'!$P$3:$P$100,"="&amp;MATRIX!AE3)+COUNTIF('RENT ROLL'!$W$3:$W$100,"="&amp;MATRIX!AE3)+COUNTIF('RENT ROLL'!$AB$3:$AB$100,"="&amp;MATRIX!AE3)+COUNTIF('RENT ROLL'!$AG$3:$AG$100,"="&amp;MATRIX!AE3)</f>
        <v>0</v>
      </c>
      <c r="AF10" s="47">
        <f>COUNTIF('RENT ROLL'!$P$3:$P$100,"="&amp;MATRIX!AF3)+COUNTIF('RENT ROLL'!$W$3:$W$100,"="&amp;MATRIX!AF3)+COUNTIF('RENT ROLL'!$AB$3:$AB$100,"="&amp;MATRIX!AF3)+COUNTIF('RENT ROLL'!$AG$3:$AG$100,"="&amp;MATRIX!AF3)</f>
        <v>0</v>
      </c>
      <c r="AG10" s="47">
        <f>COUNTIF('RENT ROLL'!$P$3:$P$100,"="&amp;MATRIX!AG3)+COUNTIF('RENT ROLL'!$W$3:$W$100,"="&amp;MATRIX!AG3)+COUNTIF('RENT ROLL'!$AB$3:$AB$100,"="&amp;MATRIX!AG3)+COUNTIF('RENT ROLL'!$AG$3:$AG$100,"="&amp;MATRIX!AG3)</f>
        <v>0</v>
      </c>
      <c r="AH10" s="47">
        <f>COUNTIF('RENT ROLL'!$P$3:$P$100,"="&amp;MATRIX!AH3)+COUNTIF('RENT ROLL'!$W$3:$W$100,"="&amp;MATRIX!AH3)+COUNTIF('RENT ROLL'!$AB$3:$AB$100,"="&amp;MATRIX!AH3)+COUNTIF('RENT ROLL'!$AG$3:$AG$100,"="&amp;MATRIX!AH3)</f>
        <v>0</v>
      </c>
      <c r="AI10" s="47">
        <f>COUNTIF('RENT ROLL'!$P$3:$P$100,"="&amp;MATRIX!AI3)+COUNTIF('RENT ROLL'!$W$3:$W$100,"="&amp;MATRIX!AI3)+COUNTIF('RENT ROLL'!$AB$3:$AB$100,"="&amp;MATRIX!AI3)+COUNTIF('RENT ROLL'!$AG$3:$AG$100,"="&amp;MATRIX!AI3)</f>
        <v>0</v>
      </c>
      <c r="AJ10" s="47">
        <f>COUNTIF('RENT ROLL'!$P$3:$P$100,"="&amp;MATRIX!AJ3)+COUNTIF('RENT ROLL'!$W$3:$W$100,"="&amp;MATRIX!AJ3)+COUNTIF('RENT ROLL'!$AB$3:$AB$100,"="&amp;MATRIX!AJ3)+COUNTIF('RENT ROLL'!$AG$3:$AG$100,"="&amp;MATRIX!AJ3)</f>
        <v>0</v>
      </c>
      <c r="AK10" s="47">
        <f>COUNTIF('RENT ROLL'!$P$3:$P$100,"="&amp;MATRIX!AK3)+COUNTIF('RENT ROLL'!$W$3:$W$100,"="&amp;MATRIX!AK3)+COUNTIF('RENT ROLL'!$AB$3:$AB$100,"="&amp;MATRIX!AK3)+COUNTIF('RENT ROLL'!$AG$3:$AG$100,"="&amp;MATRIX!AK3)</f>
        <v>0</v>
      </c>
      <c r="AL10" s="47">
        <f>COUNTIF('RENT ROLL'!$P$3:$P$100,"="&amp;MATRIX!AL3)+COUNTIF('RENT ROLL'!$W$3:$W$100,"="&amp;MATRIX!AL3)+COUNTIF('RENT ROLL'!$AB$3:$AB$100,"="&amp;MATRIX!AL3)+COUNTIF('RENT ROLL'!$AG$3:$AG$100,"="&amp;MATRIX!AL3)</f>
        <v>0</v>
      </c>
      <c r="AM10" s="47">
        <f>COUNTIF('RENT ROLL'!$P$3:$P$100,"="&amp;MATRIX!AM3)+COUNTIF('RENT ROLL'!$W$3:$W$100,"="&amp;MATRIX!AM3)+COUNTIF('RENT ROLL'!$AB$3:$AB$100,"="&amp;MATRIX!AM3)+COUNTIF('RENT ROLL'!$AG$3:$AG$100,"="&amp;MATRIX!AM3)</f>
        <v>0</v>
      </c>
      <c r="AN10" s="47">
        <f>COUNTIF('RENT ROLL'!$P$3:$P$100,"="&amp;MATRIX!AN3)+COUNTIF('RENT ROLL'!$W$3:$W$100,"="&amp;MATRIX!AN3)+COUNTIF('RENT ROLL'!$AB$3:$AB$100,"="&amp;MATRIX!AN3)+COUNTIF('RENT ROLL'!$AG$3:$AG$100,"="&amp;MATRIX!AN3)</f>
        <v>0</v>
      </c>
      <c r="AO10" s="47">
        <f>COUNTIF('RENT ROLL'!$P$3:$P$100,"="&amp;MATRIX!AO3)+COUNTIF('RENT ROLL'!$W$3:$W$100,"="&amp;MATRIX!AO3)+COUNTIF('RENT ROLL'!$AB$3:$AB$100,"="&amp;MATRIX!AO3)+COUNTIF('RENT ROLL'!$AG$3:$AG$100,"="&amp;MATRIX!AO3)</f>
        <v>0</v>
      </c>
      <c r="AP10" s="47">
        <f>COUNTIF('RENT ROLL'!$P$3:$P$100,"="&amp;MATRIX!AP3)+COUNTIF('RENT ROLL'!$W$3:$W$100,"="&amp;MATRIX!AP3)+COUNTIF('RENT ROLL'!$AB$3:$AB$100,"="&amp;MATRIX!AP3)+COUNTIF('RENT ROLL'!$AG$3:$AG$100,"="&amp;MATRIX!AP3)</f>
        <v>0</v>
      </c>
      <c r="AQ10" s="47">
        <f>COUNTIF('RENT ROLL'!$P$3:$P$100,"="&amp;MATRIX!AQ3)+COUNTIF('RENT ROLL'!$W$3:$W$100,"="&amp;MATRIX!AQ3)+COUNTIF('RENT ROLL'!$AB$3:$AB$100,"="&amp;MATRIX!AQ3)+COUNTIF('RENT ROLL'!$AG$3:$AG$100,"="&amp;MATRIX!AQ3)</f>
        <v>0</v>
      </c>
      <c r="AR10" s="47">
        <f>COUNTIF('RENT ROLL'!$P$3:$P$100,"="&amp;MATRIX!AR3)+COUNTIF('RENT ROLL'!$W$3:$W$100,"="&amp;MATRIX!AR3)+COUNTIF('RENT ROLL'!$AB$3:$AB$100,"="&amp;MATRIX!AR3)+COUNTIF('RENT ROLL'!$AG$3:$AG$100,"="&amp;MATRIX!AR3)</f>
        <v>0</v>
      </c>
      <c r="AS10" s="47">
        <f>COUNTIF('RENT ROLL'!$P$3:$P$100,"="&amp;MATRIX!AS3)+COUNTIF('RENT ROLL'!$W$3:$W$100,"="&amp;MATRIX!AS3)+COUNTIF('RENT ROLL'!$AB$3:$AB$100,"="&amp;MATRIX!AS3)+COUNTIF('RENT ROLL'!$AG$3:$AG$100,"="&amp;MATRIX!AS3)</f>
        <v>0</v>
      </c>
      <c r="AT10" s="47">
        <f>COUNTIF('RENT ROLL'!$P$3:$P$100,"="&amp;MATRIX!AT3)+COUNTIF('RENT ROLL'!$W$3:$W$100,"="&amp;MATRIX!AT3)+COUNTIF('RENT ROLL'!$AB$3:$AB$100,"="&amp;MATRIX!AT3)+COUNTIF('RENT ROLL'!$AG$3:$AG$100,"="&amp;MATRIX!AT3)</f>
        <v>0</v>
      </c>
      <c r="AU10" s="47">
        <f>COUNTIF('RENT ROLL'!$P$3:$P$100,"="&amp;MATRIX!AU3)+COUNTIF('RENT ROLL'!$W$3:$W$100,"="&amp;MATRIX!AU3)+COUNTIF('RENT ROLL'!$AB$3:$AB$100,"="&amp;MATRIX!AU3)+COUNTIF('RENT ROLL'!$AG$3:$AG$100,"="&amp;MATRIX!AU3)</f>
        <v>0</v>
      </c>
      <c r="AV10" s="47">
        <f>COUNTIF('RENT ROLL'!$P$3:$P$100,"="&amp;MATRIX!AV3)+COUNTIF('RENT ROLL'!$W$3:$W$100,"="&amp;MATRIX!AV3)+COUNTIF('RENT ROLL'!$AB$3:$AB$100,"="&amp;MATRIX!AV3)+COUNTIF('RENT ROLL'!$AG$3:$AG$100,"="&amp;MATRIX!AV3)</f>
        <v>0</v>
      </c>
      <c r="AW10" s="47">
        <f>COUNTIF('RENT ROLL'!$P$3:$P$100,"="&amp;MATRIX!AW3)+COUNTIF('RENT ROLL'!$W$3:$W$100,"="&amp;MATRIX!AW3)+COUNTIF('RENT ROLL'!$AB$3:$AB$100,"="&amp;MATRIX!AW3)+COUNTIF('RENT ROLL'!$AG$3:$AG$100,"="&amp;MATRIX!AW3)</f>
        <v>0</v>
      </c>
      <c r="AX10" s="47">
        <f>COUNTIF('RENT ROLL'!$P$3:$P$100,"="&amp;MATRIX!AX3)+COUNTIF('RENT ROLL'!$W$3:$W$100,"="&amp;MATRIX!AX3)+COUNTIF('RENT ROLL'!$AB$3:$AB$100,"="&amp;MATRIX!AX3)+COUNTIF('RENT ROLL'!$AG$3:$AG$100,"="&amp;MATRIX!AX3)</f>
        <v>0</v>
      </c>
      <c r="AY10" s="47">
        <f>COUNTIF('RENT ROLL'!$P$3:$P$100,"="&amp;MATRIX!AY3)+COUNTIF('RENT ROLL'!$W$3:$W$100,"="&amp;MATRIX!AY3)+COUNTIF('RENT ROLL'!$AB$3:$AB$100,"="&amp;MATRIX!AY3)+COUNTIF('RENT ROLL'!$AG$3:$AG$100,"="&amp;MATRIX!AY3)</f>
        <v>0</v>
      </c>
      <c r="AZ10" s="47">
        <f>COUNTIF('RENT ROLL'!$P$3:$P$100,"="&amp;MATRIX!AZ3)+COUNTIF('RENT ROLL'!$W$3:$W$100,"="&amp;MATRIX!AZ3)+COUNTIF('RENT ROLL'!$AB$3:$AB$100,"="&amp;MATRIX!AZ3)+COUNTIF('RENT ROLL'!$AG$3:$AG$100,"="&amp;MATRIX!AZ3)</f>
        <v>0</v>
      </c>
      <c r="BA10" s="47">
        <f>COUNTIF('RENT ROLL'!$P$3:$P$100,"="&amp;MATRIX!BA3)+COUNTIF('RENT ROLL'!$W$3:$W$100,"="&amp;MATRIX!BA3)+COUNTIF('RENT ROLL'!$AB$3:$AB$100,"="&amp;MATRIX!BA3)+COUNTIF('RENT ROLL'!$AG$3:$AG$100,"="&amp;MATRIX!BA3)</f>
        <v>0</v>
      </c>
      <c r="BB10" s="47">
        <f>COUNTIF('RENT ROLL'!$P$3:$P$100,"="&amp;MATRIX!BB3)+COUNTIF('RENT ROLL'!$W$3:$W$100,"="&amp;MATRIX!BB3)+COUNTIF('RENT ROLL'!$AB$3:$AB$100,"="&amp;MATRIX!BB3)+COUNTIF('RENT ROLL'!$AG$3:$AG$100,"="&amp;MATRIX!BB3)</f>
        <v>0</v>
      </c>
      <c r="BC10" s="47">
        <f>COUNTIF('RENT ROLL'!$P$3:$P$100,"="&amp;MATRIX!BC3)+COUNTIF('RENT ROLL'!$W$3:$W$100,"="&amp;MATRIX!BC3)+COUNTIF('RENT ROLL'!$AB$3:$AB$100,"="&amp;MATRIX!BC3)+COUNTIF('RENT ROLL'!$AG$3:$AG$100,"="&amp;MATRIX!BC3)</f>
        <v>0</v>
      </c>
      <c r="BD10" s="47">
        <f>COUNTIF('RENT ROLL'!$P$3:$P$100,"="&amp;MATRIX!BD3)+COUNTIF('RENT ROLL'!$W$3:$W$100,"="&amp;MATRIX!BD3)+COUNTIF('RENT ROLL'!$AB$3:$AB$100,"="&amp;MATRIX!BD3)+COUNTIF('RENT ROLL'!$AG$3:$AG$100,"="&amp;MATRIX!BD3)</f>
        <v>0</v>
      </c>
      <c r="BE10" s="47">
        <f>COUNTIF('RENT ROLL'!$P$3:$P$100,"="&amp;MATRIX!BE3)+COUNTIF('RENT ROLL'!$W$3:$W$100,"="&amp;MATRIX!BE3)+COUNTIF('RENT ROLL'!$AB$3:$AB$100,"="&amp;MATRIX!BE3)+COUNTIF('RENT ROLL'!$AG$3:$AG$100,"="&amp;MATRIX!BE3)</f>
        <v>0</v>
      </c>
      <c r="BF10" s="47">
        <f>COUNTIF('RENT ROLL'!$P$3:$P$100,"="&amp;MATRIX!BF3)+COUNTIF('RENT ROLL'!$W$3:$W$100,"="&amp;MATRIX!BF3)+COUNTIF('RENT ROLL'!$AB$3:$AB$100,"="&amp;MATRIX!BF3)+COUNTIF('RENT ROLL'!$AG$3:$AG$100,"="&amp;MATRIX!BF3)</f>
        <v>0</v>
      </c>
      <c r="BG10" s="47">
        <f>COUNTIF('RENT ROLL'!$P$3:$P$100,"="&amp;MATRIX!BG3)+COUNTIF('RENT ROLL'!$W$3:$W$100,"="&amp;MATRIX!BG3)+COUNTIF('RENT ROLL'!$AB$3:$AB$100,"="&amp;MATRIX!BG3)+COUNTIF('RENT ROLL'!$AG$3:$AG$100,"="&amp;MATRIX!BG3)</f>
        <v>0</v>
      </c>
      <c r="BH10" s="47">
        <f>COUNTIF('RENT ROLL'!$P$3:$P$100,"="&amp;MATRIX!BH3)+COUNTIF('RENT ROLL'!$W$3:$W$100,"="&amp;MATRIX!BH3)+COUNTIF('RENT ROLL'!$AB$3:$AB$100,"="&amp;MATRIX!BH3)+COUNTIF('RENT ROLL'!$AG$3:$AG$100,"="&amp;MATRIX!BH3)</f>
        <v>0</v>
      </c>
      <c r="BI10" s="47">
        <f>COUNTIF('RENT ROLL'!$P$3:$P$100,"="&amp;MATRIX!BI3)+COUNTIF('RENT ROLL'!$W$3:$W$100,"="&amp;MATRIX!BI3)+COUNTIF('RENT ROLL'!$AB$3:$AB$100,"="&amp;MATRIX!BI3)+COUNTIF('RENT ROLL'!$AG$3:$AG$100,"="&amp;MATRIX!BI3)</f>
        <v>0</v>
      </c>
      <c r="BJ10" s="47">
        <f>COUNTIF('RENT ROLL'!$P$3:$P$100,"="&amp;MATRIX!BJ3)+COUNTIF('RENT ROLL'!$W$3:$W$100,"="&amp;MATRIX!BJ3)+COUNTIF('RENT ROLL'!$AB$3:$AB$100,"="&amp;MATRIX!BJ3)+COUNTIF('RENT ROLL'!$AG$3:$AG$100,"="&amp;MATRIX!BJ3)</f>
        <v>0</v>
      </c>
      <c r="BK10" s="47">
        <f>COUNTIF('RENT ROLL'!$P$3:$P$100,"="&amp;MATRIX!BK3)+COUNTIF('RENT ROLL'!$W$3:$W$100,"="&amp;MATRIX!BK3)+COUNTIF('RENT ROLL'!$AB$3:$AB$100,"="&amp;MATRIX!BK3)+COUNTIF('RENT ROLL'!$AG$3:$AG$100,"="&amp;MATRIX!BK3)</f>
        <v>0</v>
      </c>
      <c r="BL10" s="47">
        <f>COUNTIF('RENT ROLL'!$P$3:$P$100,"="&amp;MATRIX!BL3)+COUNTIF('RENT ROLL'!$W$3:$W$100,"="&amp;MATRIX!BL3)+COUNTIF('RENT ROLL'!$AB$3:$AB$100,"="&amp;MATRIX!BL3)+COUNTIF('RENT ROLL'!$AG$3:$AG$100,"="&amp;MATRIX!BL3)</f>
        <v>0</v>
      </c>
      <c r="BM10" s="47">
        <f>COUNTIF('RENT ROLL'!$P$3:$P$100,"="&amp;MATRIX!BM3)+COUNTIF('RENT ROLL'!$W$3:$W$100,"="&amp;MATRIX!BM3)+COUNTIF('RENT ROLL'!$AB$3:$AB$100,"="&amp;MATRIX!BM3)+COUNTIF('RENT ROLL'!$AG$3:$AG$100,"="&amp;MATRIX!BM3)</f>
        <v>0</v>
      </c>
      <c r="BN10" s="47">
        <f>COUNTIF('RENT ROLL'!$P$3:$P$100,"="&amp;MATRIX!BN3)+COUNTIF('RENT ROLL'!$W$3:$W$100,"="&amp;MATRIX!BN3)+COUNTIF('RENT ROLL'!$AB$3:$AB$100,"="&amp;MATRIX!BN3)+COUNTIF('RENT ROLL'!$AG$3:$AG$100,"="&amp;MATRIX!BN3)</f>
        <v>0</v>
      </c>
      <c r="BO10" s="47">
        <f>COUNTIF('RENT ROLL'!$P$3:$P$100,"="&amp;MATRIX!BO3)+COUNTIF('RENT ROLL'!$W$3:$W$100,"="&amp;MATRIX!BO3)+COUNTIF('RENT ROLL'!$AB$3:$AB$100,"="&amp;MATRIX!BO3)+COUNTIF('RENT ROLL'!$AG$3:$AG$100,"="&amp;MATRIX!BO3)</f>
        <v>0</v>
      </c>
      <c r="BP10" s="47">
        <f>COUNTIF('RENT ROLL'!$P$3:$P$100,"="&amp;MATRIX!BP3)+COUNTIF('RENT ROLL'!$W$3:$W$100,"="&amp;MATRIX!BP3)+COUNTIF('RENT ROLL'!$AB$3:$AB$100,"="&amp;MATRIX!BP3)+COUNTIF('RENT ROLL'!$AG$3:$AG$100,"="&amp;MATRIX!BP3)</f>
        <v>0</v>
      </c>
      <c r="BQ10" s="47">
        <f>COUNTIF('RENT ROLL'!$P$3:$P$100,"="&amp;MATRIX!BQ3)+COUNTIF('RENT ROLL'!$W$3:$W$100,"="&amp;MATRIX!BQ3)+COUNTIF('RENT ROLL'!$AB$3:$AB$100,"="&amp;MATRIX!BQ3)+COUNTIF('RENT ROLL'!$AG$3:$AG$100,"="&amp;MATRIX!BQ3)</f>
        <v>0</v>
      </c>
      <c r="BR10" s="47">
        <f>COUNTIF('RENT ROLL'!$P$3:$P$100,"="&amp;MATRIX!BR3)+COUNTIF('RENT ROLL'!$W$3:$W$100,"="&amp;MATRIX!BR3)+COUNTIF('RENT ROLL'!$AB$3:$AB$100,"="&amp;MATRIX!BR3)+COUNTIF('RENT ROLL'!$AG$3:$AG$100,"="&amp;MATRIX!BR3)</f>
        <v>0</v>
      </c>
      <c r="BS10" s="47">
        <f>COUNTIF('RENT ROLL'!$P$3:$P$100,"="&amp;MATRIX!BS3)+COUNTIF('RENT ROLL'!$W$3:$W$100,"="&amp;MATRIX!BS3)+COUNTIF('RENT ROLL'!$AB$3:$AB$100,"="&amp;MATRIX!BS3)+COUNTIF('RENT ROLL'!$AG$3:$AG$100,"="&amp;MATRIX!BS3)</f>
        <v>0</v>
      </c>
      <c r="BT10" s="47">
        <f>COUNTIF('RENT ROLL'!$P$3:$P$100,"="&amp;MATRIX!BT3)+COUNTIF('RENT ROLL'!$W$3:$W$100,"="&amp;MATRIX!BT3)+COUNTIF('RENT ROLL'!$AB$3:$AB$100,"="&amp;MATRIX!BT3)+COUNTIF('RENT ROLL'!$AG$3:$AG$100,"="&amp;MATRIX!BT3)</f>
        <v>0</v>
      </c>
      <c r="BU10" s="47">
        <f>COUNTIF('RENT ROLL'!$P$3:$P$100,"="&amp;MATRIX!BU3)+COUNTIF('RENT ROLL'!$W$3:$W$100,"="&amp;MATRIX!BU3)+COUNTIF('RENT ROLL'!$AB$3:$AB$100,"="&amp;MATRIX!BU3)+COUNTIF('RENT ROLL'!$AG$3:$AG$100,"="&amp;MATRIX!BU3)</f>
        <v>0</v>
      </c>
      <c r="BV10" s="47">
        <f>COUNTIF('RENT ROLL'!$P$3:$P$100,"="&amp;MATRIX!BV3)+COUNTIF('RENT ROLL'!$W$3:$W$100,"="&amp;MATRIX!BV3)+COUNTIF('RENT ROLL'!$AB$3:$AB$100,"="&amp;MATRIX!BV3)+COUNTIF('RENT ROLL'!$AG$3:$AG$100,"="&amp;MATRIX!BV3)</f>
        <v>0</v>
      </c>
      <c r="BW10" s="47">
        <f>COUNTIF('RENT ROLL'!$P$3:$P$100,"="&amp;MATRIX!BW3)+COUNTIF('RENT ROLL'!$W$3:$W$100,"="&amp;MATRIX!BW3)+COUNTIF('RENT ROLL'!$AB$3:$AB$100,"="&amp;MATRIX!BW3)+COUNTIF('RENT ROLL'!$AG$3:$AG$100,"="&amp;MATRIX!BW3)</f>
        <v>0</v>
      </c>
      <c r="BX10" s="47">
        <f>COUNTIF('RENT ROLL'!$P$3:$P$100,"="&amp;MATRIX!BX3)+COUNTIF('RENT ROLL'!$W$3:$W$100,"="&amp;MATRIX!BX3)+COUNTIF('RENT ROLL'!$AB$3:$AB$100,"="&amp;MATRIX!BX3)+COUNTIF('RENT ROLL'!$AG$3:$AG$100,"="&amp;MATRIX!BX3)</f>
        <v>0</v>
      </c>
      <c r="BY10" s="47">
        <f>COUNTIF('RENT ROLL'!$P$3:$P$100,"="&amp;MATRIX!BY3)+COUNTIF('RENT ROLL'!$W$3:$W$100,"="&amp;MATRIX!BY3)+COUNTIF('RENT ROLL'!$AB$3:$AB$100,"="&amp;MATRIX!BY3)+COUNTIF('RENT ROLL'!$AG$3:$AG$100,"="&amp;MATRIX!BY3)</f>
        <v>0</v>
      </c>
      <c r="BZ10" s="47">
        <f>COUNTIF('RENT ROLL'!$P$3:$P$100,"="&amp;MATRIX!BZ3)+COUNTIF('RENT ROLL'!$W$3:$W$100,"="&amp;MATRIX!BZ3)+COUNTIF('RENT ROLL'!$AB$3:$AB$100,"="&amp;MATRIX!BZ3)+COUNTIF('RENT ROLL'!$AG$3:$AG$100,"="&amp;MATRIX!BZ3)</f>
        <v>0</v>
      </c>
      <c r="CA10" s="47">
        <f>COUNTIF('RENT ROLL'!$P$3:$P$100,"="&amp;MATRIX!CA3)+COUNTIF('RENT ROLL'!$W$3:$W$100,"="&amp;MATRIX!CA3)+COUNTIF('RENT ROLL'!$AB$3:$AB$100,"="&amp;MATRIX!CA3)+COUNTIF('RENT ROLL'!$AG$3:$AG$100,"="&amp;MATRIX!CA3)</f>
        <v>0</v>
      </c>
      <c r="CB10" s="47">
        <f>COUNTIF('RENT ROLL'!$P$3:$P$100,"="&amp;MATRIX!CB3)+COUNTIF('RENT ROLL'!$W$3:$W$100,"="&amp;MATRIX!CB3)+COUNTIF('RENT ROLL'!$AB$3:$AB$100,"="&amp;MATRIX!CB3)+COUNTIF('RENT ROLL'!$AG$3:$AG$100,"="&amp;MATRIX!CB3)</f>
        <v>0</v>
      </c>
      <c r="CC10" s="47">
        <f>COUNTIF('RENT ROLL'!$P$3:$P$100,"="&amp;MATRIX!CC3)+COUNTIF('RENT ROLL'!$W$3:$W$100,"="&amp;MATRIX!CC3)+COUNTIF('RENT ROLL'!$AB$3:$AB$100,"="&amp;MATRIX!CC3)+COUNTIF('RENT ROLL'!$AG$3:$AG$100,"="&amp;MATRIX!CC3)</f>
        <v>0</v>
      </c>
      <c r="CD10" s="47">
        <f>COUNTIF('RENT ROLL'!$P$3:$P$100,"="&amp;MATRIX!CD3)+COUNTIF('RENT ROLL'!$W$3:$W$100,"="&amp;MATRIX!CD3)+COUNTIF('RENT ROLL'!$AB$3:$AB$100,"="&amp;MATRIX!CD3)+COUNTIF('RENT ROLL'!$AG$3:$AG$100,"="&amp;MATRIX!CD3)</f>
        <v>0</v>
      </c>
      <c r="CE10" s="47">
        <f>COUNTIF('RENT ROLL'!$P$3:$P$100,"="&amp;MATRIX!CE3)+COUNTIF('RENT ROLL'!$W$3:$W$100,"="&amp;MATRIX!CE3)+COUNTIF('RENT ROLL'!$AB$3:$AB$100,"="&amp;MATRIX!CE3)+COUNTIF('RENT ROLL'!$AG$3:$AG$100,"="&amp;MATRIX!CE3)</f>
        <v>0</v>
      </c>
      <c r="CF10" s="47">
        <f>COUNTIF('RENT ROLL'!$P$3:$P$100,"="&amp;MATRIX!CF3)+COUNTIF('RENT ROLL'!$W$3:$W$100,"="&amp;MATRIX!CF3)+COUNTIF('RENT ROLL'!$AB$3:$AB$100,"="&amp;MATRIX!CF3)+COUNTIF('RENT ROLL'!$AG$3:$AG$100,"="&amp;MATRIX!CF3)</f>
        <v>0</v>
      </c>
      <c r="CG10" s="47">
        <f>COUNTIF('RENT ROLL'!$P$3:$P$100,"="&amp;MATRIX!CG3)+COUNTIF('RENT ROLL'!$W$3:$W$100,"="&amp;MATRIX!CG3)+COUNTIF('RENT ROLL'!$AB$3:$AB$100,"="&amp;MATRIX!CG3)+COUNTIF('RENT ROLL'!$AG$3:$AG$100,"="&amp;MATRIX!CG3)</f>
        <v>0</v>
      </c>
      <c r="CH10" s="47">
        <f>COUNTIF('RENT ROLL'!$P$3:$P$100,"="&amp;MATRIX!CH3)+COUNTIF('RENT ROLL'!$W$3:$W$100,"="&amp;MATRIX!CH3)+COUNTIF('RENT ROLL'!$AB$3:$AB$100,"="&amp;MATRIX!CH3)+COUNTIF('RENT ROLL'!$AG$3:$AG$100,"="&amp;MATRIX!CH3)</f>
        <v>0</v>
      </c>
      <c r="CI10" s="47">
        <f>COUNTIF('RENT ROLL'!$P$3:$P$100,"="&amp;MATRIX!CI3)+COUNTIF('RENT ROLL'!$W$3:$W$100,"="&amp;MATRIX!CI3)+COUNTIF('RENT ROLL'!$AB$3:$AB$100,"="&amp;MATRIX!CI3)+COUNTIF('RENT ROLL'!$AG$3:$AG$100,"="&amp;MATRIX!CI3)</f>
        <v>0</v>
      </c>
      <c r="CJ10" s="47">
        <f>COUNTIF('RENT ROLL'!$P$3:$P$100,"="&amp;MATRIX!CJ3)+COUNTIF('RENT ROLL'!$W$3:$W$100,"="&amp;MATRIX!CJ3)+COUNTIF('RENT ROLL'!$AB$3:$AB$100,"="&amp;MATRIX!CJ3)+COUNTIF('RENT ROLL'!$AG$3:$AG$100,"="&amp;MATRIX!CJ3)</f>
        <v>0</v>
      </c>
      <c r="CK10" s="47">
        <f>COUNTIF('RENT ROLL'!$P$3:$P$100,"="&amp;MATRIX!CK3)+COUNTIF('RENT ROLL'!$W$3:$W$100,"="&amp;MATRIX!CK3)+COUNTIF('RENT ROLL'!$AB$3:$AB$100,"="&amp;MATRIX!CK3)+COUNTIF('RENT ROLL'!$AG$3:$AG$100,"="&amp;MATRIX!CK3)</f>
        <v>0</v>
      </c>
      <c r="CL10" s="47">
        <f>COUNTIF('RENT ROLL'!$P$3:$P$100,"="&amp;MATRIX!CL3)+COUNTIF('RENT ROLL'!$W$3:$W$100,"="&amp;MATRIX!CL3)+COUNTIF('RENT ROLL'!$AB$3:$AB$100,"="&amp;MATRIX!CL3)+COUNTIF('RENT ROLL'!$AG$3:$AG$100,"="&amp;MATRIX!CL3)</f>
        <v>0</v>
      </c>
      <c r="CM10" s="47">
        <f>COUNTIF('RENT ROLL'!$P$3:$P$100,"="&amp;MATRIX!CM3)+COUNTIF('RENT ROLL'!$W$3:$W$100,"="&amp;MATRIX!CM3)+COUNTIF('RENT ROLL'!$AB$3:$AB$100,"="&amp;MATRIX!CM3)+COUNTIF('RENT ROLL'!$AG$3:$AG$100,"="&amp;MATRIX!CM3)</f>
        <v>0</v>
      </c>
      <c r="CN10" s="47">
        <f>COUNTIF('RENT ROLL'!$P$3:$P$100,"="&amp;MATRIX!CN3)+COUNTIF('RENT ROLL'!$W$3:$W$100,"="&amp;MATRIX!CN3)+COUNTIF('RENT ROLL'!$AB$3:$AB$100,"="&amp;MATRIX!CN3)+COUNTIF('RENT ROLL'!$AG$3:$AG$100,"="&amp;MATRIX!CN3)</f>
        <v>0</v>
      </c>
      <c r="CO10" s="47">
        <f>COUNTIF('RENT ROLL'!$P$3:$P$100,"="&amp;MATRIX!CO3)+COUNTIF('RENT ROLL'!$W$3:$W$100,"="&amp;MATRIX!CO3)+COUNTIF('RENT ROLL'!$AB$3:$AB$100,"="&amp;MATRIX!CO3)+COUNTIF('RENT ROLL'!$AG$3:$AG$100,"="&amp;MATRIX!CO3)</f>
        <v>0</v>
      </c>
      <c r="CP10" s="47">
        <f>COUNTIF('RENT ROLL'!$P$3:$P$100,"="&amp;MATRIX!CP3)+COUNTIF('RENT ROLL'!$W$3:$W$100,"="&amp;MATRIX!CP3)+COUNTIF('RENT ROLL'!$AB$3:$AB$100,"="&amp;MATRIX!CP3)+COUNTIF('RENT ROLL'!$AG$3:$AG$100,"="&amp;MATRIX!CP3)</f>
        <v>0</v>
      </c>
      <c r="CQ10" s="47">
        <f>COUNTIF('RENT ROLL'!$P$3:$P$100,"="&amp;MATRIX!CQ3)+COUNTIF('RENT ROLL'!$W$3:$W$100,"="&amp;MATRIX!CQ3)+COUNTIF('RENT ROLL'!$AB$3:$AB$100,"="&amp;MATRIX!CQ3)+COUNTIF('RENT ROLL'!$AG$3:$AG$100,"="&amp;MATRIX!CQ3)</f>
        <v>0</v>
      </c>
      <c r="CR10" s="47">
        <f>COUNTIF('RENT ROLL'!$P$3:$P$100,"="&amp;MATRIX!CR3)+COUNTIF('RENT ROLL'!$W$3:$W$100,"="&amp;MATRIX!CR3)+COUNTIF('RENT ROLL'!$AB$3:$AB$100,"="&amp;MATRIX!CR3)+COUNTIF('RENT ROLL'!$AG$3:$AG$100,"="&amp;MATRIX!CR3)</f>
        <v>0</v>
      </c>
      <c r="CS10" s="47">
        <f>COUNTIF('RENT ROLL'!$P$3:$P$100,"="&amp;MATRIX!CS3)+COUNTIF('RENT ROLL'!$W$3:$W$100,"="&amp;MATRIX!CS3)+COUNTIF('RENT ROLL'!$AB$3:$AB$100,"="&amp;MATRIX!CS3)+COUNTIF('RENT ROLL'!$AG$3:$AG$100,"="&amp;MATRIX!CS3)</f>
        <v>0</v>
      </c>
      <c r="CT10" s="47">
        <f>COUNTIF('RENT ROLL'!$P$3:$P$100,"="&amp;MATRIX!CT3)+COUNTIF('RENT ROLL'!$W$3:$W$100,"="&amp;MATRIX!CT3)+COUNTIF('RENT ROLL'!$AB$3:$AB$100,"="&amp;MATRIX!CT3)+COUNTIF('RENT ROLL'!$AG$3:$AG$100,"="&amp;MATRIX!CT3)</f>
        <v>0</v>
      </c>
      <c r="CU10" s="47">
        <f>COUNTIF('RENT ROLL'!$P$3:$P$100,"="&amp;MATRIX!CU3)+COUNTIF('RENT ROLL'!$W$3:$W$100,"="&amp;MATRIX!CU3)+COUNTIF('RENT ROLL'!$AB$3:$AB$100,"="&amp;MATRIX!CU3)+COUNTIF('RENT ROLL'!$AG$3:$AG$100,"="&amp;MATRIX!CU3)</f>
        <v>0</v>
      </c>
      <c r="CV10" s="47">
        <f>COUNTIF('RENT ROLL'!$P$3:$P$100,"="&amp;MATRIX!CV3)+COUNTIF('RENT ROLL'!$W$3:$W$100,"="&amp;MATRIX!CV3)+COUNTIF('RENT ROLL'!$AB$3:$AB$100,"="&amp;MATRIX!CV3)+COUNTIF('RENT ROLL'!$AG$3:$AG$100,"="&amp;MATRIX!CV3)</f>
        <v>0</v>
      </c>
      <c r="CW10" s="47">
        <f>COUNTIF('RENT ROLL'!$P$3:$P$100,"="&amp;MATRIX!CW3)+COUNTIF('RENT ROLL'!$W$3:$W$100,"="&amp;MATRIX!CW3)+COUNTIF('RENT ROLL'!$AB$3:$AB$100,"="&amp;MATRIX!CW3)+COUNTIF('RENT ROLL'!$AG$3:$AG$100,"="&amp;MATRIX!CW3)</f>
        <v>0</v>
      </c>
      <c r="CX10" s="47">
        <f>COUNTIF('RENT ROLL'!$P$3:$P$100,"="&amp;MATRIX!CX3)+COUNTIF('RENT ROLL'!$W$3:$W$100,"="&amp;MATRIX!CX3)+COUNTIF('RENT ROLL'!$AB$3:$AB$100,"="&amp;MATRIX!CX3)+COUNTIF('RENT ROLL'!$AG$3:$AG$100,"="&amp;MATRIX!CX3)</f>
        <v>0</v>
      </c>
      <c r="CY10" s="47">
        <f>COUNTIF('RENT ROLL'!$P$3:$P$100,"="&amp;MATRIX!CY3)+COUNTIF('RENT ROLL'!$W$3:$W$100,"="&amp;MATRIX!CY3)+COUNTIF('RENT ROLL'!$AB$3:$AB$100,"="&amp;MATRIX!CY3)+COUNTIF('RENT ROLL'!$AG$3:$AG$100,"="&amp;MATRIX!CY3)</f>
        <v>0</v>
      </c>
      <c r="CZ10" s="47">
        <f>COUNTIF('RENT ROLL'!$P$3:$P$100,"="&amp;MATRIX!CZ3)+COUNTIF('RENT ROLL'!$W$3:$W$100,"="&amp;MATRIX!CZ3)+COUNTIF('RENT ROLL'!$AB$3:$AB$100,"="&amp;MATRIX!CZ3)+COUNTIF('RENT ROLL'!$AG$3:$AG$100,"="&amp;MATRIX!CZ3)</f>
        <v>0</v>
      </c>
      <c r="DA10" s="47">
        <f>COUNTIF('RENT ROLL'!$P$3:$P$100,"="&amp;MATRIX!DA3)+COUNTIF('RENT ROLL'!$W$3:$W$100,"="&amp;MATRIX!DA3)+COUNTIF('RENT ROLL'!$AB$3:$AB$100,"="&amp;MATRIX!DA3)+COUNTIF('RENT ROLL'!$AG$3:$AG$100,"="&amp;MATRIX!DA3)</f>
        <v>0</v>
      </c>
      <c r="DB10" s="47">
        <f>COUNTIF('RENT ROLL'!$P$3:$P$100,"="&amp;MATRIX!DB3)+COUNTIF('RENT ROLL'!$W$3:$W$100,"="&amp;MATRIX!DB3)+COUNTIF('RENT ROLL'!$AB$3:$AB$100,"="&amp;MATRIX!DB3)+COUNTIF('RENT ROLL'!$AG$3:$AG$100,"="&amp;MATRIX!DB3)</f>
        <v>0</v>
      </c>
      <c r="DC10" s="47">
        <f>COUNTIF('RENT ROLL'!$P$3:$P$100,"="&amp;MATRIX!DC3)+COUNTIF('RENT ROLL'!$W$3:$W$100,"="&amp;MATRIX!DC3)+COUNTIF('RENT ROLL'!$AB$3:$AB$100,"="&amp;MATRIX!DC3)+COUNTIF('RENT ROLL'!$AG$3:$AG$100,"="&amp;MATRIX!DC3)</f>
        <v>0</v>
      </c>
      <c r="DD10" s="47">
        <f>COUNTIF('RENT ROLL'!$P$3:$P$100,"="&amp;MATRIX!DD3)+COUNTIF('RENT ROLL'!$W$3:$W$100,"="&amp;MATRIX!DD3)+COUNTIF('RENT ROLL'!$AB$3:$AB$100,"="&amp;MATRIX!DD3)+COUNTIF('RENT ROLL'!$AG$3:$AG$100,"="&amp;MATRIX!DD3)</f>
        <v>0</v>
      </c>
      <c r="DE10" s="47">
        <f>COUNTIF('RENT ROLL'!$P$3:$P$100,"="&amp;MATRIX!DE3)+COUNTIF('RENT ROLL'!$W$3:$W$100,"="&amp;MATRIX!DE3)+COUNTIF('RENT ROLL'!$AB$3:$AB$100,"="&amp;MATRIX!DE3)+COUNTIF('RENT ROLL'!$AG$3:$AG$100,"="&amp;MATRIX!DE3)</f>
        <v>0</v>
      </c>
      <c r="DF10" s="47">
        <f>COUNTIF('RENT ROLL'!$P$3:$P$100,"="&amp;MATRIX!DF3)+COUNTIF('RENT ROLL'!$W$3:$W$100,"="&amp;MATRIX!DF3)+COUNTIF('RENT ROLL'!$AB$3:$AB$100,"="&amp;MATRIX!DF3)+COUNTIF('RENT ROLL'!$AG$3:$AG$100,"="&amp;MATRIX!DF3)</f>
        <v>0</v>
      </c>
      <c r="DG10" s="47">
        <f>COUNTIF('RENT ROLL'!$P$3:$P$100,"="&amp;MATRIX!DG3)+COUNTIF('RENT ROLL'!$W$3:$W$100,"="&amp;MATRIX!DG3)+COUNTIF('RENT ROLL'!$AB$3:$AB$100,"="&amp;MATRIX!DG3)+COUNTIF('RENT ROLL'!$AG$3:$AG$100,"="&amp;MATRIX!DG3)</f>
        <v>0</v>
      </c>
      <c r="DH10" s="47">
        <f>COUNTIF('RENT ROLL'!$P$3:$P$100,"="&amp;MATRIX!DH3)+COUNTIF('RENT ROLL'!$W$3:$W$100,"="&amp;MATRIX!DH3)+COUNTIF('RENT ROLL'!$AB$3:$AB$100,"="&amp;MATRIX!DH3)+COUNTIF('RENT ROLL'!$AG$3:$AG$100,"="&amp;MATRIX!DH3)</f>
        <v>0</v>
      </c>
      <c r="DI10" s="47">
        <f>COUNTIF('RENT ROLL'!$P$3:$P$100,"="&amp;MATRIX!DI3)+COUNTIF('RENT ROLL'!$W$3:$W$100,"="&amp;MATRIX!DI3)+COUNTIF('RENT ROLL'!$AB$3:$AB$100,"="&amp;MATRIX!DI3)+COUNTIF('RENT ROLL'!$AG$3:$AG$100,"="&amp;MATRIX!DI3)</f>
        <v>0</v>
      </c>
      <c r="DJ10" s="47">
        <f>COUNTIF('RENT ROLL'!$P$3:$P$100,"="&amp;MATRIX!DJ3)+COUNTIF('RENT ROLL'!$W$3:$W$100,"="&amp;MATRIX!DJ3)+COUNTIF('RENT ROLL'!$AB$3:$AB$100,"="&amp;MATRIX!DJ3)+COUNTIF('RENT ROLL'!$AG$3:$AG$100,"="&amp;MATRIX!DJ3)</f>
        <v>0</v>
      </c>
      <c r="DK10" s="47">
        <f>COUNTIF('RENT ROLL'!$P$3:$P$100,"="&amp;MATRIX!DK3)+COUNTIF('RENT ROLL'!$W$3:$W$100,"="&amp;MATRIX!DK3)+COUNTIF('RENT ROLL'!$AB$3:$AB$100,"="&amp;MATRIX!DK3)+COUNTIF('RENT ROLL'!$AG$3:$AG$100,"="&amp;MATRIX!DK3)</f>
        <v>0</v>
      </c>
      <c r="DL10" s="47">
        <f>COUNTIF('RENT ROLL'!$P$3:$P$100,"="&amp;MATRIX!DL3)+COUNTIF('RENT ROLL'!$W$3:$W$100,"="&amp;MATRIX!DL3)+COUNTIF('RENT ROLL'!$AB$3:$AB$100,"="&amp;MATRIX!DL3)+COUNTIF('RENT ROLL'!$AG$3:$AG$100,"="&amp;MATRIX!DL3)</f>
        <v>0</v>
      </c>
      <c r="DM10" s="47">
        <f>COUNTIF('RENT ROLL'!$P$3:$P$100,"="&amp;MATRIX!DM3)+COUNTIF('RENT ROLL'!$W$3:$W$100,"="&amp;MATRIX!DM3)+COUNTIF('RENT ROLL'!$AB$3:$AB$100,"="&amp;MATRIX!DM3)+COUNTIF('RENT ROLL'!$AG$3:$AG$100,"="&amp;MATRIX!DM3)</f>
        <v>0</v>
      </c>
      <c r="DN10" s="47">
        <f>COUNTIF('RENT ROLL'!$P$3:$P$100,"="&amp;MATRIX!DN3)+COUNTIF('RENT ROLL'!$W$3:$W$100,"="&amp;MATRIX!DN3)+COUNTIF('RENT ROLL'!$AB$3:$AB$100,"="&amp;MATRIX!DN3)+COUNTIF('RENT ROLL'!$AG$3:$AG$100,"="&amp;MATRIX!DN3)</f>
        <v>0</v>
      </c>
      <c r="DO10" s="47">
        <f>COUNTIF('RENT ROLL'!$P$3:$P$100,"="&amp;MATRIX!DO3)+COUNTIF('RENT ROLL'!$W$3:$W$100,"="&amp;MATRIX!DO3)+COUNTIF('RENT ROLL'!$AB$3:$AB$100,"="&amp;MATRIX!DO3)+COUNTIF('RENT ROLL'!$AG$3:$AG$100,"="&amp;MATRIX!DO3)</f>
        <v>0</v>
      </c>
      <c r="DP10" s="47">
        <f>COUNTIF('RENT ROLL'!$P$3:$P$100,"="&amp;MATRIX!DP3)+COUNTIF('RENT ROLL'!$W$3:$W$100,"="&amp;MATRIX!DP3)+COUNTIF('RENT ROLL'!$AB$3:$AB$100,"="&amp;MATRIX!DP3)+COUNTIF('RENT ROLL'!$AG$3:$AG$100,"="&amp;MATRIX!DP3)</f>
        <v>0</v>
      </c>
      <c r="DQ10" s="47">
        <f>COUNTIF('RENT ROLL'!$P$3:$P$100,"="&amp;MATRIX!DQ3)+COUNTIF('RENT ROLL'!$W$3:$W$100,"="&amp;MATRIX!DQ3)+COUNTIF('RENT ROLL'!$AB$3:$AB$100,"="&amp;MATRIX!DQ3)+COUNTIF('RENT ROLL'!$AG$3:$AG$100,"="&amp;MATRIX!DQ3)</f>
        <v>0</v>
      </c>
      <c r="DR10" s="47">
        <f>COUNTIF('RENT ROLL'!$P$3:$P$100,"="&amp;MATRIX!DR3)+COUNTIF('RENT ROLL'!$W$3:$W$100,"="&amp;MATRIX!DR3)+COUNTIF('RENT ROLL'!$AB$3:$AB$100,"="&amp;MATRIX!DR3)+COUNTIF('RENT ROLL'!$AG$3:$AG$100,"="&amp;MATRIX!DR3)</f>
        <v>0</v>
      </c>
      <c r="DS10" s="47">
        <f>COUNTIF('RENT ROLL'!$P$3:$P$100,"="&amp;MATRIX!DS3)+COUNTIF('RENT ROLL'!$W$3:$W$100,"="&amp;MATRIX!DS3)+COUNTIF('RENT ROLL'!$AB$3:$AB$100,"="&amp;MATRIX!DS3)+COUNTIF('RENT ROLL'!$AG$3:$AG$100,"="&amp;MATRIX!DS3)</f>
        <v>0</v>
      </c>
      <c r="DT10" s="47">
        <f>COUNTIF('RENT ROLL'!$P$3:$P$100,"="&amp;MATRIX!DT3)+COUNTIF('RENT ROLL'!$W$3:$W$100,"="&amp;MATRIX!DT3)+COUNTIF('RENT ROLL'!$AB$3:$AB$100,"="&amp;MATRIX!DT3)+COUNTIF('RENT ROLL'!$AG$3:$AG$100,"="&amp;MATRIX!DT3)</f>
        <v>0</v>
      </c>
      <c r="DU10" s="47">
        <f>COUNTIF('RENT ROLL'!$P$3:$P$100,"="&amp;MATRIX!DU3)+COUNTIF('RENT ROLL'!$W$3:$W$100,"="&amp;MATRIX!DU3)+COUNTIF('RENT ROLL'!$AB$3:$AB$100,"="&amp;MATRIX!DU3)+COUNTIF('RENT ROLL'!$AG$3:$AG$100,"="&amp;MATRIX!DU3)</f>
        <v>0</v>
      </c>
      <c r="DV10" s="47">
        <f>COUNTIF('RENT ROLL'!$P$3:$P$100,"="&amp;MATRIX!DV3)+COUNTIF('RENT ROLL'!$W$3:$W$100,"="&amp;MATRIX!DV3)+COUNTIF('RENT ROLL'!$AB$3:$AB$100,"="&amp;MATRIX!DV3)+COUNTIF('RENT ROLL'!$AG$3:$AG$100,"="&amp;MATRIX!DV3)</f>
        <v>0</v>
      </c>
      <c r="DW10" s="47">
        <f>COUNTIF('RENT ROLL'!$P$3:$P$100,"="&amp;MATRIX!DW3)+COUNTIF('RENT ROLL'!$W$3:$W$100,"="&amp;MATRIX!DW3)+COUNTIF('RENT ROLL'!$AB$3:$AB$100,"="&amp;MATRIX!DW3)+COUNTIF('RENT ROLL'!$AG$3:$AG$100,"="&amp;MATRIX!DW3)</f>
        <v>0</v>
      </c>
      <c r="DX10" s="47">
        <f>COUNTIF('RENT ROLL'!$P$3:$P$100,"="&amp;MATRIX!DX3)+COUNTIF('RENT ROLL'!$W$3:$W$100,"="&amp;MATRIX!DX3)+COUNTIF('RENT ROLL'!$AB$3:$AB$100,"="&amp;MATRIX!DX3)+COUNTIF('RENT ROLL'!$AG$3:$AG$100,"="&amp;MATRIX!DX3)</f>
        <v>0</v>
      </c>
      <c r="DY10" s="47">
        <f>COUNTIF('RENT ROLL'!$P$3:$P$100,"="&amp;MATRIX!DY3)+COUNTIF('RENT ROLL'!$W$3:$W$100,"="&amp;MATRIX!DY3)+COUNTIF('RENT ROLL'!$AB$3:$AB$100,"="&amp;MATRIX!DY3)+COUNTIF('RENT ROLL'!$AG$3:$AG$100,"="&amp;MATRIX!DY3)</f>
        <v>0</v>
      </c>
      <c r="DZ10" s="47">
        <f>COUNTIF('RENT ROLL'!$P$3:$P$100,"="&amp;MATRIX!DZ3)+COUNTIF('RENT ROLL'!$W$3:$W$100,"="&amp;MATRIX!DZ3)+COUNTIF('RENT ROLL'!$AB$3:$AB$100,"="&amp;MATRIX!DZ3)+COUNTIF('RENT ROLL'!$AG$3:$AG$100,"="&amp;MATRIX!DZ3)</f>
        <v>0</v>
      </c>
      <c r="EA10" s="47">
        <f>COUNTIF('RENT ROLL'!$P$3:$P$100,"="&amp;MATRIX!EA3)+COUNTIF('RENT ROLL'!$W$3:$W$100,"="&amp;MATRIX!EA3)+COUNTIF('RENT ROLL'!$AB$3:$AB$100,"="&amp;MATRIX!EA3)+COUNTIF('RENT ROLL'!$AG$3:$AG$100,"="&amp;MATRIX!EA3)</f>
        <v>0</v>
      </c>
      <c r="EB10" s="47">
        <f>COUNTIF('RENT ROLL'!$P$3:$P$100,"="&amp;MATRIX!EB3)+COUNTIF('RENT ROLL'!$W$3:$W$100,"="&amp;MATRIX!EB3)+COUNTIF('RENT ROLL'!$AB$3:$AB$100,"="&amp;MATRIX!EB3)+COUNTIF('RENT ROLL'!$AG$3:$AG$100,"="&amp;MATRIX!EB3)</f>
        <v>0</v>
      </c>
      <c r="EC10" s="47">
        <f>COUNTIF('RENT ROLL'!$P$3:$P$100,"="&amp;MATRIX!EC3)+COUNTIF('RENT ROLL'!$W$3:$W$100,"="&amp;MATRIX!EC3)+COUNTIF('RENT ROLL'!$AB$3:$AB$100,"="&amp;MATRIX!EC3)+COUNTIF('RENT ROLL'!$AG$3:$AG$100,"="&amp;MATRIX!EC3)</f>
        <v>0</v>
      </c>
      <c r="ED10" s="47">
        <f>COUNTIF('RENT ROLL'!$P$3:$P$100,"="&amp;MATRIX!ED3)+COUNTIF('RENT ROLL'!$W$3:$W$100,"="&amp;MATRIX!ED3)+COUNTIF('RENT ROLL'!$AB$3:$AB$100,"="&amp;MATRIX!ED3)+COUNTIF('RENT ROLL'!$AG$3:$AG$100,"="&amp;MATRIX!ED3)</f>
        <v>0</v>
      </c>
      <c r="EE10" s="47">
        <f>COUNTIF('RENT ROLL'!$P$3:$P$100,"="&amp;MATRIX!EE3)+COUNTIF('RENT ROLL'!$W$3:$W$100,"="&amp;MATRIX!EE3)+COUNTIF('RENT ROLL'!$AB$3:$AB$100,"="&amp;MATRIX!EE3)+COUNTIF('RENT ROLL'!$AG$3:$AG$100,"="&amp;MATRIX!EE3)</f>
        <v>0</v>
      </c>
      <c r="EF10" s="47">
        <f>COUNTIF('RENT ROLL'!$P$3:$P$100,"="&amp;MATRIX!EF3)+COUNTIF('RENT ROLL'!$W$3:$W$100,"="&amp;MATRIX!EF3)+COUNTIF('RENT ROLL'!$AB$3:$AB$100,"="&amp;MATRIX!EF3)+COUNTIF('RENT ROLL'!$AG$3:$AG$100,"="&amp;MATRIX!EF3)</f>
        <v>0</v>
      </c>
      <c r="EG10" s="47">
        <f>COUNTIF('RENT ROLL'!$P$3:$P$100,"="&amp;MATRIX!EG3)+COUNTIF('RENT ROLL'!$W$3:$W$100,"="&amp;MATRIX!EG3)+COUNTIF('RENT ROLL'!$AB$3:$AB$100,"="&amp;MATRIX!EG3)+COUNTIF('RENT ROLL'!$AG$3:$AG$100,"="&amp;MATRIX!EG3)</f>
        <v>0</v>
      </c>
      <c r="EH10" s="47">
        <f>COUNTIF('RENT ROLL'!$P$3:$P$100,"="&amp;MATRIX!EH3)+COUNTIF('RENT ROLL'!$W$3:$W$100,"="&amp;MATRIX!EH3)+COUNTIF('RENT ROLL'!$AB$3:$AB$100,"="&amp;MATRIX!EH3)+COUNTIF('RENT ROLL'!$AG$3:$AG$100,"="&amp;MATRIX!EH3)</f>
        <v>0</v>
      </c>
      <c r="EI10" s="47">
        <f>COUNTIF('RENT ROLL'!$P$3:$P$100,"="&amp;MATRIX!EI3)+COUNTIF('RENT ROLL'!$W$3:$W$100,"="&amp;MATRIX!EI3)+COUNTIF('RENT ROLL'!$AB$3:$AB$100,"="&amp;MATRIX!EI3)+COUNTIF('RENT ROLL'!$AG$3:$AG$100,"="&amp;MATRIX!EI3)</f>
        <v>0</v>
      </c>
      <c r="EJ10" s="47">
        <f>COUNTIF('RENT ROLL'!$P$3:$P$100,"="&amp;MATRIX!EJ3)+COUNTIF('RENT ROLL'!$W$3:$W$100,"="&amp;MATRIX!EJ3)+COUNTIF('RENT ROLL'!$AB$3:$AB$100,"="&amp;MATRIX!EJ3)+COUNTIF('RENT ROLL'!$AG$3:$AG$100,"="&amp;MATRIX!EJ3)</f>
        <v>1</v>
      </c>
      <c r="EK10" s="47">
        <f>COUNTIF('RENT ROLL'!$P$3:$P$100,"="&amp;MATRIX!EK3)+COUNTIF('RENT ROLL'!$W$3:$W$100,"="&amp;MATRIX!EK3)+COUNTIF('RENT ROLL'!$AB$3:$AB$100,"="&amp;MATRIX!EK3)+COUNTIF('RENT ROLL'!$AG$3:$AG$100,"="&amp;MATRIX!EK3)</f>
        <v>1</v>
      </c>
      <c r="EL10" s="47">
        <f>COUNTIF('RENT ROLL'!$P$3:$P$100,"="&amp;MATRIX!EL3)+COUNTIF('RENT ROLL'!$W$3:$W$100,"="&amp;MATRIX!EL3)+COUNTIF('RENT ROLL'!$AB$3:$AB$100,"="&amp;MATRIX!EL3)+COUNTIF('RENT ROLL'!$AG$3:$AG$100,"="&amp;MATRIX!EL3)</f>
        <v>0</v>
      </c>
      <c r="EM10" s="47">
        <f>COUNTIF('RENT ROLL'!$P$3:$P$100,"="&amp;MATRIX!EM3)+COUNTIF('RENT ROLL'!$W$3:$W$100,"="&amp;MATRIX!EM3)+COUNTIF('RENT ROLL'!$AB$3:$AB$100,"="&amp;MATRIX!EM3)+COUNTIF('RENT ROLL'!$AG$3:$AG$100,"="&amp;MATRIX!EM3)</f>
        <v>1</v>
      </c>
      <c r="EN10" s="47">
        <f>COUNTIF('RENT ROLL'!$P$3:$P$100,"="&amp;MATRIX!EN3)+COUNTIF('RENT ROLL'!$W$3:$W$100,"="&amp;MATRIX!EN3)+COUNTIF('RENT ROLL'!$AB$3:$AB$100,"="&amp;MATRIX!EN3)+COUNTIF('RENT ROLL'!$AG$3:$AG$100,"="&amp;MATRIX!EN3)</f>
        <v>0</v>
      </c>
      <c r="EO10" s="47">
        <f>COUNTIF('RENT ROLL'!$P$3:$P$100,"="&amp;MATRIX!EO3)+COUNTIF('RENT ROLL'!$W$3:$W$100,"="&amp;MATRIX!EO3)+COUNTIF('RENT ROLL'!$AB$3:$AB$100,"="&amp;MATRIX!EO3)+COUNTIF('RENT ROLL'!$AG$3:$AG$100,"="&amp;MATRIX!EO3)</f>
        <v>0</v>
      </c>
      <c r="EP10" s="47">
        <f>COUNTIF('RENT ROLL'!$P$3:$P$100,"="&amp;MATRIX!EP3)+COUNTIF('RENT ROLL'!$W$3:$W$100,"="&amp;MATRIX!EP3)+COUNTIF('RENT ROLL'!$AB$3:$AB$100,"="&amp;MATRIX!EP3)+COUNTIF('RENT ROLL'!$AG$3:$AG$100,"="&amp;MATRIX!EP3)</f>
        <v>0</v>
      </c>
      <c r="EQ10" s="47">
        <f>COUNTIF('RENT ROLL'!$P$3:$P$100,"="&amp;MATRIX!EQ3)+COUNTIF('RENT ROLL'!$W$3:$W$100,"="&amp;MATRIX!EQ3)+COUNTIF('RENT ROLL'!$AB$3:$AB$100,"="&amp;MATRIX!EQ3)+COUNTIF('RENT ROLL'!$AG$3:$AG$100,"="&amp;MATRIX!EQ3)</f>
        <v>0</v>
      </c>
      <c r="ER10" s="47">
        <f>COUNTIF('RENT ROLL'!$P$3:$P$100,"="&amp;MATRIX!ER3)+COUNTIF('RENT ROLL'!$W$3:$W$100,"="&amp;MATRIX!ER3)+COUNTIF('RENT ROLL'!$AB$3:$AB$100,"="&amp;MATRIX!ER3)+COUNTIF('RENT ROLL'!$AG$3:$AG$100,"="&amp;MATRIX!ER3)</f>
        <v>0</v>
      </c>
      <c r="ES10" s="47">
        <f>COUNTIF('RENT ROLL'!$P$3:$P$100,"="&amp;MATRIX!ES3)+COUNTIF('RENT ROLL'!$W$3:$W$100,"="&amp;MATRIX!ES3)+COUNTIF('RENT ROLL'!$AB$3:$AB$100,"="&amp;MATRIX!ES3)+COUNTIF('RENT ROLL'!$AG$3:$AG$100,"="&amp;MATRIX!ES3)</f>
        <v>0</v>
      </c>
      <c r="ET10" s="47">
        <f>COUNTIF('RENT ROLL'!$P$3:$P$100,"="&amp;MATRIX!ET3)+COUNTIF('RENT ROLL'!$W$3:$W$100,"="&amp;MATRIX!ET3)+COUNTIF('RENT ROLL'!$AB$3:$AB$100,"="&amp;MATRIX!ET3)+COUNTIF('RENT ROLL'!$AG$3:$AG$100,"="&amp;MATRIX!ET3)</f>
        <v>0</v>
      </c>
      <c r="EU10" s="47">
        <f>COUNTIF('RENT ROLL'!$P$3:$P$100,"="&amp;MATRIX!EU3)+COUNTIF('RENT ROLL'!$W$3:$W$100,"="&amp;MATRIX!EU3)+COUNTIF('RENT ROLL'!$AB$3:$AB$100,"="&amp;MATRIX!EU3)+COUNTIF('RENT ROLL'!$AG$3:$AG$100,"="&amp;MATRIX!EU3)</f>
        <v>0</v>
      </c>
      <c r="EV10" s="47">
        <f>COUNTIF('RENT ROLL'!$P$3:$P$100,"="&amp;MATRIX!EV3)+COUNTIF('RENT ROLL'!$W$3:$W$100,"="&amp;MATRIX!EV3)+COUNTIF('RENT ROLL'!$AB$3:$AB$100,"="&amp;MATRIX!EV3)+COUNTIF('RENT ROLL'!$AG$3:$AG$100,"="&amp;MATRIX!EV3)</f>
        <v>0</v>
      </c>
      <c r="EW10" s="47">
        <f>COUNTIF('RENT ROLL'!$P$3:$P$100,"="&amp;MATRIX!EW3)+COUNTIF('RENT ROLL'!$W$3:$W$100,"="&amp;MATRIX!EW3)+COUNTIF('RENT ROLL'!$AB$3:$AB$100,"="&amp;MATRIX!EW3)+COUNTIF('RENT ROLL'!$AG$3:$AG$100,"="&amp;MATRIX!EW3)</f>
        <v>0</v>
      </c>
      <c r="EX10" s="47">
        <f>COUNTIF('RENT ROLL'!$P$3:$P$100,"="&amp;MATRIX!EX3)+COUNTIF('RENT ROLL'!$W$3:$W$100,"="&amp;MATRIX!EX3)+COUNTIF('RENT ROLL'!$AB$3:$AB$100,"="&amp;MATRIX!EX3)+COUNTIF('RENT ROLL'!$AG$3:$AG$100,"="&amp;MATRIX!EX3)</f>
        <v>0</v>
      </c>
      <c r="EY10" s="47">
        <f>COUNTIF('RENT ROLL'!$P$3:$P$100,"="&amp;MATRIX!EY3)+COUNTIF('RENT ROLL'!$W$3:$W$100,"="&amp;MATRIX!EY3)+COUNTIF('RENT ROLL'!$AB$3:$AB$100,"="&amp;MATRIX!EY3)+COUNTIF('RENT ROLL'!$AG$3:$AG$100,"="&amp;MATRIX!EY3)</f>
        <v>0</v>
      </c>
      <c r="EZ10" s="47">
        <f>COUNTIF('RENT ROLL'!$P$3:$P$100,"="&amp;MATRIX!EZ3)+COUNTIF('RENT ROLL'!$W$3:$W$100,"="&amp;MATRIX!EZ3)+COUNTIF('RENT ROLL'!$AB$3:$AB$100,"="&amp;MATRIX!EZ3)+COUNTIF('RENT ROLL'!$AG$3:$AG$100,"="&amp;MATRIX!EZ3)</f>
        <v>0</v>
      </c>
      <c r="FA10" s="47">
        <f>COUNTIF('RENT ROLL'!$P$3:$P$100,"="&amp;MATRIX!FA3)+COUNTIF('RENT ROLL'!$W$3:$W$100,"="&amp;MATRIX!FA3)+COUNTIF('RENT ROLL'!$AB$3:$AB$100,"="&amp;MATRIX!FA3)+COUNTIF('RENT ROLL'!$AG$3:$AG$100,"="&amp;MATRIX!FA3)</f>
        <v>0</v>
      </c>
      <c r="FB10" s="47">
        <f>COUNTIF('RENT ROLL'!$P$3:$P$100,"="&amp;MATRIX!FB3)+COUNTIF('RENT ROLL'!$W$3:$W$100,"="&amp;MATRIX!FB3)+COUNTIF('RENT ROLL'!$AB$3:$AB$100,"="&amp;MATRIX!FB3)+COUNTIF('RENT ROLL'!$AG$3:$AG$100,"="&amp;MATRIX!FB3)</f>
        <v>0</v>
      </c>
      <c r="FC10" s="47">
        <f>COUNTIF('RENT ROLL'!$P$3:$P$100,"="&amp;MATRIX!FC3)+COUNTIF('RENT ROLL'!$W$3:$W$100,"="&amp;MATRIX!FC3)+COUNTIF('RENT ROLL'!$AB$3:$AB$100,"="&amp;MATRIX!FC3)+COUNTIF('RENT ROLL'!$AG$3:$AG$100,"="&amp;MATRIX!FC3)</f>
        <v>0</v>
      </c>
      <c r="FD10" s="47">
        <f>COUNTIF('RENT ROLL'!$P$3:$P$100,"="&amp;MATRIX!FD3)+COUNTIF('RENT ROLL'!$W$3:$W$100,"="&amp;MATRIX!FD3)+COUNTIF('RENT ROLL'!$AB$3:$AB$100,"="&amp;MATRIX!FD3)+COUNTIF('RENT ROLL'!$AG$3:$AG$100,"="&amp;MATRIX!FD3)</f>
        <v>0</v>
      </c>
      <c r="FE10" s="47">
        <f>COUNTIF('RENT ROLL'!$P$3:$P$100,"="&amp;MATRIX!FE3)+COUNTIF('RENT ROLL'!$W$3:$W$100,"="&amp;MATRIX!FE3)+COUNTIF('RENT ROLL'!$AB$3:$AB$100,"="&amp;MATRIX!FE3)+COUNTIF('RENT ROLL'!$AG$3:$AG$100,"="&amp;MATRIX!FE3)</f>
        <v>0</v>
      </c>
      <c r="FF10" s="47">
        <f>COUNTIF('RENT ROLL'!$P$3:$P$100,"="&amp;MATRIX!FF3)+COUNTIF('RENT ROLL'!$W$3:$W$100,"="&amp;MATRIX!FF3)+COUNTIF('RENT ROLL'!$AB$3:$AB$100,"="&amp;MATRIX!FF3)+COUNTIF('RENT ROLL'!$AG$3:$AG$100,"="&amp;MATRIX!FF3)</f>
        <v>0</v>
      </c>
      <c r="FG10" s="47">
        <f>COUNTIF('RENT ROLL'!$P$3:$P$100,"="&amp;MATRIX!FG3)+COUNTIF('RENT ROLL'!$W$3:$W$100,"="&amp;MATRIX!FG3)+COUNTIF('RENT ROLL'!$AB$3:$AB$100,"="&amp;MATRIX!FG3)+COUNTIF('RENT ROLL'!$AG$3:$AG$100,"="&amp;MATRIX!FG3)</f>
        <v>0</v>
      </c>
      <c r="FH10" s="47">
        <f>COUNTIF('RENT ROLL'!$P$3:$P$100,"="&amp;MATRIX!FH3)+COUNTIF('RENT ROLL'!$W$3:$W$100,"="&amp;MATRIX!FH3)+COUNTIF('RENT ROLL'!$AB$3:$AB$100,"="&amp;MATRIX!FH3)+COUNTIF('RENT ROLL'!$AG$3:$AG$100,"="&amp;MATRIX!FH3)</f>
        <v>0</v>
      </c>
      <c r="FI10" s="47">
        <f>COUNTIF('RENT ROLL'!$P$3:$P$100,"="&amp;MATRIX!FI3)+COUNTIF('RENT ROLL'!$W$3:$W$100,"="&amp;MATRIX!FI3)+COUNTIF('RENT ROLL'!$AB$3:$AB$100,"="&amp;MATRIX!FI3)+COUNTIF('RENT ROLL'!$AG$3:$AG$100,"="&amp;MATRIX!FI3)</f>
        <v>0</v>
      </c>
      <c r="FJ10" s="47">
        <f>COUNTIF('RENT ROLL'!$P$3:$P$100,"="&amp;MATRIX!FJ3)+COUNTIF('RENT ROLL'!$W$3:$W$100,"="&amp;MATRIX!FJ3)+COUNTIF('RENT ROLL'!$AB$3:$AB$100,"="&amp;MATRIX!FJ3)+COUNTIF('RENT ROLL'!$AG$3:$AG$100,"="&amp;MATRIX!FJ3)</f>
        <v>0</v>
      </c>
      <c r="FK10" s="47">
        <f>COUNTIF('RENT ROLL'!$P$3:$P$100,"="&amp;MATRIX!FK3)+COUNTIF('RENT ROLL'!$W$3:$W$100,"="&amp;MATRIX!FK3)+COUNTIF('RENT ROLL'!$AB$3:$AB$100,"="&amp;MATRIX!FK3)+COUNTIF('RENT ROLL'!$AG$3:$AG$100,"="&amp;MATRIX!FK3)</f>
        <v>0</v>
      </c>
      <c r="FL10" s="47">
        <f>COUNTIF('RENT ROLL'!$P$3:$P$100,"="&amp;MATRIX!FL3)+COUNTIF('RENT ROLL'!$W$3:$W$100,"="&amp;MATRIX!FL3)+COUNTIF('RENT ROLL'!$AB$3:$AB$100,"="&amp;MATRIX!FL3)+COUNTIF('RENT ROLL'!$AG$3:$AG$100,"="&amp;MATRIX!FL3)</f>
        <v>0</v>
      </c>
      <c r="FM10" s="47">
        <f>COUNTIF('RENT ROLL'!$P$3:$P$100,"="&amp;MATRIX!FM3)+COUNTIF('RENT ROLL'!$W$3:$W$100,"="&amp;MATRIX!FM3)+COUNTIF('RENT ROLL'!$AB$3:$AB$100,"="&amp;MATRIX!FM3)+COUNTIF('RENT ROLL'!$AG$3:$AG$100,"="&amp;MATRIX!FM3)</f>
        <v>0</v>
      </c>
      <c r="FN10" s="47">
        <f>COUNTIF('RENT ROLL'!$P$3:$P$100,"="&amp;MATRIX!FN3)+COUNTIF('RENT ROLL'!$W$3:$W$100,"="&amp;MATRIX!FN3)+COUNTIF('RENT ROLL'!$AB$3:$AB$100,"="&amp;MATRIX!FN3)+COUNTIF('RENT ROLL'!$AG$3:$AG$100,"="&amp;MATRIX!FN3)</f>
        <v>0</v>
      </c>
      <c r="FO10" s="47">
        <f>COUNTIF('RENT ROLL'!$P$3:$P$100,"="&amp;MATRIX!FO3)+COUNTIF('RENT ROLL'!$W$3:$W$100,"="&amp;MATRIX!FO3)+COUNTIF('RENT ROLL'!$AB$3:$AB$100,"="&amp;MATRIX!FO3)+COUNTIF('RENT ROLL'!$AG$3:$AG$100,"="&amp;MATRIX!FO3)</f>
        <v>0</v>
      </c>
      <c r="FP10" s="47">
        <f>COUNTIF('RENT ROLL'!$P$3:$P$100,"="&amp;MATRIX!FP3)+COUNTIF('RENT ROLL'!$W$3:$W$100,"="&amp;MATRIX!FP3)+COUNTIF('RENT ROLL'!$AB$3:$AB$100,"="&amp;MATRIX!FP3)+COUNTIF('RENT ROLL'!$AG$3:$AG$100,"="&amp;MATRIX!FP3)</f>
        <v>0</v>
      </c>
      <c r="FQ10" s="47">
        <f>COUNTIF('RENT ROLL'!$P$3:$P$100,"="&amp;MATRIX!FQ3)+COUNTIF('RENT ROLL'!$W$3:$W$100,"="&amp;MATRIX!FQ3)+COUNTIF('RENT ROLL'!$AB$3:$AB$100,"="&amp;MATRIX!FQ3)+COUNTIF('RENT ROLL'!$AG$3:$AG$100,"="&amp;MATRIX!FQ3)</f>
        <v>0</v>
      </c>
      <c r="FR10" s="47">
        <f>COUNTIF('RENT ROLL'!$P$3:$P$100,"="&amp;MATRIX!FR3)+COUNTIF('RENT ROLL'!$W$3:$W$100,"="&amp;MATRIX!FR3)+COUNTIF('RENT ROLL'!$AB$3:$AB$100,"="&amp;MATRIX!FR3)+COUNTIF('RENT ROLL'!$AG$3:$AG$100,"="&amp;MATRIX!FR3)</f>
        <v>0</v>
      </c>
      <c r="FS10" s="47">
        <f>COUNTIF('RENT ROLL'!$P$3:$P$100,"="&amp;MATRIX!FS3)+COUNTIF('RENT ROLL'!$W$3:$W$100,"="&amp;MATRIX!FS3)+COUNTIF('RENT ROLL'!$AB$3:$AB$100,"="&amp;MATRIX!FS3)+COUNTIF('RENT ROLL'!$AG$3:$AG$100,"="&amp;MATRIX!FS3)</f>
        <v>0</v>
      </c>
      <c r="FT10" s="47">
        <f>COUNTIF('RENT ROLL'!$P$3:$P$100,"="&amp;MATRIX!FT3)+COUNTIF('RENT ROLL'!$W$3:$W$100,"="&amp;MATRIX!FT3)+COUNTIF('RENT ROLL'!$AB$3:$AB$100,"="&amp;MATRIX!FT3)+COUNTIF('RENT ROLL'!$AG$3:$AG$100,"="&amp;MATRIX!FT3)</f>
        <v>0</v>
      </c>
      <c r="FU10" s="47">
        <f>COUNTIF('RENT ROLL'!$P$3:$P$100,"="&amp;MATRIX!FU3)+COUNTIF('RENT ROLL'!$W$3:$W$100,"="&amp;MATRIX!FU3)+COUNTIF('RENT ROLL'!$AB$3:$AB$100,"="&amp;MATRIX!FU3)+COUNTIF('RENT ROLL'!$AG$3:$AG$100,"="&amp;MATRIX!FU3)</f>
        <v>0</v>
      </c>
      <c r="FV10" s="47">
        <f>COUNTIF('RENT ROLL'!$P$3:$P$100,"="&amp;MATRIX!FV3)+COUNTIF('RENT ROLL'!$W$3:$W$100,"="&amp;MATRIX!FV3)+COUNTIF('RENT ROLL'!$AB$3:$AB$100,"="&amp;MATRIX!FV3)+COUNTIF('RENT ROLL'!$AG$3:$AG$100,"="&amp;MATRIX!FV3)</f>
        <v>0</v>
      </c>
      <c r="FW10" s="47">
        <f>COUNTIF('RENT ROLL'!$P$3:$P$100,"="&amp;MATRIX!FW3)+COUNTIF('RENT ROLL'!$W$3:$W$100,"="&amp;MATRIX!FW3)+COUNTIF('RENT ROLL'!$AB$3:$AB$100,"="&amp;MATRIX!FW3)+COUNTIF('RENT ROLL'!$AG$3:$AG$100,"="&amp;MATRIX!FW3)</f>
        <v>0</v>
      </c>
      <c r="FX10" s="47">
        <f>COUNTIF('RENT ROLL'!$P$3:$P$100,"="&amp;MATRIX!FX3)+COUNTIF('RENT ROLL'!$W$3:$W$100,"="&amp;MATRIX!FX3)+COUNTIF('RENT ROLL'!$AB$3:$AB$100,"="&amp;MATRIX!FX3)+COUNTIF('RENT ROLL'!$AG$3:$AG$100,"="&amp;MATRIX!FX3)</f>
        <v>0</v>
      </c>
      <c r="FY10" s="47">
        <f>COUNTIF('RENT ROLL'!$P$3:$P$100,"="&amp;MATRIX!FY3)+COUNTIF('RENT ROLL'!$W$3:$W$100,"="&amp;MATRIX!FY3)+COUNTIF('RENT ROLL'!$AB$3:$AB$100,"="&amp;MATRIX!FY3)+COUNTIF('RENT ROLL'!$AG$3:$AG$100,"="&amp;MATRIX!FY3)</f>
        <v>0</v>
      </c>
      <c r="FZ10" s="47">
        <f>COUNTIF('RENT ROLL'!$P$3:$P$100,"="&amp;MATRIX!FZ3)+COUNTIF('RENT ROLL'!$W$3:$W$100,"="&amp;MATRIX!FZ3)+COUNTIF('RENT ROLL'!$AB$3:$AB$100,"="&amp;MATRIX!FZ3)+COUNTIF('RENT ROLL'!$AG$3:$AG$100,"="&amp;MATRIX!FZ3)</f>
        <v>0</v>
      </c>
      <c r="GA10" s="47">
        <f>COUNTIF('RENT ROLL'!$P$3:$P$100,"="&amp;MATRIX!GA3)+COUNTIF('RENT ROLL'!$W$3:$W$100,"="&amp;MATRIX!GA3)+COUNTIF('RENT ROLL'!$AB$3:$AB$100,"="&amp;MATRIX!GA3)+COUNTIF('RENT ROLL'!$AG$3:$AG$100,"="&amp;MATRIX!GA3)</f>
        <v>0</v>
      </c>
      <c r="GB10" s="47">
        <f>COUNTIF('RENT ROLL'!$P$3:$P$100,"="&amp;MATRIX!GB3)+COUNTIF('RENT ROLL'!$W$3:$W$100,"="&amp;MATRIX!GB3)+COUNTIF('RENT ROLL'!$AB$3:$AB$100,"="&amp;MATRIX!GB3)+COUNTIF('RENT ROLL'!$AG$3:$AG$100,"="&amp;MATRIX!GB3)</f>
        <v>0</v>
      </c>
      <c r="GC10" s="47">
        <f>COUNTIF('RENT ROLL'!$P$3:$P$100,"="&amp;MATRIX!GC3)+COUNTIF('RENT ROLL'!$W$3:$W$100,"="&amp;MATRIX!GC3)+COUNTIF('RENT ROLL'!$AB$3:$AB$100,"="&amp;MATRIX!GC3)+COUNTIF('RENT ROLL'!$AG$3:$AG$100,"="&amp;MATRIX!GC3)</f>
        <v>0</v>
      </c>
      <c r="GD10" s="47">
        <f>COUNTIF('RENT ROLL'!$P$3:$P$100,"="&amp;MATRIX!GD3)+COUNTIF('RENT ROLL'!$W$3:$W$100,"="&amp;MATRIX!GD3)+COUNTIF('RENT ROLL'!$AB$3:$AB$100,"="&amp;MATRIX!GD3)+COUNTIF('RENT ROLL'!$AG$3:$AG$100,"="&amp;MATRIX!GD3)</f>
        <v>0</v>
      </c>
      <c r="GE10" s="47">
        <f>COUNTIF('RENT ROLL'!$P$3:$P$100,"="&amp;MATRIX!GE3)+COUNTIF('RENT ROLL'!$W$3:$W$100,"="&amp;MATRIX!GE3)+COUNTIF('RENT ROLL'!$AB$3:$AB$100,"="&amp;MATRIX!GE3)+COUNTIF('RENT ROLL'!$AG$3:$AG$100,"="&amp;MATRIX!GE3)</f>
        <v>0</v>
      </c>
      <c r="GF10" s="47">
        <f>COUNTIF('RENT ROLL'!$P$3:$P$100,"="&amp;MATRIX!GF3)+COUNTIF('RENT ROLL'!$W$3:$W$100,"="&amp;MATRIX!GF3)+COUNTIF('RENT ROLL'!$AB$3:$AB$100,"="&amp;MATRIX!GF3)+COUNTIF('RENT ROLL'!$AG$3:$AG$100,"="&amp;MATRIX!GF3)</f>
        <v>0</v>
      </c>
      <c r="GG10" s="47">
        <f>COUNTIF('RENT ROLL'!$P$3:$P$100,"="&amp;MATRIX!GG3)+COUNTIF('RENT ROLL'!$W$3:$W$100,"="&amp;MATRIX!GG3)+COUNTIF('RENT ROLL'!$AB$3:$AB$100,"="&amp;MATRIX!GG3)+COUNTIF('RENT ROLL'!$AG$3:$AG$100,"="&amp;MATRIX!GG3)</f>
        <v>0</v>
      </c>
      <c r="GH10" s="47">
        <f>COUNTIF('RENT ROLL'!$P$3:$P$100,"="&amp;MATRIX!GH3)+COUNTIF('RENT ROLL'!$W$3:$W$100,"="&amp;MATRIX!GH3)+COUNTIF('RENT ROLL'!$AB$3:$AB$100,"="&amp;MATRIX!GH3)+COUNTIF('RENT ROLL'!$AG$3:$AG$100,"="&amp;MATRIX!GH3)</f>
        <v>0</v>
      </c>
      <c r="GI10" s="47">
        <f>COUNTIF('RENT ROLL'!$P$3:$P$100,"="&amp;MATRIX!GI3)+COUNTIF('RENT ROLL'!$W$3:$W$100,"="&amp;MATRIX!GI3)+COUNTIF('RENT ROLL'!$AB$3:$AB$100,"="&amp;MATRIX!GI3)+COUNTIF('RENT ROLL'!$AG$3:$AG$100,"="&amp;MATRIX!GI3)</f>
        <v>0</v>
      </c>
      <c r="GJ10" s="47">
        <f>COUNTIF('RENT ROLL'!$P$3:$P$100,"="&amp;MATRIX!GJ3)+COUNTIF('RENT ROLL'!$W$3:$W$100,"="&amp;MATRIX!GJ3)+COUNTIF('RENT ROLL'!$AB$3:$AB$100,"="&amp;MATRIX!GJ3)+COUNTIF('RENT ROLL'!$AG$3:$AG$100,"="&amp;MATRIX!GJ3)</f>
        <v>0</v>
      </c>
      <c r="GK10" s="47">
        <f>COUNTIF('RENT ROLL'!$P$3:$P$100,"="&amp;MATRIX!GK3)+COUNTIF('RENT ROLL'!$W$3:$W$100,"="&amp;MATRIX!GK3)+COUNTIF('RENT ROLL'!$AB$3:$AB$100,"="&amp;MATRIX!GK3)+COUNTIF('RENT ROLL'!$AG$3:$AG$100,"="&amp;MATRIX!GK3)</f>
        <v>0</v>
      </c>
      <c r="GL10" s="47">
        <f>COUNTIF('RENT ROLL'!$P$3:$P$100,"="&amp;MATRIX!GL3)+COUNTIF('RENT ROLL'!$W$3:$W$100,"="&amp;MATRIX!GL3)+COUNTIF('RENT ROLL'!$AB$3:$AB$100,"="&amp;MATRIX!GL3)+COUNTIF('RENT ROLL'!$AG$3:$AG$100,"="&amp;MATRIX!GL3)</f>
        <v>0</v>
      </c>
      <c r="GM10" s="47">
        <f>COUNTIF('RENT ROLL'!$P$3:$P$100,"="&amp;MATRIX!GM3)+COUNTIF('RENT ROLL'!$W$3:$W$100,"="&amp;MATRIX!GM3)+COUNTIF('RENT ROLL'!$AB$3:$AB$100,"="&amp;MATRIX!GM3)+COUNTIF('RENT ROLL'!$AG$3:$AG$100,"="&amp;MATRIX!GM3)</f>
        <v>0</v>
      </c>
      <c r="GN10" s="47">
        <f>COUNTIF('RENT ROLL'!$P$3:$P$100,"="&amp;MATRIX!GN3)+COUNTIF('RENT ROLL'!$W$3:$W$100,"="&amp;MATRIX!GN3)+COUNTIF('RENT ROLL'!$AB$3:$AB$100,"="&amp;MATRIX!GN3)+COUNTIF('RENT ROLL'!$AG$3:$AG$100,"="&amp;MATRIX!GN3)</f>
        <v>0</v>
      </c>
      <c r="GO10" s="47">
        <f>COUNTIF('RENT ROLL'!$P$3:$P$100,"="&amp;MATRIX!GO3)+COUNTIF('RENT ROLL'!$W$3:$W$100,"="&amp;MATRIX!GO3)+COUNTIF('RENT ROLL'!$AB$3:$AB$100,"="&amp;MATRIX!GO3)+COUNTIF('RENT ROLL'!$AG$3:$AG$100,"="&amp;MATRIX!GO3)</f>
        <v>0</v>
      </c>
      <c r="GP10" s="47">
        <f>COUNTIF('RENT ROLL'!$P$3:$P$100,"="&amp;MATRIX!GP3)+COUNTIF('RENT ROLL'!$W$3:$W$100,"="&amp;MATRIX!GP3)+COUNTIF('RENT ROLL'!$AB$3:$AB$100,"="&amp;MATRIX!GP3)+COUNTIF('RENT ROLL'!$AG$3:$AG$100,"="&amp;MATRIX!GP3)</f>
        <v>0</v>
      </c>
      <c r="GQ10" s="47">
        <f>COUNTIF('RENT ROLL'!$P$3:$P$100,"="&amp;MATRIX!GQ3)+COUNTIF('RENT ROLL'!$W$3:$W$100,"="&amp;MATRIX!GQ3)+COUNTIF('RENT ROLL'!$AB$3:$AB$100,"="&amp;MATRIX!GQ3)+COUNTIF('RENT ROLL'!$AG$3:$AG$100,"="&amp;MATRIX!GQ3)</f>
        <v>0</v>
      </c>
      <c r="GR10" s="47">
        <f>COUNTIF('RENT ROLL'!$P$3:$P$100,"="&amp;MATRIX!GR3)+COUNTIF('RENT ROLL'!$W$3:$W$100,"="&amp;MATRIX!GR3)+COUNTIF('RENT ROLL'!$AB$3:$AB$100,"="&amp;MATRIX!GR3)+COUNTIF('RENT ROLL'!$AG$3:$AG$100,"="&amp;MATRIX!GR3)</f>
        <v>0</v>
      </c>
      <c r="GS10" s="47">
        <f>COUNTIF('RENT ROLL'!$P$3:$P$100,"="&amp;MATRIX!GS3)+COUNTIF('RENT ROLL'!$W$3:$W$100,"="&amp;MATRIX!GS3)+COUNTIF('RENT ROLL'!$AB$3:$AB$100,"="&amp;MATRIX!GS3)+COUNTIF('RENT ROLL'!$AG$3:$AG$100,"="&amp;MATRIX!GS3)</f>
        <v>1</v>
      </c>
      <c r="GT10" s="47">
        <f>COUNTIF('RENT ROLL'!$P$3:$P$100,"="&amp;MATRIX!GT3)+COUNTIF('RENT ROLL'!$W$3:$W$100,"="&amp;MATRIX!GT3)+COUNTIF('RENT ROLL'!$AB$3:$AB$100,"="&amp;MATRIX!GT3)+COUNTIF('RENT ROLL'!$AG$3:$AG$100,"="&amp;MATRIX!GT3)</f>
        <v>1</v>
      </c>
      <c r="GU10" s="47">
        <f>COUNTIF('RENT ROLL'!$P$3:$P$100,"="&amp;MATRIX!GU3)+COUNTIF('RENT ROLL'!$W$3:$W$100,"="&amp;MATRIX!GU3)+COUNTIF('RENT ROLL'!$AB$3:$AB$100,"="&amp;MATRIX!GU3)+COUNTIF('RENT ROLL'!$AG$3:$AG$100,"="&amp;MATRIX!GU3)</f>
        <v>0</v>
      </c>
      <c r="GV10" s="47">
        <f>COUNTIF('RENT ROLL'!$P$3:$P$100,"="&amp;MATRIX!GV3)+COUNTIF('RENT ROLL'!$W$3:$W$100,"="&amp;MATRIX!GV3)+COUNTIF('RENT ROLL'!$AB$3:$AB$100,"="&amp;MATRIX!GV3)+COUNTIF('RENT ROLL'!$AG$3:$AG$100,"="&amp;MATRIX!GV3)</f>
        <v>1</v>
      </c>
      <c r="GW10" s="47">
        <f>COUNTIF('RENT ROLL'!$P$3:$P$100,"="&amp;MATRIX!GW3)+COUNTIF('RENT ROLL'!$W$3:$W$100,"="&amp;MATRIX!GW3)+COUNTIF('RENT ROLL'!$AB$3:$AB$100,"="&amp;MATRIX!GW3)+COUNTIF('RENT ROLL'!$AG$3:$AG$100,"="&amp;MATRIX!GW3)</f>
        <v>0</v>
      </c>
      <c r="GX10" s="47">
        <f>COUNTIF('RENT ROLL'!$P$3:$P$100,"="&amp;MATRIX!GX3)+COUNTIF('RENT ROLL'!$W$3:$W$100,"="&amp;MATRIX!GX3)+COUNTIF('RENT ROLL'!$AB$3:$AB$100,"="&amp;MATRIX!GX3)+COUNTIF('RENT ROLL'!$AG$3:$AG$100,"="&amp;MATRIX!GX3)</f>
        <v>0</v>
      </c>
      <c r="GY10" s="47">
        <f>COUNTIF('RENT ROLL'!$P$3:$P$100,"="&amp;MATRIX!GY3)+COUNTIF('RENT ROLL'!$W$3:$W$100,"="&amp;MATRIX!GY3)+COUNTIF('RENT ROLL'!$AB$3:$AB$100,"="&amp;MATRIX!GY3)+COUNTIF('RENT ROLL'!$AG$3:$AG$100,"="&amp;MATRIX!GY3)</f>
        <v>0</v>
      </c>
      <c r="GZ10" s="47">
        <f>COUNTIF('RENT ROLL'!$P$3:$P$100,"="&amp;MATRIX!GZ3)+COUNTIF('RENT ROLL'!$W$3:$W$100,"="&amp;MATRIX!GZ3)+COUNTIF('RENT ROLL'!$AB$3:$AB$100,"="&amp;MATRIX!GZ3)+COUNTIF('RENT ROLL'!$AG$3:$AG$100,"="&amp;MATRIX!GZ3)</f>
        <v>0</v>
      </c>
      <c r="HA10" s="47">
        <f>COUNTIF('RENT ROLL'!$P$3:$P$100,"="&amp;MATRIX!HA3)+COUNTIF('RENT ROLL'!$W$3:$W$100,"="&amp;MATRIX!HA3)+COUNTIF('RENT ROLL'!$AB$3:$AB$100,"="&amp;MATRIX!HA3)+COUNTIF('RENT ROLL'!$AG$3:$AG$100,"="&amp;MATRIX!HA3)</f>
        <v>0</v>
      </c>
      <c r="HB10" s="47">
        <f>COUNTIF('RENT ROLL'!$P$3:$P$100,"="&amp;MATRIX!HB3)+COUNTIF('RENT ROLL'!$W$3:$W$100,"="&amp;MATRIX!HB3)+COUNTIF('RENT ROLL'!$AB$3:$AB$100,"="&amp;MATRIX!HB3)+COUNTIF('RENT ROLL'!$AG$3:$AG$100,"="&amp;MATRIX!HB3)</f>
        <v>0</v>
      </c>
      <c r="HC10" s="47">
        <f>COUNTIF('RENT ROLL'!$P$3:$P$100,"="&amp;MATRIX!HC3)+COUNTIF('RENT ROLL'!$W$3:$W$100,"="&amp;MATRIX!HC3)+COUNTIF('RENT ROLL'!$AB$3:$AB$100,"="&amp;MATRIX!HC3)+COUNTIF('RENT ROLL'!$AG$3:$AG$100,"="&amp;MATRIX!HC3)</f>
        <v>0</v>
      </c>
      <c r="HD10" s="47">
        <f>COUNTIF('RENT ROLL'!$P$3:$P$100,"="&amp;MATRIX!HD3)+COUNTIF('RENT ROLL'!$W$3:$W$100,"="&amp;MATRIX!HD3)+COUNTIF('RENT ROLL'!$AB$3:$AB$100,"="&amp;MATRIX!HD3)+COUNTIF('RENT ROLL'!$AG$3:$AG$100,"="&amp;MATRIX!HD3)</f>
        <v>0</v>
      </c>
      <c r="HE10" s="47">
        <f>COUNTIF('RENT ROLL'!$P$3:$P$100,"="&amp;MATRIX!HE3)+COUNTIF('RENT ROLL'!$W$3:$W$100,"="&amp;MATRIX!HE3)+COUNTIF('RENT ROLL'!$AB$3:$AB$100,"="&amp;MATRIX!HE3)+COUNTIF('RENT ROLL'!$AG$3:$AG$100,"="&amp;MATRIX!HE3)</f>
        <v>0</v>
      </c>
      <c r="HF10" s="47">
        <f>COUNTIF('RENT ROLL'!$P$3:$P$100,"="&amp;MATRIX!HF3)+COUNTIF('RENT ROLL'!$W$3:$W$100,"="&amp;MATRIX!HF3)+COUNTIF('RENT ROLL'!$AB$3:$AB$100,"="&amp;MATRIX!HF3)+COUNTIF('RENT ROLL'!$AG$3:$AG$100,"="&amp;MATRIX!HF3)</f>
        <v>0</v>
      </c>
      <c r="HG10" s="47">
        <f>COUNTIF('RENT ROLL'!$P$3:$P$100,"="&amp;MATRIX!HG3)+COUNTIF('RENT ROLL'!$W$3:$W$100,"="&amp;MATRIX!HG3)+COUNTIF('RENT ROLL'!$AB$3:$AB$100,"="&amp;MATRIX!HG3)+COUNTIF('RENT ROLL'!$AG$3:$AG$100,"="&amp;MATRIX!HG3)</f>
        <v>0</v>
      </c>
      <c r="HH10" s="47">
        <f>COUNTIF('RENT ROLL'!$P$3:$P$100,"="&amp;MATRIX!HH3)+COUNTIF('RENT ROLL'!$W$3:$W$100,"="&amp;MATRIX!HH3)+COUNTIF('RENT ROLL'!$AB$3:$AB$100,"="&amp;MATRIX!HH3)+COUNTIF('RENT ROLL'!$AG$3:$AG$100,"="&amp;MATRIX!HH3)</f>
        <v>0</v>
      </c>
      <c r="HI10" s="47">
        <f>COUNTIF('RENT ROLL'!$P$3:$P$100,"="&amp;MATRIX!HI3)+COUNTIF('RENT ROLL'!$W$3:$W$100,"="&amp;MATRIX!HI3)+COUNTIF('RENT ROLL'!$AB$3:$AB$100,"="&amp;MATRIX!HI3)+COUNTIF('RENT ROLL'!$AG$3:$AG$100,"="&amp;MATRIX!HI3)</f>
        <v>0</v>
      </c>
      <c r="HJ10" s="47">
        <f>COUNTIF('RENT ROLL'!$P$3:$P$100,"="&amp;MATRIX!HJ3)+COUNTIF('RENT ROLL'!$W$3:$W$100,"="&amp;MATRIX!HJ3)+COUNTIF('RENT ROLL'!$AB$3:$AB$100,"="&amp;MATRIX!HJ3)+COUNTIF('RENT ROLL'!$AG$3:$AG$100,"="&amp;MATRIX!HJ3)</f>
        <v>0</v>
      </c>
      <c r="HK10" s="47">
        <f>COUNTIF('RENT ROLL'!$P$3:$P$100,"="&amp;MATRIX!HK3)+COUNTIF('RENT ROLL'!$W$3:$W$100,"="&amp;MATRIX!HK3)+COUNTIF('RENT ROLL'!$AB$3:$AB$100,"="&amp;MATRIX!HK3)+COUNTIF('RENT ROLL'!$AG$3:$AG$100,"="&amp;MATRIX!HK3)</f>
        <v>0</v>
      </c>
      <c r="HL10" s="47">
        <f>COUNTIF('RENT ROLL'!$P$3:$P$100,"="&amp;MATRIX!HL3)+COUNTIF('RENT ROLL'!$W$3:$W$100,"="&amp;MATRIX!HL3)+COUNTIF('RENT ROLL'!$AB$3:$AB$100,"="&amp;MATRIX!HL3)+COUNTIF('RENT ROLL'!$AG$3:$AG$100,"="&amp;MATRIX!HL3)</f>
        <v>0</v>
      </c>
      <c r="HM10" s="47">
        <f>COUNTIF('RENT ROLL'!$P$3:$P$100,"="&amp;MATRIX!HM3)+COUNTIF('RENT ROLL'!$W$3:$W$100,"="&amp;MATRIX!HM3)+COUNTIF('RENT ROLL'!$AB$3:$AB$100,"="&amp;MATRIX!HM3)+COUNTIF('RENT ROLL'!$AG$3:$AG$100,"="&amp;MATRIX!HM3)</f>
        <v>0</v>
      </c>
      <c r="HN10" s="47">
        <f>COUNTIF('RENT ROLL'!$P$3:$P$100,"="&amp;MATRIX!HN3)+COUNTIF('RENT ROLL'!$W$3:$W$100,"="&amp;MATRIX!HN3)+COUNTIF('RENT ROLL'!$AB$3:$AB$100,"="&amp;MATRIX!HN3)+COUNTIF('RENT ROLL'!$AG$3:$AG$100,"="&amp;MATRIX!HN3)</f>
        <v>0</v>
      </c>
      <c r="HO10" s="47">
        <f>COUNTIF('RENT ROLL'!$P$3:$P$100,"="&amp;MATRIX!HO3)+COUNTIF('RENT ROLL'!$W$3:$W$100,"="&amp;MATRIX!HO3)+COUNTIF('RENT ROLL'!$AB$3:$AB$100,"="&amp;MATRIX!HO3)+COUNTIF('RENT ROLL'!$AG$3:$AG$100,"="&amp;MATRIX!HO3)</f>
        <v>0</v>
      </c>
      <c r="HP10" s="47">
        <f>COUNTIF('RENT ROLL'!$P$3:$P$100,"="&amp;MATRIX!HP3)+COUNTIF('RENT ROLL'!$W$3:$W$100,"="&amp;MATRIX!HP3)+COUNTIF('RENT ROLL'!$AB$3:$AB$100,"="&amp;MATRIX!HP3)+COUNTIF('RENT ROLL'!$AG$3:$AG$100,"="&amp;MATRIX!HP3)</f>
        <v>0</v>
      </c>
      <c r="HQ10" s="47">
        <f>COUNTIF('RENT ROLL'!$P$3:$P$100,"="&amp;MATRIX!HQ3)+COUNTIF('RENT ROLL'!$W$3:$W$100,"="&amp;MATRIX!HQ3)+COUNTIF('RENT ROLL'!$AB$3:$AB$100,"="&amp;MATRIX!HQ3)+COUNTIF('RENT ROLL'!$AG$3:$AG$100,"="&amp;MATRIX!HQ3)</f>
        <v>0</v>
      </c>
      <c r="HR10" s="47">
        <f>COUNTIF('RENT ROLL'!$P$3:$P$100,"="&amp;MATRIX!HR3)+COUNTIF('RENT ROLL'!$W$3:$W$100,"="&amp;MATRIX!HR3)+COUNTIF('RENT ROLL'!$AB$3:$AB$100,"="&amp;MATRIX!HR3)+COUNTIF('RENT ROLL'!$AG$3:$AG$100,"="&amp;MATRIX!HR3)</f>
        <v>0</v>
      </c>
      <c r="HS10" s="47">
        <f>COUNTIF('RENT ROLL'!$P$3:$P$100,"="&amp;MATRIX!HS3)+COUNTIF('RENT ROLL'!$W$3:$W$100,"="&amp;MATRIX!HS3)+COUNTIF('RENT ROLL'!$AB$3:$AB$100,"="&amp;MATRIX!HS3)+COUNTIF('RENT ROLL'!$AG$3:$AG$100,"="&amp;MATRIX!HS3)</f>
        <v>0</v>
      </c>
      <c r="HT10" s="47">
        <f>COUNTIF('RENT ROLL'!$P$3:$P$100,"="&amp;MATRIX!HT3)+COUNTIF('RENT ROLL'!$W$3:$W$100,"="&amp;MATRIX!HT3)+COUNTIF('RENT ROLL'!$AB$3:$AB$100,"="&amp;MATRIX!HT3)+COUNTIF('RENT ROLL'!$AG$3:$AG$100,"="&amp;MATRIX!HT3)</f>
        <v>0</v>
      </c>
      <c r="HU10" s="47">
        <f>COUNTIF('RENT ROLL'!$P$3:$P$100,"="&amp;MATRIX!HU3)+COUNTIF('RENT ROLL'!$W$3:$W$100,"="&amp;MATRIX!HU3)+COUNTIF('RENT ROLL'!$AB$3:$AB$100,"="&amp;MATRIX!HU3)+COUNTIF('RENT ROLL'!$AG$3:$AG$100,"="&amp;MATRIX!HU3)</f>
        <v>0</v>
      </c>
      <c r="HV10" s="47">
        <f>COUNTIF('RENT ROLL'!$P$3:$P$100,"="&amp;MATRIX!HV3)+COUNTIF('RENT ROLL'!$W$3:$W$100,"="&amp;MATRIX!HV3)+COUNTIF('RENT ROLL'!$AB$3:$AB$100,"="&amp;MATRIX!HV3)+COUNTIF('RENT ROLL'!$AG$3:$AG$100,"="&amp;MATRIX!HV3)</f>
        <v>0</v>
      </c>
      <c r="HW10" s="47">
        <f>COUNTIF('RENT ROLL'!$P$3:$P$100,"="&amp;MATRIX!HW3)+COUNTIF('RENT ROLL'!$W$3:$W$100,"="&amp;MATRIX!HW3)+COUNTIF('RENT ROLL'!$AB$3:$AB$100,"="&amp;MATRIX!HW3)+COUNTIF('RENT ROLL'!$AG$3:$AG$100,"="&amp;MATRIX!HW3)</f>
        <v>0</v>
      </c>
      <c r="HX10" s="47">
        <f>COUNTIF('RENT ROLL'!$P$3:$P$100,"="&amp;MATRIX!HX3)+COUNTIF('RENT ROLL'!$W$3:$W$100,"="&amp;MATRIX!HX3)+COUNTIF('RENT ROLL'!$AB$3:$AB$100,"="&amp;MATRIX!HX3)+COUNTIF('RENT ROLL'!$AG$3:$AG$100,"="&amp;MATRIX!HX3)</f>
        <v>0</v>
      </c>
      <c r="HY10" s="47">
        <f>COUNTIF('RENT ROLL'!$P$3:$P$100,"="&amp;MATRIX!HY3)+COUNTIF('RENT ROLL'!$W$3:$W$100,"="&amp;MATRIX!HY3)+COUNTIF('RENT ROLL'!$AB$3:$AB$100,"="&amp;MATRIX!HY3)+COUNTIF('RENT ROLL'!$AG$3:$AG$100,"="&amp;MATRIX!HY3)</f>
        <v>0</v>
      </c>
      <c r="HZ10" s="47">
        <f>COUNTIF('RENT ROLL'!$P$3:$P$100,"="&amp;MATRIX!HZ3)+COUNTIF('RENT ROLL'!$W$3:$W$100,"="&amp;MATRIX!HZ3)+COUNTIF('RENT ROLL'!$AB$3:$AB$100,"="&amp;MATRIX!HZ3)+COUNTIF('RENT ROLL'!$AG$3:$AG$100,"="&amp;MATRIX!HZ3)</f>
        <v>0</v>
      </c>
      <c r="IA10" s="47">
        <f>COUNTIF('RENT ROLL'!$P$3:$P$100,"="&amp;MATRIX!IA3)+COUNTIF('RENT ROLL'!$W$3:$W$100,"="&amp;MATRIX!IA3)+COUNTIF('RENT ROLL'!$AB$3:$AB$100,"="&amp;MATRIX!IA3)+COUNTIF('RENT ROLL'!$AG$3:$AG$100,"="&amp;MATRIX!IA3)</f>
        <v>0</v>
      </c>
      <c r="IB10" s="47">
        <f>COUNTIF('RENT ROLL'!$P$3:$P$100,"="&amp;MATRIX!IB3)+COUNTIF('RENT ROLL'!$W$3:$W$100,"="&amp;MATRIX!IB3)+COUNTIF('RENT ROLL'!$AB$3:$AB$100,"="&amp;MATRIX!IB3)+COUNTIF('RENT ROLL'!$AG$3:$AG$100,"="&amp;MATRIX!IB3)</f>
        <v>0</v>
      </c>
      <c r="IC10" s="47">
        <f>COUNTIF('RENT ROLL'!$P$3:$P$100,"="&amp;MATRIX!IC3)+COUNTIF('RENT ROLL'!$W$3:$W$100,"="&amp;MATRIX!IC3)+COUNTIF('RENT ROLL'!$AB$3:$AB$100,"="&amp;MATRIX!IC3)+COUNTIF('RENT ROLL'!$AG$3:$AG$100,"="&amp;MATRIX!IC3)</f>
        <v>0</v>
      </c>
      <c r="ID10" s="47">
        <f>COUNTIF('RENT ROLL'!$P$3:$P$100,"="&amp;MATRIX!ID3)+COUNTIF('RENT ROLL'!$W$3:$W$100,"="&amp;MATRIX!ID3)+COUNTIF('RENT ROLL'!$AB$3:$AB$100,"="&amp;MATRIX!ID3)+COUNTIF('RENT ROLL'!$AG$3:$AG$100,"="&amp;MATRIX!ID3)</f>
        <v>0</v>
      </c>
      <c r="IE10" s="47">
        <f>COUNTIF('RENT ROLL'!$P$3:$P$100,"="&amp;MATRIX!IE3)+COUNTIF('RENT ROLL'!$W$3:$W$100,"="&amp;MATRIX!IE3)+COUNTIF('RENT ROLL'!$AB$3:$AB$100,"="&amp;MATRIX!IE3)+COUNTIF('RENT ROLL'!$AG$3:$AG$100,"="&amp;MATRIX!IE3)</f>
        <v>0</v>
      </c>
      <c r="IF10" s="47">
        <f>COUNTIF('RENT ROLL'!$P$3:$P$100,"="&amp;MATRIX!IF3)+COUNTIF('RENT ROLL'!$W$3:$W$100,"="&amp;MATRIX!IF3)+COUNTIF('RENT ROLL'!$AB$3:$AB$100,"="&amp;MATRIX!IF3)+COUNTIF('RENT ROLL'!$AG$3:$AG$100,"="&amp;MATRIX!IF3)</f>
        <v>0</v>
      </c>
      <c r="IG10" s="47">
        <f>COUNTIF('RENT ROLL'!$P$3:$P$100,"="&amp;MATRIX!IG3)+COUNTIF('RENT ROLL'!$W$3:$W$100,"="&amp;MATRIX!IG3)+COUNTIF('RENT ROLL'!$AB$3:$AB$100,"="&amp;MATRIX!IG3)+COUNTIF('RENT ROLL'!$AG$3:$AG$100,"="&amp;MATRIX!IG3)</f>
        <v>0</v>
      </c>
      <c r="IH10" s="47">
        <f>COUNTIF('RENT ROLL'!$P$3:$P$100,"="&amp;MATRIX!IH3)+COUNTIF('RENT ROLL'!$W$3:$W$100,"="&amp;MATRIX!IH3)+COUNTIF('RENT ROLL'!$AB$3:$AB$100,"="&amp;MATRIX!IH3)+COUNTIF('RENT ROLL'!$AG$3:$AG$100,"="&amp;MATRIX!IH3)</f>
        <v>0</v>
      </c>
      <c r="II10" s="47">
        <f>COUNTIF('RENT ROLL'!$P$3:$P$100,"="&amp;MATRIX!II3)+COUNTIF('RENT ROLL'!$W$3:$W$100,"="&amp;MATRIX!II3)+COUNTIF('RENT ROLL'!$AB$3:$AB$100,"="&amp;MATRIX!II3)+COUNTIF('RENT ROLL'!$AG$3:$AG$100,"="&amp;MATRIX!II3)</f>
        <v>0</v>
      </c>
      <c r="IJ10" s="47">
        <f>COUNTIF('RENT ROLL'!$P$3:$P$100,"="&amp;MATRIX!IJ3)+COUNTIF('RENT ROLL'!$W$3:$W$100,"="&amp;MATRIX!IJ3)+COUNTIF('RENT ROLL'!$AB$3:$AB$100,"="&amp;MATRIX!IJ3)+COUNTIF('RENT ROLL'!$AG$3:$AG$100,"="&amp;MATRIX!IJ3)</f>
        <v>0</v>
      </c>
      <c r="IK10" s="47">
        <f>COUNTIF('RENT ROLL'!$P$3:$P$100,"="&amp;MATRIX!IK3)+COUNTIF('RENT ROLL'!$W$3:$W$100,"="&amp;MATRIX!IK3)+COUNTIF('RENT ROLL'!$AB$3:$AB$100,"="&amp;MATRIX!IK3)+COUNTIF('RENT ROLL'!$AG$3:$AG$100,"="&amp;MATRIX!IK3)</f>
        <v>0</v>
      </c>
      <c r="IL10" s="47">
        <f>COUNTIF('RENT ROLL'!$P$3:$P$100,"="&amp;MATRIX!IL3)+COUNTIF('RENT ROLL'!$W$3:$W$100,"="&amp;MATRIX!IL3)+COUNTIF('RENT ROLL'!$AB$3:$AB$100,"="&amp;MATRIX!IL3)+COUNTIF('RENT ROLL'!$AG$3:$AG$100,"="&amp;MATRIX!IL3)</f>
        <v>0</v>
      </c>
      <c r="IM10" s="47">
        <f>COUNTIF('RENT ROLL'!$P$3:$P$100,"="&amp;MATRIX!IM3)+COUNTIF('RENT ROLL'!$W$3:$W$100,"="&amp;MATRIX!IM3)+COUNTIF('RENT ROLL'!$AB$3:$AB$100,"="&amp;MATRIX!IM3)+COUNTIF('RENT ROLL'!$AG$3:$AG$100,"="&amp;MATRIX!IM3)</f>
        <v>0</v>
      </c>
      <c r="IN10" s="47">
        <f>COUNTIF('RENT ROLL'!$P$3:$P$100,"="&amp;MATRIX!IN3)+COUNTIF('RENT ROLL'!$W$3:$W$100,"="&amp;MATRIX!IN3)+COUNTIF('RENT ROLL'!$AB$3:$AB$100,"="&amp;MATRIX!IN3)+COUNTIF('RENT ROLL'!$AG$3:$AG$100,"="&amp;MATRIX!IN3)</f>
        <v>0</v>
      </c>
      <c r="IO10" s="47">
        <f>COUNTIF('RENT ROLL'!$P$3:$P$100,"="&amp;MATRIX!IO3)+COUNTIF('RENT ROLL'!$W$3:$W$100,"="&amp;MATRIX!IO3)+COUNTIF('RENT ROLL'!$AB$3:$AB$100,"="&amp;MATRIX!IO3)+COUNTIF('RENT ROLL'!$AG$3:$AG$100,"="&amp;MATRIX!IO3)</f>
        <v>0</v>
      </c>
      <c r="IP10" s="47">
        <f>COUNTIF('RENT ROLL'!$P$3:$P$100,"="&amp;MATRIX!IP3)+COUNTIF('RENT ROLL'!$W$3:$W$100,"="&amp;MATRIX!IP3)+COUNTIF('RENT ROLL'!$AB$3:$AB$100,"="&amp;MATRIX!IP3)+COUNTIF('RENT ROLL'!$AG$3:$AG$100,"="&amp;MATRIX!IP3)</f>
        <v>0</v>
      </c>
      <c r="IQ10" s="47">
        <f>COUNTIF('RENT ROLL'!$P$3:$P$100,"="&amp;MATRIX!IQ3)+COUNTIF('RENT ROLL'!$W$3:$W$100,"="&amp;MATRIX!IQ3)+COUNTIF('RENT ROLL'!$AB$3:$AB$100,"="&amp;MATRIX!IQ3)+COUNTIF('RENT ROLL'!$AG$3:$AG$100,"="&amp;MATRIX!IQ3)</f>
        <v>0</v>
      </c>
      <c r="IR10" s="47">
        <f>COUNTIF('RENT ROLL'!$P$3:$P$100,"="&amp;MATRIX!IR3)+COUNTIF('RENT ROLL'!$W$3:$W$100,"="&amp;MATRIX!IR3)+COUNTIF('RENT ROLL'!$AB$3:$AB$100,"="&amp;MATRIX!IR3)+COUNTIF('RENT ROLL'!$AG$3:$AG$100,"="&amp;MATRIX!IR3)</f>
        <v>0</v>
      </c>
      <c r="IS10" s="47">
        <f>COUNTIF('RENT ROLL'!$P$3:$P$100,"="&amp;MATRIX!IS3)+COUNTIF('RENT ROLL'!$W$3:$W$100,"="&amp;MATRIX!IS3)+COUNTIF('RENT ROLL'!$AB$3:$AB$100,"="&amp;MATRIX!IS3)+COUNTIF('RENT ROLL'!$AG$3:$AG$100,"="&amp;MATRIX!IS3)</f>
        <v>0</v>
      </c>
      <c r="IT10" s="47">
        <f>COUNTIF('RENT ROLL'!$P$3:$P$100,"="&amp;MATRIX!IT3)+COUNTIF('RENT ROLL'!$W$3:$W$100,"="&amp;MATRIX!IT3)+COUNTIF('RENT ROLL'!$AB$3:$AB$100,"="&amp;MATRIX!IT3)+COUNTIF('RENT ROLL'!$AG$3:$AG$100,"="&amp;MATRIX!IT3)</f>
        <v>0</v>
      </c>
      <c r="IU10" s="47">
        <f>COUNTIF('RENT ROLL'!$P$3:$P$100,"="&amp;MATRIX!IU3)+COUNTIF('RENT ROLL'!$W$3:$W$100,"="&amp;MATRIX!IU3)+COUNTIF('RENT ROLL'!$AB$3:$AB$100,"="&amp;MATRIX!IU3)+COUNTIF('RENT ROLL'!$AG$3:$AG$100,"="&amp;MATRIX!IU3)</f>
        <v>0</v>
      </c>
      <c r="IV10" s="47">
        <f>COUNTIF('RENT ROLL'!$P$3:$P$100,"="&amp;MATRIX!IV3)+COUNTIF('RENT ROLL'!$W$3:$W$100,"="&amp;MATRIX!IV3)+COUNTIF('RENT ROLL'!$AB$3:$AB$100,"="&amp;MATRIX!IV3)+COUNTIF('RENT ROLL'!$AG$3:$AG$100,"="&amp;MATRIX!IV3)</f>
        <v>0</v>
      </c>
      <c r="IW10" s="47">
        <f>COUNTIF('RENT ROLL'!$P$3:$P$100,"="&amp;MATRIX!IW3)+COUNTIF('RENT ROLL'!$W$3:$W$100,"="&amp;MATRIX!IW3)+COUNTIF('RENT ROLL'!$AB$3:$AB$100,"="&amp;MATRIX!IW3)+COUNTIF('RENT ROLL'!$AG$3:$AG$100,"="&amp;MATRIX!IW3)</f>
        <v>0</v>
      </c>
      <c r="IX10" s="47">
        <f>COUNTIF('RENT ROLL'!$P$3:$P$100,"="&amp;MATRIX!IX3)+COUNTIF('RENT ROLL'!$W$3:$W$100,"="&amp;MATRIX!IX3)+COUNTIF('RENT ROLL'!$AB$3:$AB$100,"="&amp;MATRIX!IX3)+COUNTIF('RENT ROLL'!$AG$3:$AG$100,"="&amp;MATRIX!IX3)</f>
        <v>0</v>
      </c>
      <c r="IY10" s="47">
        <f>COUNTIF('RENT ROLL'!$P$3:$P$100,"="&amp;MATRIX!IY3)+COUNTIF('RENT ROLL'!$W$3:$W$100,"="&amp;MATRIX!IY3)+COUNTIF('RENT ROLL'!$AB$3:$AB$100,"="&amp;MATRIX!IY3)+COUNTIF('RENT ROLL'!$AG$3:$AG$100,"="&amp;MATRIX!IY3)</f>
        <v>0</v>
      </c>
      <c r="IZ10" s="47">
        <f>COUNTIF('RENT ROLL'!$P$3:$P$100,"="&amp;MATRIX!IZ3)+COUNTIF('RENT ROLL'!$W$3:$W$100,"="&amp;MATRIX!IZ3)+COUNTIF('RENT ROLL'!$AB$3:$AB$100,"="&amp;MATRIX!IZ3)+COUNTIF('RENT ROLL'!$AG$3:$AG$100,"="&amp;MATRIX!IZ3)</f>
        <v>0</v>
      </c>
      <c r="JA10" s="47">
        <f>COUNTIF('RENT ROLL'!$P$3:$P$100,"="&amp;MATRIX!JA3)+COUNTIF('RENT ROLL'!$W$3:$W$100,"="&amp;MATRIX!JA3)+COUNTIF('RENT ROLL'!$AB$3:$AB$100,"="&amp;MATRIX!JA3)+COUNTIF('RENT ROLL'!$AG$3:$AG$100,"="&amp;MATRIX!JA3)</f>
        <v>0</v>
      </c>
      <c r="JB10" s="47">
        <f>COUNTIF('RENT ROLL'!$P$3:$P$100,"="&amp;MATRIX!JB3)+COUNTIF('RENT ROLL'!$W$3:$W$100,"="&amp;MATRIX!JB3)+COUNTIF('RENT ROLL'!$AB$3:$AB$100,"="&amp;MATRIX!JB3)+COUNTIF('RENT ROLL'!$AG$3:$AG$100,"="&amp;MATRIX!JB3)</f>
        <v>1</v>
      </c>
      <c r="JC10" s="47">
        <f>COUNTIF('RENT ROLL'!$P$3:$P$100,"="&amp;MATRIX!JC3)+COUNTIF('RENT ROLL'!$W$3:$W$100,"="&amp;MATRIX!JC3)+COUNTIF('RENT ROLL'!$AB$3:$AB$100,"="&amp;MATRIX!JC3)+COUNTIF('RENT ROLL'!$AG$3:$AG$100,"="&amp;MATRIX!JC3)</f>
        <v>1</v>
      </c>
      <c r="JD10" s="47">
        <f>COUNTIF('RENT ROLL'!$P$3:$P$100,"="&amp;MATRIX!JD3)+COUNTIF('RENT ROLL'!$W$3:$W$100,"="&amp;MATRIX!JD3)+COUNTIF('RENT ROLL'!$AB$3:$AB$100,"="&amp;MATRIX!JD3)+COUNTIF('RENT ROLL'!$AG$3:$AG$100,"="&amp;MATRIX!JD3)</f>
        <v>0</v>
      </c>
      <c r="JE10" s="47">
        <f>COUNTIF('RENT ROLL'!$P$3:$P$100,"="&amp;MATRIX!JE3)+COUNTIF('RENT ROLL'!$W$3:$W$100,"="&amp;MATRIX!JE3)+COUNTIF('RENT ROLL'!$AB$3:$AB$100,"="&amp;MATRIX!JE3)+COUNTIF('RENT ROLL'!$AG$3:$AG$100,"="&amp;MATRIX!JE3)</f>
        <v>1</v>
      </c>
      <c r="JF10" s="47">
        <f>COUNTIF('RENT ROLL'!$P$3:$P$100,"="&amp;MATRIX!JF3)+COUNTIF('RENT ROLL'!$W$3:$W$100,"="&amp;MATRIX!JF3)+COUNTIF('RENT ROLL'!$AB$3:$AB$100,"="&amp;MATRIX!JF3)+COUNTIF('RENT ROLL'!$AG$3:$AG$100,"="&amp;MATRIX!JF3)</f>
        <v>0</v>
      </c>
      <c r="JG10" s="47">
        <f>COUNTIF('RENT ROLL'!$P$3:$P$100,"="&amp;MATRIX!JG3)+COUNTIF('RENT ROLL'!$W$3:$W$100,"="&amp;MATRIX!JG3)+COUNTIF('RENT ROLL'!$AB$3:$AB$100,"="&amp;MATRIX!JG3)+COUNTIF('RENT ROLL'!$AG$3:$AG$100,"="&amp;MATRIX!JG3)</f>
        <v>0</v>
      </c>
      <c r="JH10" s="47">
        <f>COUNTIF('RENT ROLL'!$P$3:$P$100,"="&amp;MATRIX!JH3)+COUNTIF('RENT ROLL'!$W$3:$W$100,"="&amp;MATRIX!JH3)+COUNTIF('RENT ROLL'!$AB$3:$AB$100,"="&amp;MATRIX!JH3)+COUNTIF('RENT ROLL'!$AG$3:$AG$100,"="&amp;MATRIX!JH3)</f>
        <v>0</v>
      </c>
      <c r="JI10" s="47">
        <f>COUNTIF('RENT ROLL'!$P$3:$P$100,"="&amp;MATRIX!JI3)+COUNTIF('RENT ROLL'!$W$3:$W$100,"="&amp;MATRIX!JI3)+COUNTIF('RENT ROLL'!$AB$3:$AB$100,"="&amp;MATRIX!JI3)+COUNTIF('RENT ROLL'!$AG$3:$AG$100,"="&amp;MATRIX!JI3)</f>
        <v>0</v>
      </c>
      <c r="JJ10" s="47">
        <f>COUNTIF('RENT ROLL'!$P$3:$P$100,"="&amp;MATRIX!JJ3)+COUNTIF('RENT ROLL'!$W$3:$W$100,"="&amp;MATRIX!JJ3)+COUNTIF('RENT ROLL'!$AB$3:$AB$100,"="&amp;MATRIX!JJ3)+COUNTIF('RENT ROLL'!$AG$3:$AG$100,"="&amp;MATRIX!JJ3)</f>
        <v>0</v>
      </c>
      <c r="JK10" s="47">
        <f>COUNTIF('RENT ROLL'!$P$3:$P$100,"="&amp;MATRIX!JK3)+COUNTIF('RENT ROLL'!$W$3:$W$100,"="&amp;MATRIX!JK3)+COUNTIF('RENT ROLL'!$AB$3:$AB$100,"="&amp;MATRIX!JK3)+COUNTIF('RENT ROLL'!$AG$3:$AG$100,"="&amp;MATRIX!JK3)</f>
        <v>0</v>
      </c>
      <c r="JL10" s="47">
        <f>COUNTIF('RENT ROLL'!$P$3:$P$100,"="&amp;MATRIX!JL3)+COUNTIF('RENT ROLL'!$W$3:$W$100,"="&amp;MATRIX!JL3)+COUNTIF('RENT ROLL'!$AB$3:$AB$100,"="&amp;MATRIX!JL3)+COUNTIF('RENT ROLL'!$AG$3:$AG$100,"="&amp;MATRIX!JL3)</f>
        <v>0</v>
      </c>
      <c r="JM10" s="47">
        <f>COUNTIF('RENT ROLL'!$P$3:$P$100,"="&amp;MATRIX!JM3)+COUNTIF('RENT ROLL'!$W$3:$W$100,"="&amp;MATRIX!JM3)+COUNTIF('RENT ROLL'!$AB$3:$AB$100,"="&amp;MATRIX!JM3)+COUNTIF('RENT ROLL'!$AG$3:$AG$100,"="&amp;MATRIX!JM3)</f>
        <v>0</v>
      </c>
      <c r="JN10" s="47">
        <f>COUNTIF('RENT ROLL'!$P$3:$P$100,"="&amp;MATRIX!JN3)+COUNTIF('RENT ROLL'!$W$3:$W$100,"="&amp;MATRIX!JN3)+COUNTIF('RENT ROLL'!$AB$3:$AB$100,"="&amp;MATRIX!JN3)+COUNTIF('RENT ROLL'!$AG$3:$AG$100,"="&amp;MATRIX!JN3)</f>
        <v>0</v>
      </c>
      <c r="JO10" s="47">
        <f>COUNTIF('RENT ROLL'!$P$3:$P$100,"="&amp;MATRIX!JO3)+COUNTIF('RENT ROLL'!$W$3:$W$100,"="&amp;MATRIX!JO3)+COUNTIF('RENT ROLL'!$AB$3:$AB$100,"="&amp;MATRIX!JO3)+COUNTIF('RENT ROLL'!$AG$3:$AG$100,"="&amp;MATRIX!JO3)</f>
        <v>0</v>
      </c>
      <c r="JP10" s="47">
        <f>COUNTIF('RENT ROLL'!$P$3:$P$100,"="&amp;MATRIX!JP3)+COUNTIF('RENT ROLL'!$W$3:$W$100,"="&amp;MATRIX!JP3)+COUNTIF('RENT ROLL'!$AB$3:$AB$100,"="&amp;MATRIX!JP3)+COUNTIF('RENT ROLL'!$AG$3:$AG$100,"="&amp;MATRIX!JP3)</f>
        <v>0</v>
      </c>
      <c r="JQ10" s="47">
        <f>COUNTIF('RENT ROLL'!$P$3:$P$100,"="&amp;MATRIX!JQ3)+COUNTIF('RENT ROLL'!$W$3:$W$100,"="&amp;MATRIX!JQ3)+COUNTIF('RENT ROLL'!$AB$3:$AB$100,"="&amp;MATRIX!JQ3)+COUNTIF('RENT ROLL'!$AG$3:$AG$100,"="&amp;MATRIX!JQ3)</f>
        <v>0</v>
      </c>
      <c r="JR10" s="47">
        <f>COUNTIF('RENT ROLL'!$P$3:$P$100,"="&amp;MATRIX!JR3)+COUNTIF('RENT ROLL'!$W$3:$W$100,"="&amp;MATRIX!JR3)+COUNTIF('RENT ROLL'!$AB$3:$AB$100,"="&amp;MATRIX!JR3)+COUNTIF('RENT ROLL'!$AG$3:$AG$100,"="&amp;MATRIX!JR3)</f>
        <v>0</v>
      </c>
      <c r="JS10" s="47">
        <f>COUNTIF('RENT ROLL'!$P$3:$P$100,"="&amp;MATRIX!JS3)+COUNTIF('RENT ROLL'!$W$3:$W$100,"="&amp;MATRIX!JS3)+COUNTIF('RENT ROLL'!$AB$3:$AB$100,"="&amp;MATRIX!JS3)+COUNTIF('RENT ROLL'!$AG$3:$AG$100,"="&amp;MATRIX!JS3)</f>
        <v>0</v>
      </c>
      <c r="JT10" s="47">
        <f>COUNTIF('RENT ROLL'!$P$3:$P$100,"="&amp;MATRIX!JT3)+COUNTIF('RENT ROLL'!$W$3:$W$100,"="&amp;MATRIX!JT3)+COUNTIF('RENT ROLL'!$AB$3:$AB$100,"="&amp;MATRIX!JT3)+COUNTIF('RENT ROLL'!$AG$3:$AG$100,"="&amp;MATRIX!JT3)</f>
        <v>0</v>
      </c>
      <c r="JU10" s="47">
        <f>COUNTIF('RENT ROLL'!$P$3:$P$100,"="&amp;MATRIX!JU3)+COUNTIF('RENT ROLL'!$W$3:$W$100,"="&amp;MATRIX!JU3)+COUNTIF('RENT ROLL'!$AB$3:$AB$100,"="&amp;MATRIX!JU3)+COUNTIF('RENT ROLL'!$AG$3:$AG$100,"="&amp;MATRIX!JU3)</f>
        <v>0</v>
      </c>
      <c r="JV10" s="47">
        <f>COUNTIF('RENT ROLL'!$P$3:$P$100,"="&amp;MATRIX!JV3)+COUNTIF('RENT ROLL'!$W$3:$W$100,"="&amp;MATRIX!JV3)+COUNTIF('RENT ROLL'!$AB$3:$AB$100,"="&amp;MATRIX!JV3)+COUNTIF('RENT ROLL'!$AG$3:$AG$100,"="&amp;MATRIX!JV3)</f>
        <v>0</v>
      </c>
      <c r="JW10" s="47">
        <f>COUNTIF('RENT ROLL'!$P$3:$P$100,"="&amp;MATRIX!JW3)+COUNTIF('RENT ROLL'!$W$3:$W$100,"="&amp;MATRIX!JW3)+COUNTIF('RENT ROLL'!$AB$3:$AB$100,"="&amp;MATRIX!JW3)+COUNTIF('RENT ROLL'!$AG$3:$AG$100,"="&amp;MATRIX!JW3)</f>
        <v>0</v>
      </c>
      <c r="JX10" s="47">
        <f>COUNTIF('RENT ROLL'!$P$3:$P$100,"="&amp;MATRIX!JX3)+COUNTIF('RENT ROLL'!$W$3:$W$100,"="&amp;MATRIX!JX3)+COUNTIF('RENT ROLL'!$AB$3:$AB$100,"="&amp;MATRIX!JX3)+COUNTIF('RENT ROLL'!$AG$3:$AG$100,"="&amp;MATRIX!JX3)</f>
        <v>0</v>
      </c>
      <c r="JY10" s="47">
        <f>COUNTIF('RENT ROLL'!$P$3:$P$100,"="&amp;MATRIX!JY3)+COUNTIF('RENT ROLL'!$W$3:$W$100,"="&amp;MATRIX!JY3)+COUNTIF('RENT ROLL'!$AB$3:$AB$100,"="&amp;MATRIX!JY3)+COUNTIF('RENT ROLL'!$AG$3:$AG$100,"="&amp;MATRIX!JY3)</f>
        <v>0</v>
      </c>
      <c r="JZ10" s="47">
        <f>COUNTIF('RENT ROLL'!$P$3:$P$100,"="&amp;MATRIX!JZ3)+COUNTIF('RENT ROLL'!$W$3:$W$100,"="&amp;MATRIX!JZ3)+COUNTIF('RENT ROLL'!$AB$3:$AB$100,"="&amp;MATRIX!JZ3)+COUNTIF('RENT ROLL'!$AG$3:$AG$100,"="&amp;MATRIX!JZ3)</f>
        <v>0</v>
      </c>
      <c r="KA10" s="47">
        <f>COUNTIF('RENT ROLL'!$P$3:$P$100,"="&amp;MATRIX!KA3)+COUNTIF('RENT ROLL'!$W$3:$W$100,"="&amp;MATRIX!KA3)+COUNTIF('RENT ROLL'!$AB$3:$AB$100,"="&amp;MATRIX!KA3)+COUNTIF('RENT ROLL'!$AG$3:$AG$100,"="&amp;MATRIX!KA3)</f>
        <v>0</v>
      </c>
      <c r="KB10" s="47">
        <f>COUNTIF('RENT ROLL'!$P$3:$P$100,"="&amp;MATRIX!KB3)+COUNTIF('RENT ROLL'!$W$3:$W$100,"="&amp;MATRIX!KB3)+COUNTIF('RENT ROLL'!$AB$3:$AB$100,"="&amp;MATRIX!KB3)+COUNTIF('RENT ROLL'!$AG$3:$AG$100,"="&amp;MATRIX!KB3)</f>
        <v>0</v>
      </c>
      <c r="KC10" s="47">
        <f>COUNTIF('RENT ROLL'!$P$3:$P$100,"="&amp;MATRIX!KC3)+COUNTIF('RENT ROLL'!$W$3:$W$100,"="&amp;MATRIX!KC3)+COUNTIF('RENT ROLL'!$AB$3:$AB$100,"="&amp;MATRIX!KC3)+COUNTIF('RENT ROLL'!$AG$3:$AG$100,"="&amp;MATRIX!KC3)</f>
        <v>0</v>
      </c>
      <c r="KD10" s="47">
        <f>COUNTIF('RENT ROLL'!$P$3:$P$100,"="&amp;MATRIX!KD3)+COUNTIF('RENT ROLL'!$W$3:$W$100,"="&amp;MATRIX!KD3)+COUNTIF('RENT ROLL'!$AB$3:$AB$100,"="&amp;MATRIX!KD3)+COUNTIF('RENT ROLL'!$AG$3:$AG$100,"="&amp;MATRIX!KD3)</f>
        <v>0</v>
      </c>
      <c r="KE10" s="47">
        <f>COUNTIF('RENT ROLL'!$P$3:$P$100,"="&amp;MATRIX!KE3)+COUNTIF('RENT ROLL'!$W$3:$W$100,"="&amp;MATRIX!KE3)+COUNTIF('RENT ROLL'!$AB$3:$AB$100,"="&amp;MATRIX!KE3)+COUNTIF('RENT ROLL'!$AG$3:$AG$100,"="&amp;MATRIX!KE3)</f>
        <v>0</v>
      </c>
      <c r="KF10" s="47">
        <f>COUNTIF('RENT ROLL'!$P$3:$P$100,"="&amp;MATRIX!KF3)+COUNTIF('RENT ROLL'!$W$3:$W$100,"="&amp;MATRIX!KF3)+COUNTIF('RENT ROLL'!$AB$3:$AB$100,"="&amp;MATRIX!KF3)+COUNTIF('RENT ROLL'!$AG$3:$AG$100,"="&amp;MATRIX!KF3)</f>
        <v>0</v>
      </c>
      <c r="KG10" s="47">
        <f>COUNTIF('RENT ROLL'!$P$3:$P$100,"="&amp;MATRIX!KG3)+COUNTIF('RENT ROLL'!$W$3:$W$100,"="&amp;MATRIX!KG3)+COUNTIF('RENT ROLL'!$AB$3:$AB$100,"="&amp;MATRIX!KG3)+COUNTIF('RENT ROLL'!$AG$3:$AG$100,"="&amp;MATRIX!KG3)</f>
        <v>0</v>
      </c>
      <c r="KH10" s="47">
        <f>COUNTIF('RENT ROLL'!$P$3:$P$100,"="&amp;MATRIX!KH3)+COUNTIF('RENT ROLL'!$W$3:$W$100,"="&amp;MATRIX!KH3)+COUNTIF('RENT ROLL'!$AB$3:$AB$100,"="&amp;MATRIX!KH3)+COUNTIF('RENT ROLL'!$AG$3:$AG$100,"="&amp;MATRIX!KH3)</f>
        <v>0</v>
      </c>
      <c r="KI10" s="47">
        <f>COUNTIF('RENT ROLL'!$P$3:$P$100,"="&amp;MATRIX!KI3)+COUNTIF('RENT ROLL'!$W$3:$W$100,"="&amp;MATRIX!KI3)+COUNTIF('RENT ROLL'!$AB$3:$AB$100,"="&amp;MATRIX!KI3)+COUNTIF('RENT ROLL'!$AG$3:$AG$100,"="&amp;MATRIX!KI3)</f>
        <v>0</v>
      </c>
      <c r="KJ10" s="47">
        <f>COUNTIF('RENT ROLL'!$P$3:$P$100,"="&amp;MATRIX!KJ3)+COUNTIF('RENT ROLL'!$W$3:$W$100,"="&amp;MATRIX!KJ3)+COUNTIF('RENT ROLL'!$AB$3:$AB$100,"="&amp;MATRIX!KJ3)+COUNTIF('RENT ROLL'!$AG$3:$AG$100,"="&amp;MATRIX!KJ3)</f>
        <v>0</v>
      </c>
      <c r="KK10" s="47">
        <f>COUNTIF('RENT ROLL'!$P$3:$P$100,"="&amp;MATRIX!KK3)+COUNTIF('RENT ROLL'!$W$3:$W$100,"="&amp;MATRIX!KK3)+COUNTIF('RENT ROLL'!$AB$3:$AB$100,"="&amp;MATRIX!KK3)+COUNTIF('RENT ROLL'!$AG$3:$AG$100,"="&amp;MATRIX!KK3)</f>
        <v>0</v>
      </c>
      <c r="KL10" s="47">
        <f>COUNTIF('RENT ROLL'!$P$3:$P$100,"="&amp;MATRIX!KL3)+COUNTIF('RENT ROLL'!$W$3:$W$100,"="&amp;MATRIX!KL3)+COUNTIF('RENT ROLL'!$AB$3:$AB$100,"="&amp;MATRIX!KL3)+COUNTIF('RENT ROLL'!$AG$3:$AG$100,"="&amp;MATRIX!KL3)</f>
        <v>0</v>
      </c>
      <c r="KM10" s="47">
        <f>COUNTIF('RENT ROLL'!$P$3:$P$100,"="&amp;MATRIX!KM3)+COUNTIF('RENT ROLL'!$W$3:$W$100,"="&amp;MATRIX!KM3)+COUNTIF('RENT ROLL'!$AB$3:$AB$100,"="&amp;MATRIX!KM3)+COUNTIF('RENT ROLL'!$AG$3:$AG$100,"="&amp;MATRIX!KM3)</f>
        <v>0</v>
      </c>
      <c r="KN10" s="47">
        <f>COUNTIF('RENT ROLL'!$P$3:$P$100,"="&amp;MATRIX!KN3)+COUNTIF('RENT ROLL'!$W$3:$W$100,"="&amp;MATRIX!KN3)+COUNTIF('RENT ROLL'!$AB$3:$AB$100,"="&amp;MATRIX!KN3)+COUNTIF('RENT ROLL'!$AG$3:$AG$100,"="&amp;MATRIX!KN3)</f>
        <v>0</v>
      </c>
      <c r="KO10" s="47">
        <f>COUNTIF('RENT ROLL'!$P$3:$P$100,"="&amp;MATRIX!KO3)+COUNTIF('RENT ROLL'!$W$3:$W$100,"="&amp;MATRIX!KO3)+COUNTIF('RENT ROLL'!$AB$3:$AB$100,"="&amp;MATRIX!KO3)+COUNTIF('RENT ROLL'!$AG$3:$AG$100,"="&amp;MATRIX!KO3)</f>
        <v>0</v>
      </c>
      <c r="KP10" s="47">
        <f>COUNTIF('RENT ROLL'!$P$3:$P$100,"="&amp;MATRIX!KP3)+COUNTIF('RENT ROLL'!$W$3:$W$100,"="&amp;MATRIX!KP3)+COUNTIF('RENT ROLL'!$AB$3:$AB$100,"="&amp;MATRIX!KP3)+COUNTIF('RENT ROLL'!$AG$3:$AG$100,"="&amp;MATRIX!KP3)</f>
        <v>0</v>
      </c>
      <c r="KQ10" s="47">
        <f>COUNTIF('RENT ROLL'!$P$3:$P$100,"="&amp;MATRIX!KQ3)+COUNTIF('RENT ROLL'!$W$3:$W$100,"="&amp;MATRIX!KQ3)+COUNTIF('RENT ROLL'!$AB$3:$AB$100,"="&amp;MATRIX!KQ3)+COUNTIF('RENT ROLL'!$AG$3:$AG$100,"="&amp;MATRIX!KQ3)</f>
        <v>0</v>
      </c>
      <c r="KR10" s="47">
        <f>COUNTIF('RENT ROLL'!$P$3:$P$100,"="&amp;MATRIX!KR3)+COUNTIF('RENT ROLL'!$W$3:$W$100,"="&amp;MATRIX!KR3)+COUNTIF('RENT ROLL'!$AB$3:$AB$100,"="&amp;MATRIX!KR3)+COUNTIF('RENT ROLL'!$AG$3:$AG$100,"="&amp;MATRIX!KR3)</f>
        <v>0</v>
      </c>
      <c r="KS10" s="47">
        <f>COUNTIF('RENT ROLL'!$P$3:$P$100,"="&amp;MATRIX!KS3)+COUNTIF('RENT ROLL'!$W$3:$W$100,"="&amp;MATRIX!KS3)+COUNTIF('RENT ROLL'!$AB$3:$AB$100,"="&amp;MATRIX!KS3)+COUNTIF('RENT ROLL'!$AG$3:$AG$100,"="&amp;MATRIX!KS3)</f>
        <v>0</v>
      </c>
      <c r="KT10" s="47">
        <f>COUNTIF('RENT ROLL'!$P$3:$P$100,"="&amp;MATRIX!KT3)+COUNTIF('RENT ROLL'!$W$3:$W$100,"="&amp;MATRIX!KT3)+COUNTIF('RENT ROLL'!$AB$3:$AB$100,"="&amp;MATRIX!KT3)+COUNTIF('RENT ROLL'!$AG$3:$AG$100,"="&amp;MATRIX!KT3)</f>
        <v>0</v>
      </c>
      <c r="KU10" s="47">
        <f>COUNTIF('RENT ROLL'!$P$3:$P$100,"="&amp;MATRIX!KU3)+COUNTIF('RENT ROLL'!$W$3:$W$100,"="&amp;MATRIX!KU3)+COUNTIF('RENT ROLL'!$AB$3:$AB$100,"="&amp;MATRIX!KU3)+COUNTIF('RENT ROLL'!$AG$3:$AG$100,"="&amp;MATRIX!KU3)</f>
        <v>0</v>
      </c>
      <c r="KV10" s="47">
        <f>COUNTIF('RENT ROLL'!$P$3:$P$100,"="&amp;MATRIX!KV3)+COUNTIF('RENT ROLL'!$W$3:$W$100,"="&amp;MATRIX!KV3)+COUNTIF('RENT ROLL'!$AB$3:$AB$100,"="&amp;MATRIX!KV3)+COUNTIF('RENT ROLL'!$AG$3:$AG$100,"="&amp;MATRIX!KV3)</f>
        <v>0</v>
      </c>
      <c r="KW10" s="47">
        <f>COUNTIF('RENT ROLL'!$P$3:$P$100,"="&amp;MATRIX!KW3)+COUNTIF('RENT ROLL'!$W$3:$W$100,"="&amp;MATRIX!KW3)+COUNTIF('RENT ROLL'!$AB$3:$AB$100,"="&amp;MATRIX!KW3)+COUNTIF('RENT ROLL'!$AG$3:$AG$100,"="&amp;MATRIX!KW3)</f>
        <v>0</v>
      </c>
      <c r="KX10" s="47">
        <f>COUNTIF('RENT ROLL'!$P$3:$P$100,"="&amp;MATRIX!KX3)+COUNTIF('RENT ROLL'!$W$3:$W$100,"="&amp;MATRIX!KX3)+COUNTIF('RENT ROLL'!$AB$3:$AB$100,"="&amp;MATRIX!KX3)+COUNTIF('RENT ROLL'!$AG$3:$AG$100,"="&amp;MATRIX!KX3)</f>
        <v>0</v>
      </c>
      <c r="KY10" s="47">
        <f>COUNTIF('RENT ROLL'!$P$3:$P$100,"="&amp;MATRIX!KY3)+COUNTIF('RENT ROLL'!$W$3:$W$100,"="&amp;MATRIX!KY3)+COUNTIF('RENT ROLL'!$AB$3:$AB$100,"="&amp;MATRIX!KY3)+COUNTIF('RENT ROLL'!$AG$3:$AG$100,"="&amp;MATRIX!KY3)</f>
        <v>0</v>
      </c>
      <c r="KZ10" s="47">
        <f>COUNTIF('RENT ROLL'!$P$3:$P$100,"="&amp;MATRIX!KZ3)+COUNTIF('RENT ROLL'!$W$3:$W$100,"="&amp;MATRIX!KZ3)+COUNTIF('RENT ROLL'!$AB$3:$AB$100,"="&amp;MATRIX!KZ3)+COUNTIF('RENT ROLL'!$AG$3:$AG$100,"="&amp;MATRIX!KZ3)</f>
        <v>0</v>
      </c>
      <c r="LA10" s="47">
        <f>COUNTIF('RENT ROLL'!$P$3:$P$100,"="&amp;MATRIX!LA3)+COUNTIF('RENT ROLL'!$W$3:$W$100,"="&amp;MATRIX!LA3)+COUNTIF('RENT ROLL'!$AB$3:$AB$100,"="&amp;MATRIX!LA3)+COUNTIF('RENT ROLL'!$AG$3:$AG$100,"="&amp;MATRIX!LA3)</f>
        <v>0</v>
      </c>
      <c r="LB10" s="47">
        <f>COUNTIF('RENT ROLL'!$P$3:$P$100,"="&amp;MATRIX!LB3)+COUNTIF('RENT ROLL'!$W$3:$W$100,"="&amp;MATRIX!LB3)+COUNTIF('RENT ROLL'!$AB$3:$AB$100,"="&amp;MATRIX!LB3)+COUNTIF('RENT ROLL'!$AG$3:$AG$100,"="&amp;MATRIX!LB3)</f>
        <v>0</v>
      </c>
      <c r="LC10" s="47">
        <f>COUNTIF('RENT ROLL'!$P$3:$P$100,"="&amp;MATRIX!LC3)+COUNTIF('RENT ROLL'!$W$3:$W$100,"="&amp;MATRIX!LC3)+COUNTIF('RENT ROLL'!$AB$3:$AB$100,"="&amp;MATRIX!LC3)+COUNTIF('RENT ROLL'!$AG$3:$AG$100,"="&amp;MATRIX!LC3)</f>
        <v>0</v>
      </c>
      <c r="LD10" s="47">
        <f>COUNTIF('RENT ROLL'!$P$3:$P$100,"="&amp;MATRIX!LD3)+COUNTIF('RENT ROLL'!$W$3:$W$100,"="&amp;MATRIX!LD3)+COUNTIF('RENT ROLL'!$AB$3:$AB$100,"="&amp;MATRIX!LD3)+COUNTIF('RENT ROLL'!$AG$3:$AG$100,"="&amp;MATRIX!LD3)</f>
        <v>0</v>
      </c>
      <c r="LE10" s="47">
        <f>COUNTIF('RENT ROLL'!$P$3:$P$100,"="&amp;MATRIX!LE3)+COUNTIF('RENT ROLL'!$W$3:$W$100,"="&amp;MATRIX!LE3)+COUNTIF('RENT ROLL'!$AB$3:$AB$100,"="&amp;MATRIX!LE3)+COUNTIF('RENT ROLL'!$AG$3:$AG$100,"="&amp;MATRIX!LE3)</f>
        <v>0</v>
      </c>
      <c r="LF10" s="47">
        <f>COUNTIF('RENT ROLL'!$P$3:$P$100,"="&amp;MATRIX!LF3)+COUNTIF('RENT ROLL'!$W$3:$W$100,"="&amp;MATRIX!LF3)+COUNTIF('RENT ROLL'!$AB$3:$AB$100,"="&amp;MATRIX!LF3)+COUNTIF('RENT ROLL'!$AG$3:$AG$100,"="&amp;MATRIX!LF3)</f>
        <v>0</v>
      </c>
      <c r="LG10" s="47">
        <f>COUNTIF('RENT ROLL'!$P$3:$P$100,"="&amp;MATRIX!LG3)+COUNTIF('RENT ROLL'!$W$3:$W$100,"="&amp;MATRIX!LG3)+COUNTIF('RENT ROLL'!$AB$3:$AB$100,"="&amp;MATRIX!LG3)+COUNTIF('RENT ROLL'!$AG$3:$AG$100,"="&amp;MATRIX!LG3)</f>
        <v>0</v>
      </c>
      <c r="LH10" s="47">
        <f>COUNTIF('RENT ROLL'!$P$3:$P$100,"="&amp;MATRIX!LH3)+COUNTIF('RENT ROLL'!$W$3:$W$100,"="&amp;MATRIX!LH3)+COUNTIF('RENT ROLL'!$AB$3:$AB$100,"="&amp;MATRIX!LH3)+COUNTIF('RENT ROLL'!$AG$3:$AG$100,"="&amp;MATRIX!LH3)</f>
        <v>0</v>
      </c>
      <c r="LI10" s="47">
        <f>COUNTIF('RENT ROLL'!$P$3:$P$100,"="&amp;MATRIX!LI3)+COUNTIF('RENT ROLL'!$W$3:$W$100,"="&amp;MATRIX!LI3)+COUNTIF('RENT ROLL'!$AB$3:$AB$100,"="&amp;MATRIX!LI3)+COUNTIF('RENT ROLL'!$AG$3:$AG$100,"="&amp;MATRIX!LI3)</f>
        <v>0</v>
      </c>
      <c r="LJ10" s="47">
        <f>COUNTIF('RENT ROLL'!$P$3:$P$100,"="&amp;MATRIX!LJ3)+COUNTIF('RENT ROLL'!$W$3:$W$100,"="&amp;MATRIX!LJ3)+COUNTIF('RENT ROLL'!$AB$3:$AB$100,"="&amp;MATRIX!LJ3)+COUNTIF('RENT ROLL'!$AG$3:$AG$100,"="&amp;MATRIX!LJ3)</f>
        <v>0</v>
      </c>
      <c r="LK10" s="47">
        <f>COUNTIF('RENT ROLL'!$P$3:$P$100,"="&amp;MATRIX!LK3)+COUNTIF('RENT ROLL'!$W$3:$W$100,"="&amp;MATRIX!LK3)+COUNTIF('RENT ROLL'!$AB$3:$AB$100,"="&amp;MATRIX!LK3)+COUNTIF('RENT ROLL'!$AG$3:$AG$100,"="&amp;MATRIX!LK3)</f>
        <v>0</v>
      </c>
      <c r="LL10" s="47">
        <f>COUNTIF('RENT ROLL'!$P$3:$P$100,"="&amp;MATRIX!LL3)+COUNTIF('RENT ROLL'!$W$3:$W$100,"="&amp;MATRIX!LL3)+COUNTIF('RENT ROLL'!$AB$3:$AB$100,"="&amp;MATRIX!LL3)+COUNTIF('RENT ROLL'!$AG$3:$AG$100,"="&amp;MATRIX!LL3)</f>
        <v>0</v>
      </c>
      <c r="LM10" s="47">
        <f>COUNTIF('RENT ROLL'!$P$3:$P$100,"="&amp;MATRIX!LM3)+COUNTIF('RENT ROLL'!$W$3:$W$100,"="&amp;MATRIX!LM3)+COUNTIF('RENT ROLL'!$AB$3:$AB$100,"="&amp;MATRIX!LM3)+COUNTIF('RENT ROLL'!$AG$3:$AG$100,"="&amp;MATRIX!LM3)</f>
        <v>0</v>
      </c>
      <c r="LN10" s="47">
        <f>COUNTIF('RENT ROLL'!$P$3:$P$100,"="&amp;MATRIX!LN3)+COUNTIF('RENT ROLL'!$W$3:$W$100,"="&amp;MATRIX!LN3)+COUNTIF('RENT ROLL'!$AB$3:$AB$100,"="&amp;MATRIX!LN3)+COUNTIF('RENT ROLL'!$AG$3:$AG$100,"="&amp;MATRIX!LN3)</f>
        <v>0</v>
      </c>
      <c r="LO10" s="47">
        <f>COUNTIF('RENT ROLL'!$P$3:$P$100,"="&amp;MATRIX!LO3)+COUNTIF('RENT ROLL'!$W$3:$W$100,"="&amp;MATRIX!LO3)+COUNTIF('RENT ROLL'!$AB$3:$AB$100,"="&amp;MATRIX!LO3)+COUNTIF('RENT ROLL'!$AG$3:$AG$100,"="&amp;MATRIX!LO3)</f>
        <v>0</v>
      </c>
      <c r="LP10" s="47">
        <f>COUNTIF('RENT ROLL'!$P$3:$P$100,"="&amp;MATRIX!LP3)+COUNTIF('RENT ROLL'!$W$3:$W$100,"="&amp;MATRIX!LP3)+COUNTIF('RENT ROLL'!$AB$3:$AB$100,"="&amp;MATRIX!LP3)+COUNTIF('RENT ROLL'!$AG$3:$AG$100,"="&amp;MATRIX!LP3)</f>
        <v>0</v>
      </c>
      <c r="LQ10" s="47">
        <f>COUNTIF('RENT ROLL'!$P$3:$P$100,"="&amp;MATRIX!LQ3)+COUNTIF('RENT ROLL'!$W$3:$W$100,"="&amp;MATRIX!LQ3)+COUNTIF('RENT ROLL'!$AB$3:$AB$100,"="&amp;MATRIX!LQ3)+COUNTIF('RENT ROLL'!$AG$3:$AG$100,"="&amp;MATRIX!LQ3)</f>
        <v>0</v>
      </c>
      <c r="LR10" s="47">
        <f>COUNTIF('RENT ROLL'!$P$3:$P$100,"="&amp;MATRIX!LR3)+COUNTIF('RENT ROLL'!$W$3:$W$100,"="&amp;MATRIX!LR3)+COUNTIF('RENT ROLL'!$AB$3:$AB$100,"="&amp;MATRIX!LR3)+COUNTIF('RENT ROLL'!$AG$3:$AG$100,"="&amp;MATRIX!LR3)</f>
        <v>0</v>
      </c>
      <c r="LS10" s="47">
        <f>COUNTIF('RENT ROLL'!$P$3:$P$100,"="&amp;MATRIX!LS3)+COUNTIF('RENT ROLL'!$W$3:$W$100,"="&amp;MATRIX!LS3)+COUNTIF('RENT ROLL'!$AB$3:$AB$100,"="&amp;MATRIX!LS3)+COUNTIF('RENT ROLL'!$AG$3:$AG$100,"="&amp;MATRIX!LS3)</f>
        <v>0</v>
      </c>
      <c r="LT10" s="47">
        <f>COUNTIF('RENT ROLL'!$P$3:$P$100,"="&amp;MATRIX!LT3)+COUNTIF('RENT ROLL'!$W$3:$W$100,"="&amp;MATRIX!LT3)+COUNTIF('RENT ROLL'!$AB$3:$AB$100,"="&amp;MATRIX!LT3)+COUNTIF('RENT ROLL'!$AG$3:$AG$100,"="&amp;MATRIX!LT3)</f>
        <v>0</v>
      </c>
      <c r="LU10" s="47">
        <f>COUNTIF('RENT ROLL'!$P$3:$P$100,"="&amp;MATRIX!LU3)+COUNTIF('RENT ROLL'!$W$3:$W$100,"="&amp;MATRIX!LU3)+COUNTIF('RENT ROLL'!$AB$3:$AB$100,"="&amp;MATRIX!LU3)+COUNTIF('RENT ROLL'!$AG$3:$AG$100,"="&amp;MATRIX!LU3)</f>
        <v>0</v>
      </c>
      <c r="LV10" s="47">
        <f>COUNTIF('RENT ROLL'!$P$3:$P$100,"="&amp;MATRIX!LV3)+COUNTIF('RENT ROLL'!$W$3:$W$100,"="&amp;MATRIX!LV3)+COUNTIF('RENT ROLL'!$AB$3:$AB$100,"="&amp;MATRIX!LV3)+COUNTIF('RENT ROLL'!$AG$3:$AG$100,"="&amp;MATRIX!LV3)</f>
        <v>0</v>
      </c>
      <c r="LW10" s="47">
        <f>COUNTIF('RENT ROLL'!$P$3:$P$100,"="&amp;MATRIX!LW3)+COUNTIF('RENT ROLL'!$W$3:$W$100,"="&amp;MATRIX!LW3)+COUNTIF('RENT ROLL'!$AB$3:$AB$100,"="&amp;MATRIX!LW3)+COUNTIF('RENT ROLL'!$AG$3:$AG$100,"="&amp;MATRIX!LW3)</f>
        <v>0</v>
      </c>
      <c r="LX10" s="47">
        <f>COUNTIF('RENT ROLL'!$P$3:$P$100,"="&amp;MATRIX!LX3)+COUNTIF('RENT ROLL'!$W$3:$W$100,"="&amp;MATRIX!LX3)+COUNTIF('RENT ROLL'!$AB$3:$AB$100,"="&amp;MATRIX!LX3)+COUNTIF('RENT ROLL'!$AG$3:$AG$100,"="&amp;MATRIX!LX3)</f>
        <v>0</v>
      </c>
      <c r="LY10" s="47">
        <f>COUNTIF('RENT ROLL'!$P$3:$P$100,"="&amp;MATRIX!LY3)+COUNTIF('RENT ROLL'!$W$3:$W$100,"="&amp;MATRIX!LY3)+COUNTIF('RENT ROLL'!$AB$3:$AB$100,"="&amp;MATRIX!LY3)+COUNTIF('RENT ROLL'!$AG$3:$AG$100,"="&amp;MATRIX!LY3)</f>
        <v>0</v>
      </c>
      <c r="LZ10" s="47">
        <f>COUNTIF('RENT ROLL'!$P$3:$P$100,"="&amp;MATRIX!LZ3)+COUNTIF('RENT ROLL'!$W$3:$W$100,"="&amp;MATRIX!LZ3)+COUNTIF('RENT ROLL'!$AB$3:$AB$100,"="&amp;MATRIX!LZ3)+COUNTIF('RENT ROLL'!$AG$3:$AG$100,"="&amp;MATRIX!LZ3)</f>
        <v>0</v>
      </c>
      <c r="MA10" s="47">
        <f>COUNTIF('RENT ROLL'!$P$3:$P$100,"="&amp;MATRIX!MA3)+COUNTIF('RENT ROLL'!$W$3:$W$100,"="&amp;MATRIX!MA3)+COUNTIF('RENT ROLL'!$AB$3:$AB$100,"="&amp;MATRIX!MA3)+COUNTIF('RENT ROLL'!$AG$3:$AG$100,"="&amp;MATRIX!MA3)</f>
        <v>0</v>
      </c>
      <c r="MB10" s="47">
        <f>COUNTIF('RENT ROLL'!$P$3:$P$100,"="&amp;MATRIX!MB3)+COUNTIF('RENT ROLL'!$W$3:$W$100,"="&amp;MATRIX!MB3)+COUNTIF('RENT ROLL'!$AB$3:$AB$100,"="&amp;MATRIX!MB3)+COUNTIF('RENT ROLL'!$AG$3:$AG$100,"="&amp;MATRIX!MB3)</f>
        <v>0</v>
      </c>
      <c r="MC10" s="47">
        <f>COUNTIF('RENT ROLL'!$P$3:$P$100,"="&amp;MATRIX!MC3)+COUNTIF('RENT ROLL'!$W$3:$W$100,"="&amp;MATRIX!MC3)+COUNTIF('RENT ROLL'!$AB$3:$AB$100,"="&amp;MATRIX!MC3)+COUNTIF('RENT ROLL'!$AG$3:$AG$100,"="&amp;MATRIX!MC3)</f>
        <v>0</v>
      </c>
      <c r="MD10" s="47">
        <f>COUNTIF('RENT ROLL'!$P$3:$P$100,"="&amp;MATRIX!MD3)+COUNTIF('RENT ROLL'!$W$3:$W$100,"="&amp;MATRIX!MD3)+COUNTIF('RENT ROLL'!$AB$3:$AB$100,"="&amp;MATRIX!MD3)+COUNTIF('RENT ROLL'!$AG$3:$AG$100,"="&amp;MATRIX!MD3)</f>
        <v>0</v>
      </c>
      <c r="ME10" s="47">
        <f>COUNTIF('RENT ROLL'!$P$3:$P$100,"="&amp;MATRIX!ME3)+COUNTIF('RENT ROLL'!$W$3:$W$100,"="&amp;MATRIX!ME3)+COUNTIF('RENT ROLL'!$AB$3:$AB$100,"="&amp;MATRIX!ME3)+COUNTIF('RENT ROLL'!$AG$3:$AG$100,"="&amp;MATRIX!ME3)</f>
        <v>0</v>
      </c>
      <c r="MF10" s="47">
        <f>COUNTIF('RENT ROLL'!$P$3:$P$100,"="&amp;MATRIX!MF3)+COUNTIF('RENT ROLL'!$W$3:$W$100,"="&amp;MATRIX!MF3)+COUNTIF('RENT ROLL'!$AB$3:$AB$100,"="&amp;MATRIX!MF3)+COUNTIF('RENT ROLL'!$AG$3:$AG$100,"="&amp;MATRIX!MF3)</f>
        <v>0</v>
      </c>
      <c r="MG10" s="47">
        <f>COUNTIF('RENT ROLL'!$P$3:$P$100,"="&amp;MATRIX!MG3)+COUNTIF('RENT ROLL'!$W$3:$W$100,"="&amp;MATRIX!MG3)+COUNTIF('RENT ROLL'!$AB$3:$AB$100,"="&amp;MATRIX!MG3)+COUNTIF('RENT ROLL'!$AG$3:$AG$100,"="&amp;MATRIX!MG3)</f>
        <v>0</v>
      </c>
      <c r="MH10" s="47">
        <f>COUNTIF('RENT ROLL'!$P$3:$P$100,"="&amp;MATRIX!MH3)+COUNTIF('RENT ROLL'!$W$3:$W$100,"="&amp;MATRIX!MH3)+COUNTIF('RENT ROLL'!$AB$3:$AB$100,"="&amp;MATRIX!MH3)+COUNTIF('RENT ROLL'!$AG$3:$AG$100,"="&amp;MATRIX!MH3)</f>
        <v>0</v>
      </c>
      <c r="MI10" s="47">
        <f>COUNTIF('RENT ROLL'!$P$3:$P$100,"="&amp;MATRIX!MI3)+COUNTIF('RENT ROLL'!$W$3:$W$100,"="&amp;MATRIX!MI3)+COUNTIF('RENT ROLL'!$AB$3:$AB$100,"="&amp;MATRIX!MI3)+COUNTIF('RENT ROLL'!$AG$3:$AG$100,"="&amp;MATRIX!MI3)</f>
        <v>0</v>
      </c>
      <c r="MJ10" s="47">
        <f>COUNTIF('RENT ROLL'!$P$3:$P$100,"="&amp;MATRIX!MJ3)+COUNTIF('RENT ROLL'!$W$3:$W$100,"="&amp;MATRIX!MJ3)+COUNTIF('RENT ROLL'!$AB$3:$AB$100,"="&amp;MATRIX!MJ3)+COUNTIF('RENT ROLL'!$AG$3:$AG$100,"="&amp;MATRIX!MJ3)</f>
        <v>0</v>
      </c>
      <c r="MK10" s="47">
        <f>COUNTIF('RENT ROLL'!$P$3:$P$100,"="&amp;MATRIX!MK3)+COUNTIF('RENT ROLL'!$W$3:$W$100,"="&amp;MATRIX!MK3)+COUNTIF('RENT ROLL'!$AB$3:$AB$100,"="&amp;MATRIX!MK3)+COUNTIF('RENT ROLL'!$AG$3:$AG$100,"="&amp;MATRIX!MK3)</f>
        <v>0</v>
      </c>
      <c r="ML10" s="47">
        <f>COUNTIF('RENT ROLL'!$P$3:$P$100,"="&amp;MATRIX!ML3)+COUNTIF('RENT ROLL'!$W$3:$W$100,"="&amp;MATRIX!ML3)+COUNTIF('RENT ROLL'!$AB$3:$AB$100,"="&amp;MATRIX!ML3)+COUNTIF('RENT ROLL'!$AG$3:$AG$100,"="&amp;MATRIX!ML3)</f>
        <v>0</v>
      </c>
      <c r="MM10" s="47">
        <f>COUNTIF('RENT ROLL'!$P$3:$P$100,"="&amp;MATRIX!MM3)+COUNTIF('RENT ROLL'!$W$3:$W$100,"="&amp;MATRIX!MM3)+COUNTIF('RENT ROLL'!$AB$3:$AB$100,"="&amp;MATRIX!MM3)+COUNTIF('RENT ROLL'!$AG$3:$AG$100,"="&amp;MATRIX!MM3)</f>
        <v>0</v>
      </c>
      <c r="MN10" s="47">
        <f>COUNTIF('RENT ROLL'!$P$3:$P$100,"="&amp;MATRIX!MN3)+COUNTIF('RENT ROLL'!$W$3:$W$100,"="&amp;MATRIX!MN3)+COUNTIF('RENT ROLL'!$AB$3:$AB$100,"="&amp;MATRIX!MN3)+COUNTIF('RENT ROLL'!$AG$3:$AG$100,"="&amp;MATRIX!MN3)</f>
        <v>0</v>
      </c>
      <c r="MO10" s="47">
        <f>COUNTIF('RENT ROLL'!$P$3:$P$100,"="&amp;MATRIX!MO3)+COUNTIF('RENT ROLL'!$W$3:$W$100,"="&amp;MATRIX!MO3)+COUNTIF('RENT ROLL'!$AB$3:$AB$100,"="&amp;MATRIX!MO3)+COUNTIF('RENT ROLL'!$AG$3:$AG$100,"="&amp;MATRIX!MO3)</f>
        <v>0</v>
      </c>
      <c r="MP10" s="47">
        <f>COUNTIF('RENT ROLL'!$P$3:$P$100,"="&amp;MATRIX!MP3)+COUNTIF('RENT ROLL'!$W$3:$W$100,"="&amp;MATRIX!MP3)+COUNTIF('RENT ROLL'!$AB$3:$AB$100,"="&amp;MATRIX!MP3)+COUNTIF('RENT ROLL'!$AG$3:$AG$100,"="&amp;MATRIX!MP3)</f>
        <v>0</v>
      </c>
      <c r="MQ10" s="47">
        <f>COUNTIF('RENT ROLL'!$P$3:$P$100,"="&amp;MATRIX!MQ3)+COUNTIF('RENT ROLL'!$W$3:$W$100,"="&amp;MATRIX!MQ3)+COUNTIF('RENT ROLL'!$AB$3:$AB$100,"="&amp;MATRIX!MQ3)+COUNTIF('RENT ROLL'!$AG$3:$AG$100,"="&amp;MATRIX!MQ3)</f>
        <v>0</v>
      </c>
      <c r="MR10" s="47">
        <f>COUNTIF('RENT ROLL'!$P$3:$P$100,"="&amp;MATRIX!MR3)+COUNTIF('RENT ROLL'!$W$3:$W$100,"="&amp;MATRIX!MR3)+COUNTIF('RENT ROLL'!$AB$3:$AB$100,"="&amp;MATRIX!MR3)+COUNTIF('RENT ROLL'!$AG$3:$AG$100,"="&amp;MATRIX!MR3)</f>
        <v>0</v>
      </c>
      <c r="MS10" s="47">
        <f>COUNTIF('RENT ROLL'!$P$3:$P$100,"="&amp;MATRIX!MS3)+COUNTIF('RENT ROLL'!$W$3:$W$100,"="&amp;MATRIX!MS3)+COUNTIF('RENT ROLL'!$AB$3:$AB$100,"="&amp;MATRIX!MS3)+COUNTIF('RENT ROLL'!$AG$3:$AG$100,"="&amp;MATRIX!MS3)</f>
        <v>0</v>
      </c>
      <c r="MT10" s="47">
        <f>COUNTIF('RENT ROLL'!$P$3:$P$100,"="&amp;MATRIX!MT3)+COUNTIF('RENT ROLL'!$W$3:$W$100,"="&amp;MATRIX!MT3)+COUNTIF('RENT ROLL'!$AB$3:$AB$100,"="&amp;MATRIX!MT3)+COUNTIF('RENT ROLL'!$AG$3:$AG$100,"="&amp;MATRIX!MT3)</f>
        <v>0</v>
      </c>
      <c r="MU10" s="47">
        <f>COUNTIF('RENT ROLL'!$P$3:$P$100,"="&amp;MATRIX!MU3)+COUNTIF('RENT ROLL'!$W$3:$W$100,"="&amp;MATRIX!MU3)+COUNTIF('RENT ROLL'!$AB$3:$AB$100,"="&amp;MATRIX!MU3)+COUNTIF('RENT ROLL'!$AG$3:$AG$100,"="&amp;MATRIX!MU3)</f>
        <v>0</v>
      </c>
      <c r="MV10" s="47">
        <f>COUNTIF('RENT ROLL'!$P$3:$P$100,"="&amp;MATRIX!MV3)+COUNTIF('RENT ROLL'!$W$3:$W$100,"="&amp;MATRIX!MV3)+COUNTIF('RENT ROLL'!$AB$3:$AB$100,"="&amp;MATRIX!MV3)+COUNTIF('RENT ROLL'!$AG$3:$AG$100,"="&amp;MATRIX!MV3)</f>
        <v>0</v>
      </c>
      <c r="MW10" s="47">
        <f>COUNTIF('RENT ROLL'!$P$3:$P$100,"="&amp;MATRIX!MW3)+COUNTIF('RENT ROLL'!$W$3:$W$100,"="&amp;MATRIX!MW3)+COUNTIF('RENT ROLL'!$AB$3:$AB$100,"="&amp;MATRIX!MW3)+COUNTIF('RENT ROLL'!$AG$3:$AG$100,"="&amp;MATRIX!MW3)</f>
        <v>0</v>
      </c>
      <c r="MX10" s="47">
        <f>COUNTIF('RENT ROLL'!$P$3:$P$100,"="&amp;MATRIX!MX3)+COUNTIF('RENT ROLL'!$W$3:$W$100,"="&amp;MATRIX!MX3)+COUNTIF('RENT ROLL'!$AB$3:$AB$100,"="&amp;MATRIX!MX3)+COUNTIF('RENT ROLL'!$AG$3:$AG$100,"="&amp;MATRIX!MX3)</f>
        <v>0</v>
      </c>
      <c r="MY10" s="47">
        <f>COUNTIF('RENT ROLL'!$P$3:$P$100,"="&amp;MATRIX!MY3)+COUNTIF('RENT ROLL'!$W$3:$W$100,"="&amp;MATRIX!MY3)+COUNTIF('RENT ROLL'!$AB$3:$AB$100,"="&amp;MATRIX!MY3)+COUNTIF('RENT ROLL'!$AG$3:$AG$100,"="&amp;MATRIX!MY3)</f>
        <v>0</v>
      </c>
    </row>
    <row r="11" spans="1:363" s="31" customFormat="1" x14ac:dyDescent="0.2">
      <c r="A11" s="31" t="s">
        <v>73</v>
      </c>
      <c r="C11" s="47">
        <f>COUNTIF('RENT ROLL'!$U$3:$U$100,"="&amp;MATRIX!C3)+COUNTIF('RENT ROLL'!$AA$3:$AA$100,"="&amp;MATRIX!C3)+COUNTIF('RENT ROLL'!$AF$3:$AF$100,"="&amp;MATRIX!C3)+COUNTIF('RENT ROLL'!$AK$3:$AK$100,"="&amp;MATRIX!C3)</f>
        <v>0</v>
      </c>
      <c r="D11" s="47">
        <f>COUNTIF('RENT ROLL'!$U$3:$U$100,"="&amp;MATRIX!D3)+COUNTIF('RENT ROLL'!$AA$3:$AA$100,"="&amp;MATRIX!D3)+COUNTIF('RENT ROLL'!$AF$3:$AF$100,"="&amp;MATRIX!D3)+COUNTIF('RENT ROLL'!$AK$3:$AK$100,"="&amp;MATRIX!D3)</f>
        <v>0</v>
      </c>
      <c r="E11" s="47">
        <f>COUNTIF('RENT ROLL'!$U$3:$U$100,"="&amp;MATRIX!E3)+COUNTIF('RENT ROLL'!$AA$3:$AA$100,"="&amp;MATRIX!E3)+COUNTIF('RENT ROLL'!$AF$3:$AF$100,"="&amp;MATRIX!E3)+COUNTIF('RENT ROLL'!$AK$3:$AK$100,"="&amp;MATRIX!E3)</f>
        <v>0</v>
      </c>
      <c r="F11" s="47">
        <f>COUNTIF('RENT ROLL'!$U$3:$U$100,"="&amp;MATRIX!F3)+COUNTIF('RENT ROLL'!$AA$3:$AA$100,"="&amp;MATRIX!F3)+COUNTIF('RENT ROLL'!$AF$3:$AF$100,"="&amp;MATRIX!F3)+COUNTIF('RENT ROLL'!$AK$3:$AK$100,"="&amp;MATRIX!F3)</f>
        <v>0</v>
      </c>
      <c r="G11" s="47">
        <f>COUNTIF('RENT ROLL'!$U$3:$U$100,"="&amp;MATRIX!G3)+COUNTIF('RENT ROLL'!$AA$3:$AA$100,"="&amp;MATRIX!G3)+COUNTIF('RENT ROLL'!$AF$3:$AF$100,"="&amp;MATRIX!G3)+COUNTIF('RENT ROLL'!$AK$3:$AK$100,"="&amp;MATRIX!G3)</f>
        <v>0</v>
      </c>
      <c r="H11" s="47">
        <f>COUNTIF('RENT ROLL'!$U$3:$U$100,"="&amp;MATRIX!H3)+COUNTIF('RENT ROLL'!$AA$3:$AA$100,"="&amp;MATRIX!H3)+COUNTIF('RENT ROLL'!$AF$3:$AF$100,"="&amp;MATRIX!H3)+COUNTIF('RENT ROLL'!$AK$3:$AK$100,"="&amp;MATRIX!H3)</f>
        <v>0</v>
      </c>
      <c r="I11" s="47">
        <f>COUNTIF('RENT ROLL'!$U$3:$U$100,"="&amp;MATRIX!I3)+COUNTIF('RENT ROLL'!$AA$3:$AA$100,"="&amp;MATRIX!I3)+COUNTIF('RENT ROLL'!$AF$3:$AF$100,"="&amp;MATRIX!I3)+COUNTIF('RENT ROLL'!$AK$3:$AK$100,"="&amp;MATRIX!I3)</f>
        <v>0</v>
      </c>
      <c r="J11" s="47">
        <f>COUNTIF('RENT ROLL'!$U$3:$U$100,"="&amp;MATRIX!J3)+COUNTIF('RENT ROLL'!$AA$3:$AA$100,"="&amp;MATRIX!J3)+COUNTIF('RENT ROLL'!$AF$3:$AF$100,"="&amp;MATRIX!J3)+COUNTIF('RENT ROLL'!$AK$3:$AK$100,"="&amp;MATRIX!J3)</f>
        <v>0</v>
      </c>
      <c r="K11" s="47">
        <f>COUNTIF('RENT ROLL'!$U$3:$U$100,"="&amp;MATRIX!K3)+COUNTIF('RENT ROLL'!$AA$3:$AA$100,"="&amp;MATRIX!K3)+COUNTIF('RENT ROLL'!$AF$3:$AF$100,"="&amp;MATRIX!K3)+COUNTIF('RENT ROLL'!$AK$3:$AK$100,"="&amp;MATRIX!K3)</f>
        <v>0</v>
      </c>
      <c r="L11" s="47">
        <f>COUNTIF('RENT ROLL'!$U$3:$U$100,"="&amp;MATRIX!L3)+COUNTIF('RENT ROLL'!$AA$3:$AA$100,"="&amp;MATRIX!L3)+COUNTIF('RENT ROLL'!$AF$3:$AF$100,"="&amp;MATRIX!L3)+COUNTIF('RENT ROLL'!$AK$3:$AK$100,"="&amp;MATRIX!L3)</f>
        <v>0</v>
      </c>
      <c r="M11" s="47">
        <f>COUNTIF('RENT ROLL'!$U$3:$U$100,"="&amp;MATRIX!M3)+COUNTIF('RENT ROLL'!$AA$3:$AA$100,"="&amp;MATRIX!M3)+COUNTIF('RENT ROLL'!$AF$3:$AF$100,"="&amp;MATRIX!M3)+COUNTIF('RENT ROLL'!$AK$3:$AK$100,"="&amp;MATRIX!M3)</f>
        <v>0</v>
      </c>
      <c r="N11" s="47">
        <f>COUNTIF('RENT ROLL'!$U$3:$U$100,"="&amp;MATRIX!N3)+COUNTIF('RENT ROLL'!$AA$3:$AA$100,"="&amp;MATRIX!N3)+COUNTIF('RENT ROLL'!$AF$3:$AF$100,"="&amp;MATRIX!N3)+COUNTIF('RENT ROLL'!$AK$3:$AK$100,"="&amp;MATRIX!N3)</f>
        <v>0</v>
      </c>
      <c r="O11" s="47">
        <f>COUNTIF('RENT ROLL'!$U$3:$U$100,"="&amp;MATRIX!O3)+COUNTIF('RENT ROLL'!$AA$3:$AA$100,"="&amp;MATRIX!O3)+COUNTIF('RENT ROLL'!$AF$3:$AF$100,"="&amp;MATRIX!O3)+COUNTIF('RENT ROLL'!$AK$3:$AK$100,"="&amp;MATRIX!O3)</f>
        <v>0</v>
      </c>
      <c r="P11" s="47">
        <f>COUNTIF('RENT ROLL'!$U$3:$U$100,"="&amp;MATRIX!P3)+COUNTIF('RENT ROLL'!$AA$3:$AA$100,"="&amp;MATRIX!P3)+COUNTIF('RENT ROLL'!$AF$3:$AF$100,"="&amp;MATRIX!P3)+COUNTIF('RENT ROLL'!$AK$3:$AK$100,"="&amp;MATRIX!P3)</f>
        <v>0</v>
      </c>
      <c r="Q11" s="47">
        <f>COUNTIF('RENT ROLL'!$U$3:$U$100,"="&amp;MATRIX!Q3)+COUNTIF('RENT ROLL'!$AA$3:$AA$100,"="&amp;MATRIX!Q3)+COUNTIF('RENT ROLL'!$AF$3:$AF$100,"="&amp;MATRIX!Q3)+COUNTIF('RENT ROLL'!$AK$3:$AK$100,"="&amp;MATRIX!Q3)</f>
        <v>0</v>
      </c>
      <c r="R11" s="47">
        <f>COUNTIF('RENT ROLL'!$U$3:$U$100,"="&amp;MATRIX!R3)+COUNTIF('RENT ROLL'!$AA$3:$AA$100,"="&amp;MATRIX!R3)+COUNTIF('RENT ROLL'!$AF$3:$AF$100,"="&amp;MATRIX!R3)+COUNTIF('RENT ROLL'!$AK$3:$AK$100,"="&amp;MATRIX!R3)</f>
        <v>0</v>
      </c>
      <c r="S11" s="47">
        <f>COUNTIF('RENT ROLL'!$U$3:$U$100,"="&amp;MATRIX!S3)+COUNTIF('RENT ROLL'!$AA$3:$AA$100,"="&amp;MATRIX!S3)+COUNTIF('RENT ROLL'!$AF$3:$AF$100,"="&amp;MATRIX!S3)+COUNTIF('RENT ROLL'!$AK$3:$AK$100,"="&amp;MATRIX!S3)</f>
        <v>0</v>
      </c>
      <c r="T11" s="47">
        <f>COUNTIF('RENT ROLL'!$U$3:$U$100,"="&amp;MATRIX!T3)+COUNTIF('RENT ROLL'!$AA$3:$AA$100,"="&amp;MATRIX!T3)+COUNTIF('RENT ROLL'!$AF$3:$AF$100,"="&amp;MATRIX!T3)+COUNTIF('RENT ROLL'!$AK$3:$AK$100,"="&amp;MATRIX!T3)</f>
        <v>0</v>
      </c>
      <c r="U11" s="47">
        <f>COUNTIF('RENT ROLL'!$U$3:$U$100,"="&amp;MATRIX!U3)+COUNTIF('RENT ROLL'!$AA$3:$AA$100,"="&amp;MATRIX!U3)+COUNTIF('RENT ROLL'!$AF$3:$AF$100,"="&amp;MATRIX!U3)+COUNTIF('RENT ROLL'!$AK$3:$AK$100,"="&amp;MATRIX!U3)</f>
        <v>0</v>
      </c>
      <c r="V11" s="47">
        <f>COUNTIF('RENT ROLL'!$U$3:$U$100,"="&amp;MATRIX!V3)+COUNTIF('RENT ROLL'!$AA$3:$AA$100,"="&amp;MATRIX!V3)+COUNTIF('RENT ROLL'!$AF$3:$AF$100,"="&amp;MATRIX!V3)+COUNTIF('RENT ROLL'!$AK$3:$AK$100,"="&amp;MATRIX!V3)</f>
        <v>0</v>
      </c>
      <c r="W11" s="47">
        <f>COUNTIF('RENT ROLL'!$U$3:$U$100,"="&amp;MATRIX!W3)+COUNTIF('RENT ROLL'!$AA$3:$AA$100,"="&amp;MATRIX!W3)+COUNTIF('RENT ROLL'!$AF$3:$AF$100,"="&amp;MATRIX!W3)+COUNTIF('RENT ROLL'!$AK$3:$AK$100,"="&amp;MATRIX!W3)</f>
        <v>0</v>
      </c>
      <c r="X11" s="47">
        <f>COUNTIF('RENT ROLL'!$U$3:$U$100,"="&amp;MATRIX!X3)+COUNTIF('RENT ROLL'!$AA$3:$AA$100,"="&amp;MATRIX!X3)+COUNTIF('RENT ROLL'!$AF$3:$AF$100,"="&amp;MATRIX!X3)+COUNTIF('RENT ROLL'!$AK$3:$AK$100,"="&amp;MATRIX!X3)</f>
        <v>0</v>
      </c>
      <c r="Y11" s="47">
        <f>COUNTIF('RENT ROLL'!$U$3:$U$100,"="&amp;MATRIX!Y3)+COUNTIF('RENT ROLL'!$AA$3:$AA$100,"="&amp;MATRIX!Y3)+COUNTIF('RENT ROLL'!$AF$3:$AF$100,"="&amp;MATRIX!Y3)+COUNTIF('RENT ROLL'!$AK$3:$AK$100,"="&amp;MATRIX!Y3)</f>
        <v>0</v>
      </c>
      <c r="Z11" s="47">
        <f>COUNTIF('RENT ROLL'!$U$3:$U$100,"="&amp;MATRIX!Z3)+COUNTIF('RENT ROLL'!$AA$3:$AA$100,"="&amp;MATRIX!Z3)+COUNTIF('RENT ROLL'!$AF$3:$AF$100,"="&amp;MATRIX!Z3)+COUNTIF('RENT ROLL'!$AK$3:$AK$100,"="&amp;MATRIX!Z3)</f>
        <v>0</v>
      </c>
      <c r="AA11" s="47">
        <f>COUNTIF('RENT ROLL'!$U$3:$U$100,"="&amp;MATRIX!AA3)+COUNTIF('RENT ROLL'!$AA$3:$AA$100,"="&amp;MATRIX!AA3)+COUNTIF('RENT ROLL'!$AF$3:$AF$100,"="&amp;MATRIX!AA3)+COUNTIF('RENT ROLL'!$AK$3:$AK$100,"="&amp;MATRIX!AA3)</f>
        <v>0</v>
      </c>
      <c r="AB11" s="47">
        <f>COUNTIF('RENT ROLL'!$U$3:$U$100,"="&amp;MATRIX!AB3)+COUNTIF('RENT ROLL'!$AA$3:$AA$100,"="&amp;MATRIX!AB3)+COUNTIF('RENT ROLL'!$AF$3:$AF$100,"="&amp;MATRIX!AB3)+COUNTIF('RENT ROLL'!$AK$3:$AK$100,"="&amp;MATRIX!AB3)</f>
        <v>0</v>
      </c>
      <c r="AC11" s="47">
        <f>COUNTIF('RENT ROLL'!$U$3:$U$100,"="&amp;MATRIX!AC3)+COUNTIF('RENT ROLL'!$AA$3:$AA$100,"="&amp;MATRIX!AC3)+COUNTIF('RENT ROLL'!$AF$3:$AF$100,"="&amp;MATRIX!AC3)+COUNTIF('RENT ROLL'!$AK$3:$AK$100,"="&amp;MATRIX!AC3)</f>
        <v>0</v>
      </c>
      <c r="AD11" s="47">
        <f>COUNTIF('RENT ROLL'!$U$3:$U$100,"="&amp;MATRIX!AD3)+COUNTIF('RENT ROLL'!$AA$3:$AA$100,"="&amp;MATRIX!AD3)+COUNTIF('RENT ROLL'!$AF$3:$AF$100,"="&amp;MATRIX!AD3)+COUNTIF('RENT ROLL'!$AK$3:$AK$100,"="&amp;MATRIX!AD3)</f>
        <v>0</v>
      </c>
      <c r="AE11" s="47">
        <f>COUNTIF('RENT ROLL'!$U$3:$U$100,"="&amp;MATRIX!AE3)+COUNTIF('RENT ROLL'!$AA$3:$AA$100,"="&amp;MATRIX!AE3)+COUNTIF('RENT ROLL'!$AF$3:$AF$100,"="&amp;MATRIX!AE3)+COUNTIF('RENT ROLL'!$AK$3:$AK$100,"="&amp;MATRIX!AE3)</f>
        <v>0</v>
      </c>
      <c r="AF11" s="47">
        <f>COUNTIF('RENT ROLL'!$U$3:$U$100,"="&amp;MATRIX!AF3)+COUNTIF('RENT ROLL'!$AA$3:$AA$100,"="&amp;MATRIX!AF3)+COUNTIF('RENT ROLL'!$AF$3:$AF$100,"="&amp;MATRIX!AF3)+COUNTIF('RENT ROLL'!$AK$3:$AK$100,"="&amp;MATRIX!AF3)</f>
        <v>0</v>
      </c>
      <c r="AG11" s="47">
        <f>COUNTIF('RENT ROLL'!$U$3:$U$100,"="&amp;MATRIX!AG3)+COUNTIF('RENT ROLL'!$AA$3:$AA$100,"="&amp;MATRIX!AG3)+COUNTIF('RENT ROLL'!$AF$3:$AF$100,"="&amp;MATRIX!AG3)+COUNTIF('RENT ROLL'!$AK$3:$AK$100,"="&amp;MATRIX!AG3)</f>
        <v>0</v>
      </c>
      <c r="AH11" s="47">
        <f>COUNTIF('RENT ROLL'!$U$3:$U$100,"="&amp;MATRIX!AH3)+COUNTIF('RENT ROLL'!$AA$3:$AA$100,"="&amp;MATRIX!AH3)+COUNTIF('RENT ROLL'!$AF$3:$AF$100,"="&amp;MATRIX!AH3)+COUNTIF('RENT ROLL'!$AK$3:$AK$100,"="&amp;MATRIX!AH3)</f>
        <v>0</v>
      </c>
      <c r="AI11" s="47">
        <f>COUNTIF('RENT ROLL'!$U$3:$U$100,"="&amp;MATRIX!AI3)+COUNTIF('RENT ROLL'!$AA$3:$AA$100,"="&amp;MATRIX!AI3)+COUNTIF('RENT ROLL'!$AF$3:$AF$100,"="&amp;MATRIX!AI3)+COUNTIF('RENT ROLL'!$AK$3:$AK$100,"="&amp;MATRIX!AI3)</f>
        <v>0</v>
      </c>
      <c r="AJ11" s="47">
        <f>COUNTIF('RENT ROLL'!$U$3:$U$100,"="&amp;MATRIX!AJ3)+COUNTIF('RENT ROLL'!$AA$3:$AA$100,"="&amp;MATRIX!AJ3)+COUNTIF('RENT ROLL'!$AF$3:$AF$100,"="&amp;MATRIX!AJ3)+COUNTIF('RENT ROLL'!$AK$3:$AK$100,"="&amp;MATRIX!AJ3)</f>
        <v>0</v>
      </c>
      <c r="AK11" s="47">
        <f>COUNTIF('RENT ROLL'!$U$3:$U$100,"="&amp;MATRIX!AK3)+COUNTIF('RENT ROLL'!$AA$3:$AA$100,"="&amp;MATRIX!AK3)+COUNTIF('RENT ROLL'!$AF$3:$AF$100,"="&amp;MATRIX!AK3)+COUNTIF('RENT ROLL'!$AK$3:$AK$100,"="&amp;MATRIX!AK3)</f>
        <v>0</v>
      </c>
      <c r="AL11" s="47">
        <f>COUNTIF('RENT ROLL'!$U$3:$U$100,"="&amp;MATRIX!AL3)+COUNTIF('RENT ROLL'!$AA$3:$AA$100,"="&amp;MATRIX!AL3)+COUNTIF('RENT ROLL'!$AF$3:$AF$100,"="&amp;MATRIX!AL3)+COUNTIF('RENT ROLL'!$AK$3:$AK$100,"="&amp;MATRIX!AL3)</f>
        <v>0</v>
      </c>
      <c r="AM11" s="47">
        <f>COUNTIF('RENT ROLL'!$U$3:$U$100,"="&amp;MATRIX!AM3)+COUNTIF('RENT ROLL'!$AA$3:$AA$100,"="&amp;MATRIX!AM3)+COUNTIF('RENT ROLL'!$AF$3:$AF$100,"="&amp;MATRIX!AM3)+COUNTIF('RENT ROLL'!$AK$3:$AK$100,"="&amp;MATRIX!AM3)</f>
        <v>0</v>
      </c>
      <c r="AN11" s="47">
        <f>COUNTIF('RENT ROLL'!$U$3:$U$100,"="&amp;MATRIX!AN3)+COUNTIF('RENT ROLL'!$AA$3:$AA$100,"="&amp;MATRIX!AN3)+COUNTIF('RENT ROLL'!$AF$3:$AF$100,"="&amp;MATRIX!AN3)+COUNTIF('RENT ROLL'!$AK$3:$AK$100,"="&amp;MATRIX!AN3)</f>
        <v>0</v>
      </c>
      <c r="AO11" s="47">
        <f>COUNTIF('RENT ROLL'!$U$3:$U$100,"="&amp;MATRIX!AO3)+COUNTIF('RENT ROLL'!$AA$3:$AA$100,"="&amp;MATRIX!AO3)+COUNTIF('RENT ROLL'!$AF$3:$AF$100,"="&amp;MATRIX!AO3)+COUNTIF('RENT ROLL'!$AK$3:$AK$100,"="&amp;MATRIX!AO3)</f>
        <v>0</v>
      </c>
      <c r="AP11" s="47">
        <f>COUNTIF('RENT ROLL'!$U$3:$U$100,"="&amp;MATRIX!AP3)+COUNTIF('RENT ROLL'!$AA$3:$AA$100,"="&amp;MATRIX!AP3)+COUNTIF('RENT ROLL'!$AF$3:$AF$100,"="&amp;MATRIX!AP3)+COUNTIF('RENT ROLL'!$AK$3:$AK$100,"="&amp;MATRIX!AP3)</f>
        <v>0</v>
      </c>
      <c r="AQ11" s="47">
        <f>COUNTIF('RENT ROLL'!$U$3:$U$100,"="&amp;MATRIX!AQ3)+COUNTIF('RENT ROLL'!$AA$3:$AA$100,"="&amp;MATRIX!AQ3)+COUNTIF('RENT ROLL'!$AF$3:$AF$100,"="&amp;MATRIX!AQ3)+COUNTIF('RENT ROLL'!$AK$3:$AK$100,"="&amp;MATRIX!AQ3)</f>
        <v>0</v>
      </c>
      <c r="AR11" s="47">
        <f>COUNTIF('RENT ROLL'!$U$3:$U$100,"="&amp;MATRIX!AR3)+COUNTIF('RENT ROLL'!$AA$3:$AA$100,"="&amp;MATRIX!AR3)+COUNTIF('RENT ROLL'!$AF$3:$AF$100,"="&amp;MATRIX!AR3)+COUNTIF('RENT ROLL'!$AK$3:$AK$100,"="&amp;MATRIX!AR3)</f>
        <v>0</v>
      </c>
      <c r="AS11" s="47">
        <f>COUNTIF('RENT ROLL'!$U$3:$U$100,"="&amp;MATRIX!AS3)+COUNTIF('RENT ROLL'!$AA$3:$AA$100,"="&amp;MATRIX!AS3)+COUNTIF('RENT ROLL'!$AF$3:$AF$100,"="&amp;MATRIX!AS3)+COUNTIF('RENT ROLL'!$AK$3:$AK$100,"="&amp;MATRIX!AS3)</f>
        <v>0</v>
      </c>
      <c r="AT11" s="47">
        <f>COUNTIF('RENT ROLL'!$U$3:$U$100,"="&amp;MATRIX!AT3)+COUNTIF('RENT ROLL'!$AA$3:$AA$100,"="&amp;MATRIX!AT3)+COUNTIF('RENT ROLL'!$AF$3:$AF$100,"="&amp;MATRIX!AT3)+COUNTIF('RENT ROLL'!$AK$3:$AK$100,"="&amp;MATRIX!AT3)</f>
        <v>0</v>
      </c>
      <c r="AU11" s="47">
        <f>COUNTIF('RENT ROLL'!$U$3:$U$100,"="&amp;MATRIX!AU3)+COUNTIF('RENT ROLL'!$AA$3:$AA$100,"="&amp;MATRIX!AU3)+COUNTIF('RENT ROLL'!$AF$3:$AF$100,"="&amp;MATRIX!AU3)+COUNTIF('RENT ROLL'!$AK$3:$AK$100,"="&amp;MATRIX!AU3)</f>
        <v>0</v>
      </c>
      <c r="AV11" s="47">
        <f>COUNTIF('RENT ROLL'!$U$3:$U$100,"="&amp;MATRIX!AV3)+COUNTIF('RENT ROLL'!$AA$3:$AA$100,"="&amp;MATRIX!AV3)+COUNTIF('RENT ROLL'!$AF$3:$AF$100,"="&amp;MATRIX!AV3)+COUNTIF('RENT ROLL'!$AK$3:$AK$100,"="&amp;MATRIX!AV3)</f>
        <v>0</v>
      </c>
      <c r="AW11" s="47">
        <f>COUNTIF('RENT ROLL'!$U$3:$U$100,"="&amp;MATRIX!AW3)+COUNTIF('RENT ROLL'!$AA$3:$AA$100,"="&amp;MATRIX!AW3)+COUNTIF('RENT ROLL'!$AF$3:$AF$100,"="&amp;MATRIX!AW3)+COUNTIF('RENT ROLL'!$AK$3:$AK$100,"="&amp;MATRIX!AW3)</f>
        <v>0</v>
      </c>
      <c r="AX11" s="47">
        <f>COUNTIF('RENT ROLL'!$U$3:$U$100,"="&amp;MATRIX!AX3)+COUNTIF('RENT ROLL'!$AA$3:$AA$100,"="&amp;MATRIX!AX3)+COUNTIF('RENT ROLL'!$AF$3:$AF$100,"="&amp;MATRIX!AX3)+COUNTIF('RENT ROLL'!$AK$3:$AK$100,"="&amp;MATRIX!AX3)</f>
        <v>0</v>
      </c>
      <c r="AY11" s="47">
        <f>COUNTIF('RENT ROLL'!$U$3:$U$100,"="&amp;MATRIX!AY3)+COUNTIF('RENT ROLL'!$AA$3:$AA$100,"="&amp;MATRIX!AY3)+COUNTIF('RENT ROLL'!$AF$3:$AF$100,"="&amp;MATRIX!AY3)+COUNTIF('RENT ROLL'!$AK$3:$AK$100,"="&amp;MATRIX!AY3)</f>
        <v>0</v>
      </c>
      <c r="AZ11" s="47">
        <f>COUNTIF('RENT ROLL'!$U$3:$U$100,"="&amp;MATRIX!AZ3)+COUNTIF('RENT ROLL'!$AA$3:$AA$100,"="&amp;MATRIX!AZ3)+COUNTIF('RENT ROLL'!$AF$3:$AF$100,"="&amp;MATRIX!AZ3)+COUNTIF('RENT ROLL'!$AK$3:$AK$100,"="&amp;MATRIX!AZ3)</f>
        <v>0</v>
      </c>
      <c r="BA11" s="47">
        <f>COUNTIF('RENT ROLL'!$U$3:$U$100,"="&amp;MATRIX!BA3)+COUNTIF('RENT ROLL'!$AA$3:$AA$100,"="&amp;MATRIX!BA3)+COUNTIF('RENT ROLL'!$AF$3:$AF$100,"="&amp;MATRIX!BA3)+COUNTIF('RENT ROLL'!$AK$3:$AK$100,"="&amp;MATRIX!BA3)</f>
        <v>0</v>
      </c>
      <c r="BB11" s="47">
        <f>COUNTIF('RENT ROLL'!$U$3:$U$100,"="&amp;MATRIX!BB3)+COUNTIF('RENT ROLL'!$AA$3:$AA$100,"="&amp;MATRIX!BB3)+COUNTIF('RENT ROLL'!$AF$3:$AF$100,"="&amp;MATRIX!BB3)+COUNTIF('RENT ROLL'!$AK$3:$AK$100,"="&amp;MATRIX!BB3)</f>
        <v>0</v>
      </c>
      <c r="BC11" s="47">
        <f>COUNTIF('RENT ROLL'!$U$3:$U$100,"="&amp;MATRIX!BC3)+COUNTIF('RENT ROLL'!$AA$3:$AA$100,"="&amp;MATRIX!BC3)+COUNTIF('RENT ROLL'!$AF$3:$AF$100,"="&amp;MATRIX!BC3)+COUNTIF('RENT ROLL'!$AK$3:$AK$100,"="&amp;MATRIX!BC3)</f>
        <v>0</v>
      </c>
      <c r="BD11" s="47">
        <f>COUNTIF('RENT ROLL'!$U$3:$U$100,"="&amp;MATRIX!BD3)+COUNTIF('RENT ROLL'!$AA$3:$AA$100,"="&amp;MATRIX!BD3)+COUNTIF('RENT ROLL'!$AF$3:$AF$100,"="&amp;MATRIX!BD3)+COUNTIF('RENT ROLL'!$AK$3:$AK$100,"="&amp;MATRIX!BD3)</f>
        <v>0</v>
      </c>
      <c r="BE11" s="47">
        <f>COUNTIF('RENT ROLL'!$U$3:$U$100,"="&amp;MATRIX!BE3)+COUNTIF('RENT ROLL'!$AA$3:$AA$100,"="&amp;MATRIX!BE3)+COUNTIF('RENT ROLL'!$AF$3:$AF$100,"="&amp;MATRIX!BE3)+COUNTIF('RENT ROLL'!$AK$3:$AK$100,"="&amp;MATRIX!BE3)</f>
        <v>0</v>
      </c>
      <c r="BF11" s="47">
        <f>COUNTIF('RENT ROLL'!$U$3:$U$100,"="&amp;MATRIX!BF3)+COUNTIF('RENT ROLL'!$AA$3:$AA$100,"="&amp;MATRIX!BF3)+COUNTIF('RENT ROLL'!$AF$3:$AF$100,"="&amp;MATRIX!BF3)+COUNTIF('RENT ROLL'!$AK$3:$AK$100,"="&amp;MATRIX!BF3)</f>
        <v>0</v>
      </c>
      <c r="BG11" s="47">
        <f>COUNTIF('RENT ROLL'!$U$3:$U$100,"="&amp;MATRIX!BG3)+COUNTIF('RENT ROLL'!$AA$3:$AA$100,"="&amp;MATRIX!BG3)+COUNTIF('RENT ROLL'!$AF$3:$AF$100,"="&amp;MATRIX!BG3)+COUNTIF('RENT ROLL'!$AK$3:$AK$100,"="&amp;MATRIX!BG3)</f>
        <v>0</v>
      </c>
      <c r="BH11" s="47">
        <f>COUNTIF('RENT ROLL'!$U$3:$U$100,"="&amp;MATRIX!BH3)+COUNTIF('RENT ROLL'!$AA$3:$AA$100,"="&amp;MATRIX!BH3)+COUNTIF('RENT ROLL'!$AF$3:$AF$100,"="&amp;MATRIX!BH3)+COUNTIF('RENT ROLL'!$AK$3:$AK$100,"="&amp;MATRIX!BH3)</f>
        <v>0</v>
      </c>
      <c r="BI11" s="47">
        <f>COUNTIF('RENT ROLL'!$U$3:$U$100,"="&amp;MATRIX!BI3)+COUNTIF('RENT ROLL'!$AA$3:$AA$100,"="&amp;MATRIX!BI3)+COUNTIF('RENT ROLL'!$AF$3:$AF$100,"="&amp;MATRIX!BI3)+COUNTIF('RENT ROLL'!$AK$3:$AK$100,"="&amp;MATRIX!BI3)</f>
        <v>0</v>
      </c>
      <c r="BJ11" s="47">
        <f>COUNTIF('RENT ROLL'!$U$3:$U$100,"="&amp;MATRIX!BJ3)+COUNTIF('RENT ROLL'!$AA$3:$AA$100,"="&amp;MATRIX!BJ3)+COUNTIF('RENT ROLL'!$AF$3:$AF$100,"="&amp;MATRIX!BJ3)+COUNTIF('RENT ROLL'!$AK$3:$AK$100,"="&amp;MATRIX!BJ3)</f>
        <v>0</v>
      </c>
      <c r="BK11" s="47">
        <f>COUNTIF('RENT ROLL'!$U$3:$U$100,"="&amp;MATRIX!BK3)+COUNTIF('RENT ROLL'!$AA$3:$AA$100,"="&amp;MATRIX!BK3)+COUNTIF('RENT ROLL'!$AF$3:$AF$100,"="&amp;MATRIX!BK3)+COUNTIF('RENT ROLL'!$AK$3:$AK$100,"="&amp;MATRIX!BK3)</f>
        <v>0</v>
      </c>
      <c r="BL11" s="47">
        <f>COUNTIF('RENT ROLL'!$U$3:$U$100,"="&amp;MATRIX!BL3)+COUNTIF('RENT ROLL'!$AA$3:$AA$100,"="&amp;MATRIX!BL3)+COUNTIF('RENT ROLL'!$AF$3:$AF$100,"="&amp;MATRIX!BL3)+COUNTIF('RENT ROLL'!$AK$3:$AK$100,"="&amp;MATRIX!BL3)</f>
        <v>0</v>
      </c>
      <c r="BM11" s="47">
        <f>COUNTIF('RENT ROLL'!$U$3:$U$100,"="&amp;MATRIX!BM3)+COUNTIF('RENT ROLL'!$AA$3:$AA$100,"="&amp;MATRIX!BM3)+COUNTIF('RENT ROLL'!$AF$3:$AF$100,"="&amp;MATRIX!BM3)+COUNTIF('RENT ROLL'!$AK$3:$AK$100,"="&amp;MATRIX!BM3)</f>
        <v>0</v>
      </c>
      <c r="BN11" s="47">
        <f>COUNTIF('RENT ROLL'!$U$3:$U$100,"="&amp;MATRIX!BN3)+COUNTIF('RENT ROLL'!$AA$3:$AA$100,"="&amp;MATRIX!BN3)+COUNTIF('RENT ROLL'!$AF$3:$AF$100,"="&amp;MATRIX!BN3)+COUNTIF('RENT ROLL'!$AK$3:$AK$100,"="&amp;MATRIX!BN3)</f>
        <v>0</v>
      </c>
      <c r="BO11" s="47">
        <f>COUNTIF('RENT ROLL'!$U$3:$U$100,"="&amp;MATRIX!BO3)+COUNTIF('RENT ROLL'!$AA$3:$AA$100,"="&amp;MATRIX!BO3)+COUNTIF('RENT ROLL'!$AF$3:$AF$100,"="&amp;MATRIX!BO3)+COUNTIF('RENT ROLL'!$AK$3:$AK$100,"="&amp;MATRIX!BO3)</f>
        <v>0</v>
      </c>
      <c r="BP11" s="47">
        <f>COUNTIF('RENT ROLL'!$U$3:$U$100,"="&amp;MATRIX!BP3)+COUNTIF('RENT ROLL'!$AA$3:$AA$100,"="&amp;MATRIX!BP3)+COUNTIF('RENT ROLL'!$AF$3:$AF$100,"="&amp;MATRIX!BP3)+COUNTIF('RENT ROLL'!$AK$3:$AK$100,"="&amp;MATRIX!BP3)</f>
        <v>0</v>
      </c>
      <c r="BQ11" s="47">
        <f>COUNTIF('RENT ROLL'!$U$3:$U$100,"="&amp;MATRIX!BQ3)+COUNTIF('RENT ROLL'!$AA$3:$AA$100,"="&amp;MATRIX!BQ3)+COUNTIF('RENT ROLL'!$AF$3:$AF$100,"="&amp;MATRIX!BQ3)+COUNTIF('RENT ROLL'!$AK$3:$AK$100,"="&amp;MATRIX!BQ3)</f>
        <v>0</v>
      </c>
      <c r="BR11" s="47">
        <f>COUNTIF('RENT ROLL'!$U$3:$U$100,"="&amp;MATRIX!BR3)+COUNTIF('RENT ROLL'!$AA$3:$AA$100,"="&amp;MATRIX!BR3)+COUNTIF('RENT ROLL'!$AF$3:$AF$100,"="&amp;MATRIX!BR3)+COUNTIF('RENT ROLL'!$AK$3:$AK$100,"="&amp;MATRIX!BR3)</f>
        <v>0</v>
      </c>
      <c r="BS11" s="47">
        <f>COUNTIF('RENT ROLL'!$U$3:$U$100,"="&amp;MATRIX!BS3)+COUNTIF('RENT ROLL'!$AA$3:$AA$100,"="&amp;MATRIX!BS3)+COUNTIF('RENT ROLL'!$AF$3:$AF$100,"="&amp;MATRIX!BS3)+COUNTIF('RENT ROLL'!$AK$3:$AK$100,"="&amp;MATRIX!BS3)</f>
        <v>0</v>
      </c>
      <c r="BT11" s="47">
        <f>COUNTIF('RENT ROLL'!$U$3:$U$100,"="&amp;MATRIX!BT3)+COUNTIF('RENT ROLL'!$AA$3:$AA$100,"="&amp;MATRIX!BT3)+COUNTIF('RENT ROLL'!$AF$3:$AF$100,"="&amp;MATRIX!BT3)+COUNTIF('RENT ROLL'!$AK$3:$AK$100,"="&amp;MATRIX!BT3)</f>
        <v>0</v>
      </c>
      <c r="BU11" s="47">
        <f>COUNTIF('RENT ROLL'!$U$3:$U$100,"="&amp;MATRIX!BU3)+COUNTIF('RENT ROLL'!$AA$3:$AA$100,"="&amp;MATRIX!BU3)+COUNTIF('RENT ROLL'!$AF$3:$AF$100,"="&amp;MATRIX!BU3)+COUNTIF('RENT ROLL'!$AK$3:$AK$100,"="&amp;MATRIX!BU3)</f>
        <v>0</v>
      </c>
      <c r="BV11" s="47">
        <f>COUNTIF('RENT ROLL'!$U$3:$U$100,"="&amp;MATRIX!BV3)+COUNTIF('RENT ROLL'!$AA$3:$AA$100,"="&amp;MATRIX!BV3)+COUNTIF('RENT ROLL'!$AF$3:$AF$100,"="&amp;MATRIX!BV3)+COUNTIF('RENT ROLL'!$AK$3:$AK$100,"="&amp;MATRIX!BV3)</f>
        <v>0</v>
      </c>
      <c r="BW11" s="47">
        <f>COUNTIF('RENT ROLL'!$U$3:$U$100,"="&amp;MATRIX!BW3)+COUNTIF('RENT ROLL'!$AA$3:$AA$100,"="&amp;MATRIX!BW3)+COUNTIF('RENT ROLL'!$AF$3:$AF$100,"="&amp;MATRIX!BW3)+COUNTIF('RENT ROLL'!$AK$3:$AK$100,"="&amp;MATRIX!BW3)</f>
        <v>0</v>
      </c>
      <c r="BX11" s="47">
        <f>COUNTIF('RENT ROLL'!$U$3:$U$100,"="&amp;MATRIX!BX3)+COUNTIF('RENT ROLL'!$AA$3:$AA$100,"="&amp;MATRIX!BX3)+COUNTIF('RENT ROLL'!$AF$3:$AF$100,"="&amp;MATRIX!BX3)+COUNTIF('RENT ROLL'!$AK$3:$AK$100,"="&amp;MATRIX!BX3)</f>
        <v>0</v>
      </c>
      <c r="BY11" s="47">
        <f>COUNTIF('RENT ROLL'!$U$3:$U$100,"="&amp;MATRIX!BY3)+COUNTIF('RENT ROLL'!$AA$3:$AA$100,"="&amp;MATRIX!BY3)+COUNTIF('RENT ROLL'!$AF$3:$AF$100,"="&amp;MATRIX!BY3)+COUNTIF('RENT ROLL'!$AK$3:$AK$100,"="&amp;MATRIX!BY3)</f>
        <v>0</v>
      </c>
      <c r="BZ11" s="47">
        <f>COUNTIF('RENT ROLL'!$U$3:$U$100,"="&amp;MATRIX!BZ3)+COUNTIF('RENT ROLL'!$AA$3:$AA$100,"="&amp;MATRIX!BZ3)+COUNTIF('RENT ROLL'!$AF$3:$AF$100,"="&amp;MATRIX!BZ3)+COUNTIF('RENT ROLL'!$AK$3:$AK$100,"="&amp;MATRIX!BZ3)</f>
        <v>0</v>
      </c>
      <c r="CA11" s="47">
        <f>COUNTIF('RENT ROLL'!$U$3:$U$100,"="&amp;MATRIX!CA3)+COUNTIF('RENT ROLL'!$AA$3:$AA$100,"="&amp;MATRIX!CA3)+COUNTIF('RENT ROLL'!$AF$3:$AF$100,"="&amp;MATRIX!CA3)+COUNTIF('RENT ROLL'!$AK$3:$AK$100,"="&amp;MATRIX!CA3)</f>
        <v>0</v>
      </c>
      <c r="CB11" s="47">
        <f>COUNTIF('RENT ROLL'!$U$3:$U$100,"="&amp;MATRIX!CB3)+COUNTIF('RENT ROLL'!$AA$3:$AA$100,"="&amp;MATRIX!CB3)+COUNTIF('RENT ROLL'!$AF$3:$AF$100,"="&amp;MATRIX!CB3)+COUNTIF('RENT ROLL'!$AK$3:$AK$100,"="&amp;MATRIX!CB3)</f>
        <v>0</v>
      </c>
      <c r="CC11" s="47">
        <f>COUNTIF('RENT ROLL'!$U$3:$U$100,"="&amp;MATRIX!CC3)+COUNTIF('RENT ROLL'!$AA$3:$AA$100,"="&amp;MATRIX!CC3)+COUNTIF('RENT ROLL'!$AF$3:$AF$100,"="&amp;MATRIX!CC3)+COUNTIF('RENT ROLL'!$AK$3:$AK$100,"="&amp;MATRIX!CC3)</f>
        <v>0</v>
      </c>
      <c r="CD11" s="47">
        <f>COUNTIF('RENT ROLL'!$U$3:$U$100,"="&amp;MATRIX!CD3)+COUNTIF('RENT ROLL'!$AA$3:$AA$100,"="&amp;MATRIX!CD3)+COUNTIF('RENT ROLL'!$AF$3:$AF$100,"="&amp;MATRIX!CD3)+COUNTIF('RENT ROLL'!$AK$3:$AK$100,"="&amp;MATRIX!CD3)</f>
        <v>0</v>
      </c>
      <c r="CE11" s="47">
        <f>COUNTIF('RENT ROLL'!$U$3:$U$100,"="&amp;MATRIX!CE3)+COUNTIF('RENT ROLL'!$AA$3:$AA$100,"="&amp;MATRIX!CE3)+COUNTIF('RENT ROLL'!$AF$3:$AF$100,"="&amp;MATRIX!CE3)+COUNTIF('RENT ROLL'!$AK$3:$AK$100,"="&amp;MATRIX!CE3)</f>
        <v>0</v>
      </c>
      <c r="CF11" s="47">
        <f>COUNTIF('RENT ROLL'!$U$3:$U$100,"="&amp;MATRIX!CF3)+COUNTIF('RENT ROLL'!$AA$3:$AA$100,"="&amp;MATRIX!CF3)+COUNTIF('RENT ROLL'!$AF$3:$AF$100,"="&amp;MATRIX!CF3)+COUNTIF('RENT ROLL'!$AK$3:$AK$100,"="&amp;MATRIX!CF3)</f>
        <v>0</v>
      </c>
      <c r="CG11" s="47">
        <f>COUNTIF('RENT ROLL'!$U$3:$U$100,"="&amp;MATRIX!CG3)+COUNTIF('RENT ROLL'!$AA$3:$AA$100,"="&amp;MATRIX!CG3)+COUNTIF('RENT ROLL'!$AF$3:$AF$100,"="&amp;MATRIX!CG3)+COUNTIF('RENT ROLL'!$AK$3:$AK$100,"="&amp;MATRIX!CG3)</f>
        <v>0</v>
      </c>
      <c r="CH11" s="47">
        <f>COUNTIF('RENT ROLL'!$U$3:$U$100,"="&amp;MATRIX!CH3)+COUNTIF('RENT ROLL'!$AA$3:$AA$100,"="&amp;MATRIX!CH3)+COUNTIF('RENT ROLL'!$AF$3:$AF$100,"="&amp;MATRIX!CH3)+COUNTIF('RENT ROLL'!$AK$3:$AK$100,"="&amp;MATRIX!CH3)</f>
        <v>0</v>
      </c>
      <c r="CI11" s="47">
        <f>COUNTIF('RENT ROLL'!$U$3:$U$100,"="&amp;MATRIX!CI3)+COUNTIF('RENT ROLL'!$AA$3:$AA$100,"="&amp;MATRIX!CI3)+COUNTIF('RENT ROLL'!$AF$3:$AF$100,"="&amp;MATRIX!CI3)+COUNTIF('RENT ROLL'!$AK$3:$AK$100,"="&amp;MATRIX!CI3)</f>
        <v>0</v>
      </c>
      <c r="CJ11" s="47">
        <f>COUNTIF('RENT ROLL'!$U$3:$U$100,"="&amp;MATRIX!CJ3)+COUNTIF('RENT ROLL'!$AA$3:$AA$100,"="&amp;MATRIX!CJ3)+COUNTIF('RENT ROLL'!$AF$3:$AF$100,"="&amp;MATRIX!CJ3)+COUNTIF('RENT ROLL'!$AK$3:$AK$100,"="&amp;MATRIX!CJ3)</f>
        <v>0</v>
      </c>
      <c r="CK11" s="47">
        <f>COUNTIF('RENT ROLL'!$U$3:$U$100,"="&amp;MATRIX!CK3)+COUNTIF('RENT ROLL'!$AA$3:$AA$100,"="&amp;MATRIX!CK3)+COUNTIF('RENT ROLL'!$AF$3:$AF$100,"="&amp;MATRIX!CK3)+COUNTIF('RENT ROLL'!$AK$3:$AK$100,"="&amp;MATRIX!CK3)</f>
        <v>0</v>
      </c>
      <c r="CL11" s="47">
        <f>COUNTIF('RENT ROLL'!$U$3:$U$100,"="&amp;MATRIX!CL3)+COUNTIF('RENT ROLL'!$AA$3:$AA$100,"="&amp;MATRIX!CL3)+COUNTIF('RENT ROLL'!$AF$3:$AF$100,"="&amp;MATRIX!CL3)+COUNTIF('RENT ROLL'!$AK$3:$AK$100,"="&amp;MATRIX!CL3)</f>
        <v>0</v>
      </c>
      <c r="CM11" s="47">
        <f>COUNTIF('RENT ROLL'!$U$3:$U$100,"="&amp;MATRIX!CM3)+COUNTIF('RENT ROLL'!$AA$3:$AA$100,"="&amp;MATRIX!CM3)+COUNTIF('RENT ROLL'!$AF$3:$AF$100,"="&amp;MATRIX!CM3)+COUNTIF('RENT ROLL'!$AK$3:$AK$100,"="&amp;MATRIX!CM3)</f>
        <v>0</v>
      </c>
      <c r="CN11" s="47">
        <f>COUNTIF('RENT ROLL'!$U$3:$U$100,"="&amp;MATRIX!CN3)+COUNTIF('RENT ROLL'!$AA$3:$AA$100,"="&amp;MATRIX!CN3)+COUNTIF('RENT ROLL'!$AF$3:$AF$100,"="&amp;MATRIX!CN3)+COUNTIF('RENT ROLL'!$AK$3:$AK$100,"="&amp;MATRIX!CN3)</f>
        <v>0</v>
      </c>
      <c r="CO11" s="47">
        <f>COUNTIF('RENT ROLL'!$U$3:$U$100,"="&amp;MATRIX!CO3)+COUNTIF('RENT ROLL'!$AA$3:$AA$100,"="&amp;MATRIX!CO3)+COUNTIF('RENT ROLL'!$AF$3:$AF$100,"="&amp;MATRIX!CO3)+COUNTIF('RENT ROLL'!$AK$3:$AK$100,"="&amp;MATRIX!CO3)</f>
        <v>0</v>
      </c>
      <c r="CP11" s="47">
        <f>COUNTIF('RENT ROLL'!$U$3:$U$100,"="&amp;MATRIX!CP3)+COUNTIF('RENT ROLL'!$AA$3:$AA$100,"="&amp;MATRIX!CP3)+COUNTIF('RENT ROLL'!$AF$3:$AF$100,"="&amp;MATRIX!CP3)+COUNTIF('RENT ROLL'!$AK$3:$AK$100,"="&amp;MATRIX!CP3)</f>
        <v>0</v>
      </c>
      <c r="CQ11" s="47">
        <f>COUNTIF('RENT ROLL'!$U$3:$U$100,"="&amp;MATRIX!CQ3)+COUNTIF('RENT ROLL'!$AA$3:$AA$100,"="&amp;MATRIX!CQ3)+COUNTIF('RENT ROLL'!$AF$3:$AF$100,"="&amp;MATRIX!CQ3)+COUNTIF('RENT ROLL'!$AK$3:$AK$100,"="&amp;MATRIX!CQ3)</f>
        <v>0</v>
      </c>
      <c r="CR11" s="47">
        <f>COUNTIF('RENT ROLL'!$U$3:$U$100,"="&amp;MATRIX!CR3)+COUNTIF('RENT ROLL'!$AA$3:$AA$100,"="&amp;MATRIX!CR3)+COUNTIF('RENT ROLL'!$AF$3:$AF$100,"="&amp;MATRIX!CR3)+COUNTIF('RENT ROLL'!$AK$3:$AK$100,"="&amp;MATRIX!CR3)</f>
        <v>0</v>
      </c>
      <c r="CS11" s="47">
        <f>COUNTIF('RENT ROLL'!$U$3:$U$100,"="&amp;MATRIX!CS3)+COUNTIF('RENT ROLL'!$AA$3:$AA$100,"="&amp;MATRIX!CS3)+COUNTIF('RENT ROLL'!$AF$3:$AF$100,"="&amp;MATRIX!CS3)+COUNTIF('RENT ROLL'!$AK$3:$AK$100,"="&amp;MATRIX!CS3)</f>
        <v>0</v>
      </c>
      <c r="CT11" s="47">
        <f>COUNTIF('RENT ROLL'!$U$3:$U$100,"="&amp;MATRIX!CT3)+COUNTIF('RENT ROLL'!$AA$3:$AA$100,"="&amp;MATRIX!CT3)+COUNTIF('RENT ROLL'!$AF$3:$AF$100,"="&amp;MATRIX!CT3)+COUNTIF('RENT ROLL'!$AK$3:$AK$100,"="&amp;MATRIX!CT3)</f>
        <v>0</v>
      </c>
      <c r="CU11" s="47">
        <f>COUNTIF('RENT ROLL'!$U$3:$U$100,"="&amp;MATRIX!CU3)+COUNTIF('RENT ROLL'!$AA$3:$AA$100,"="&amp;MATRIX!CU3)+COUNTIF('RENT ROLL'!$AF$3:$AF$100,"="&amp;MATRIX!CU3)+COUNTIF('RENT ROLL'!$AK$3:$AK$100,"="&amp;MATRIX!CU3)</f>
        <v>0</v>
      </c>
      <c r="CV11" s="47">
        <f>COUNTIF('RENT ROLL'!$U$3:$U$100,"="&amp;MATRIX!CV3)+COUNTIF('RENT ROLL'!$AA$3:$AA$100,"="&amp;MATRIX!CV3)+COUNTIF('RENT ROLL'!$AF$3:$AF$100,"="&amp;MATRIX!CV3)+COUNTIF('RENT ROLL'!$AK$3:$AK$100,"="&amp;MATRIX!CV3)</f>
        <v>0</v>
      </c>
      <c r="CW11" s="47">
        <f>COUNTIF('RENT ROLL'!$U$3:$U$100,"="&amp;MATRIX!CW3)+COUNTIF('RENT ROLL'!$AA$3:$AA$100,"="&amp;MATRIX!CW3)+COUNTIF('RENT ROLL'!$AF$3:$AF$100,"="&amp;MATRIX!CW3)+COUNTIF('RENT ROLL'!$AK$3:$AK$100,"="&amp;MATRIX!CW3)</f>
        <v>0</v>
      </c>
      <c r="CX11" s="47">
        <f>COUNTIF('RENT ROLL'!$U$3:$U$100,"="&amp;MATRIX!CX3)+COUNTIF('RENT ROLL'!$AA$3:$AA$100,"="&amp;MATRIX!CX3)+COUNTIF('RENT ROLL'!$AF$3:$AF$100,"="&amp;MATRIX!CX3)+COUNTIF('RENT ROLL'!$AK$3:$AK$100,"="&amp;MATRIX!CX3)</f>
        <v>0</v>
      </c>
      <c r="CY11" s="47">
        <f>COUNTIF('RENT ROLL'!$U$3:$U$100,"="&amp;MATRIX!CY3)+COUNTIF('RENT ROLL'!$AA$3:$AA$100,"="&amp;MATRIX!CY3)+COUNTIF('RENT ROLL'!$AF$3:$AF$100,"="&amp;MATRIX!CY3)+COUNTIF('RENT ROLL'!$AK$3:$AK$100,"="&amp;MATRIX!CY3)</f>
        <v>0</v>
      </c>
      <c r="CZ11" s="47">
        <f>COUNTIF('RENT ROLL'!$U$3:$U$100,"="&amp;MATRIX!CZ3)+COUNTIF('RENT ROLL'!$AA$3:$AA$100,"="&amp;MATRIX!CZ3)+COUNTIF('RENT ROLL'!$AF$3:$AF$100,"="&amp;MATRIX!CZ3)+COUNTIF('RENT ROLL'!$AK$3:$AK$100,"="&amp;MATRIX!CZ3)</f>
        <v>0</v>
      </c>
      <c r="DA11" s="47">
        <f>COUNTIF('RENT ROLL'!$U$3:$U$100,"="&amp;MATRIX!DA3)+COUNTIF('RENT ROLL'!$AA$3:$AA$100,"="&amp;MATRIX!DA3)+COUNTIF('RENT ROLL'!$AF$3:$AF$100,"="&amp;MATRIX!DA3)+COUNTIF('RENT ROLL'!$AK$3:$AK$100,"="&amp;MATRIX!DA3)</f>
        <v>0</v>
      </c>
      <c r="DB11" s="47">
        <f>COUNTIF('RENT ROLL'!$U$3:$U$100,"="&amp;MATRIX!DB3)+COUNTIF('RENT ROLL'!$AA$3:$AA$100,"="&amp;MATRIX!DB3)+COUNTIF('RENT ROLL'!$AF$3:$AF$100,"="&amp;MATRIX!DB3)+COUNTIF('RENT ROLL'!$AK$3:$AK$100,"="&amp;MATRIX!DB3)</f>
        <v>0</v>
      </c>
      <c r="DC11" s="47">
        <f>COUNTIF('RENT ROLL'!$U$3:$U$100,"="&amp;MATRIX!DC3)+COUNTIF('RENT ROLL'!$AA$3:$AA$100,"="&amp;MATRIX!DC3)+COUNTIF('RENT ROLL'!$AF$3:$AF$100,"="&amp;MATRIX!DC3)+COUNTIF('RENT ROLL'!$AK$3:$AK$100,"="&amp;MATRIX!DC3)</f>
        <v>0</v>
      </c>
      <c r="DD11" s="47">
        <f>COUNTIF('RENT ROLL'!$U$3:$U$100,"="&amp;MATRIX!DD3)+COUNTIF('RENT ROLL'!$AA$3:$AA$100,"="&amp;MATRIX!DD3)+COUNTIF('RENT ROLL'!$AF$3:$AF$100,"="&amp;MATRIX!DD3)+COUNTIF('RENT ROLL'!$AK$3:$AK$100,"="&amp;MATRIX!DD3)</f>
        <v>0</v>
      </c>
      <c r="DE11" s="47">
        <f>COUNTIF('RENT ROLL'!$U$3:$U$100,"="&amp;MATRIX!DE3)+COUNTIF('RENT ROLL'!$AA$3:$AA$100,"="&amp;MATRIX!DE3)+COUNTIF('RENT ROLL'!$AF$3:$AF$100,"="&amp;MATRIX!DE3)+COUNTIF('RENT ROLL'!$AK$3:$AK$100,"="&amp;MATRIX!DE3)</f>
        <v>0</v>
      </c>
      <c r="DF11" s="47">
        <f>COUNTIF('RENT ROLL'!$U$3:$U$100,"="&amp;MATRIX!DF3)+COUNTIF('RENT ROLL'!$AA$3:$AA$100,"="&amp;MATRIX!DF3)+COUNTIF('RENT ROLL'!$AF$3:$AF$100,"="&amp;MATRIX!DF3)+COUNTIF('RENT ROLL'!$AK$3:$AK$100,"="&amp;MATRIX!DF3)</f>
        <v>0</v>
      </c>
      <c r="DG11" s="47">
        <f>COUNTIF('RENT ROLL'!$U$3:$U$100,"="&amp;MATRIX!DG3)+COUNTIF('RENT ROLL'!$AA$3:$AA$100,"="&amp;MATRIX!DG3)+COUNTIF('RENT ROLL'!$AF$3:$AF$100,"="&amp;MATRIX!DG3)+COUNTIF('RENT ROLL'!$AK$3:$AK$100,"="&amp;MATRIX!DG3)</f>
        <v>0</v>
      </c>
      <c r="DH11" s="47">
        <f>COUNTIF('RENT ROLL'!$U$3:$U$100,"="&amp;MATRIX!DH3)+COUNTIF('RENT ROLL'!$AA$3:$AA$100,"="&amp;MATRIX!DH3)+COUNTIF('RENT ROLL'!$AF$3:$AF$100,"="&amp;MATRIX!DH3)+COUNTIF('RENT ROLL'!$AK$3:$AK$100,"="&amp;MATRIX!DH3)</f>
        <v>0</v>
      </c>
      <c r="DI11" s="47">
        <f>COUNTIF('RENT ROLL'!$U$3:$U$100,"="&amp;MATRIX!DI3)+COUNTIF('RENT ROLL'!$AA$3:$AA$100,"="&amp;MATRIX!DI3)+COUNTIF('RENT ROLL'!$AF$3:$AF$100,"="&amp;MATRIX!DI3)+COUNTIF('RENT ROLL'!$AK$3:$AK$100,"="&amp;MATRIX!DI3)</f>
        <v>0</v>
      </c>
      <c r="DJ11" s="47">
        <f>COUNTIF('RENT ROLL'!$U$3:$U$100,"="&amp;MATRIX!DJ3)+COUNTIF('RENT ROLL'!$AA$3:$AA$100,"="&amp;MATRIX!DJ3)+COUNTIF('RENT ROLL'!$AF$3:$AF$100,"="&amp;MATRIX!DJ3)+COUNTIF('RENT ROLL'!$AK$3:$AK$100,"="&amp;MATRIX!DJ3)</f>
        <v>0</v>
      </c>
      <c r="DK11" s="47">
        <f>COUNTIF('RENT ROLL'!$U$3:$U$100,"="&amp;MATRIX!DK3)+COUNTIF('RENT ROLL'!$AA$3:$AA$100,"="&amp;MATRIX!DK3)+COUNTIF('RENT ROLL'!$AF$3:$AF$100,"="&amp;MATRIX!DK3)+COUNTIF('RENT ROLL'!$AK$3:$AK$100,"="&amp;MATRIX!DK3)</f>
        <v>0</v>
      </c>
      <c r="DL11" s="47">
        <f>COUNTIF('RENT ROLL'!$U$3:$U$100,"="&amp;MATRIX!DL3)+COUNTIF('RENT ROLL'!$AA$3:$AA$100,"="&amp;MATRIX!DL3)+COUNTIF('RENT ROLL'!$AF$3:$AF$100,"="&amp;MATRIX!DL3)+COUNTIF('RENT ROLL'!$AK$3:$AK$100,"="&amp;MATRIX!DL3)</f>
        <v>0</v>
      </c>
      <c r="DM11" s="47">
        <f>COUNTIF('RENT ROLL'!$U$3:$U$100,"="&amp;MATRIX!DM3)+COUNTIF('RENT ROLL'!$AA$3:$AA$100,"="&amp;MATRIX!DM3)+COUNTIF('RENT ROLL'!$AF$3:$AF$100,"="&amp;MATRIX!DM3)+COUNTIF('RENT ROLL'!$AK$3:$AK$100,"="&amp;MATRIX!DM3)</f>
        <v>0</v>
      </c>
      <c r="DN11" s="47">
        <f>COUNTIF('RENT ROLL'!$U$3:$U$100,"="&amp;MATRIX!DN3)+COUNTIF('RENT ROLL'!$AA$3:$AA$100,"="&amp;MATRIX!DN3)+COUNTIF('RENT ROLL'!$AF$3:$AF$100,"="&amp;MATRIX!DN3)+COUNTIF('RENT ROLL'!$AK$3:$AK$100,"="&amp;MATRIX!DN3)</f>
        <v>0</v>
      </c>
      <c r="DO11" s="47">
        <f>COUNTIF('RENT ROLL'!$U$3:$U$100,"="&amp;MATRIX!DO3)+COUNTIF('RENT ROLL'!$AA$3:$AA$100,"="&amp;MATRIX!DO3)+COUNTIF('RENT ROLL'!$AF$3:$AF$100,"="&amp;MATRIX!DO3)+COUNTIF('RENT ROLL'!$AK$3:$AK$100,"="&amp;MATRIX!DO3)</f>
        <v>0</v>
      </c>
      <c r="DP11" s="47">
        <f>COUNTIF('RENT ROLL'!$U$3:$U$100,"="&amp;MATRIX!DP3)+COUNTIF('RENT ROLL'!$AA$3:$AA$100,"="&amp;MATRIX!DP3)+COUNTIF('RENT ROLL'!$AF$3:$AF$100,"="&amp;MATRIX!DP3)+COUNTIF('RENT ROLL'!$AK$3:$AK$100,"="&amp;MATRIX!DP3)</f>
        <v>0</v>
      </c>
      <c r="DQ11" s="47">
        <f>COUNTIF('RENT ROLL'!$U$3:$U$100,"="&amp;MATRIX!DQ3)+COUNTIF('RENT ROLL'!$AA$3:$AA$100,"="&amp;MATRIX!DQ3)+COUNTIF('RENT ROLL'!$AF$3:$AF$100,"="&amp;MATRIX!DQ3)+COUNTIF('RENT ROLL'!$AK$3:$AK$100,"="&amp;MATRIX!DQ3)</f>
        <v>0</v>
      </c>
      <c r="DR11" s="47">
        <f>COUNTIF('RENT ROLL'!$U$3:$U$100,"="&amp;MATRIX!DR3)+COUNTIF('RENT ROLL'!$AA$3:$AA$100,"="&amp;MATRIX!DR3)+COUNTIF('RENT ROLL'!$AF$3:$AF$100,"="&amp;MATRIX!DR3)+COUNTIF('RENT ROLL'!$AK$3:$AK$100,"="&amp;MATRIX!DR3)</f>
        <v>0</v>
      </c>
      <c r="DS11" s="47">
        <f>COUNTIF('RENT ROLL'!$U$3:$U$100,"="&amp;MATRIX!DS3)+COUNTIF('RENT ROLL'!$AA$3:$AA$100,"="&amp;MATRIX!DS3)+COUNTIF('RENT ROLL'!$AF$3:$AF$100,"="&amp;MATRIX!DS3)+COUNTIF('RENT ROLL'!$AK$3:$AK$100,"="&amp;MATRIX!DS3)</f>
        <v>0</v>
      </c>
      <c r="DT11" s="47">
        <f>COUNTIF('RENT ROLL'!$U$3:$U$100,"="&amp;MATRIX!DT3)+COUNTIF('RENT ROLL'!$AA$3:$AA$100,"="&amp;MATRIX!DT3)+COUNTIF('RENT ROLL'!$AF$3:$AF$100,"="&amp;MATRIX!DT3)+COUNTIF('RENT ROLL'!$AK$3:$AK$100,"="&amp;MATRIX!DT3)</f>
        <v>0</v>
      </c>
      <c r="DU11" s="47">
        <f>COUNTIF('RENT ROLL'!$U$3:$U$100,"="&amp;MATRIX!DU3)+COUNTIF('RENT ROLL'!$AA$3:$AA$100,"="&amp;MATRIX!DU3)+COUNTIF('RENT ROLL'!$AF$3:$AF$100,"="&amp;MATRIX!DU3)+COUNTIF('RENT ROLL'!$AK$3:$AK$100,"="&amp;MATRIX!DU3)</f>
        <v>0</v>
      </c>
      <c r="DV11" s="47">
        <f>COUNTIF('RENT ROLL'!$U$3:$U$100,"="&amp;MATRIX!DV3)+COUNTIF('RENT ROLL'!$AA$3:$AA$100,"="&amp;MATRIX!DV3)+COUNTIF('RENT ROLL'!$AF$3:$AF$100,"="&amp;MATRIX!DV3)+COUNTIF('RENT ROLL'!$AK$3:$AK$100,"="&amp;MATRIX!DV3)</f>
        <v>0</v>
      </c>
      <c r="DW11" s="47">
        <f>COUNTIF('RENT ROLL'!$U$3:$U$100,"="&amp;MATRIX!DW3)+COUNTIF('RENT ROLL'!$AA$3:$AA$100,"="&amp;MATRIX!DW3)+COUNTIF('RENT ROLL'!$AF$3:$AF$100,"="&amp;MATRIX!DW3)+COUNTIF('RENT ROLL'!$AK$3:$AK$100,"="&amp;MATRIX!DW3)</f>
        <v>0</v>
      </c>
      <c r="DX11" s="47">
        <f>COUNTIF('RENT ROLL'!$U$3:$U$100,"="&amp;MATRIX!DX3)+COUNTIF('RENT ROLL'!$AA$3:$AA$100,"="&amp;MATRIX!DX3)+COUNTIF('RENT ROLL'!$AF$3:$AF$100,"="&amp;MATRIX!DX3)+COUNTIF('RENT ROLL'!$AK$3:$AK$100,"="&amp;MATRIX!DX3)</f>
        <v>0</v>
      </c>
      <c r="DY11" s="47">
        <f>COUNTIF('RENT ROLL'!$U$3:$U$100,"="&amp;MATRIX!DY3)+COUNTIF('RENT ROLL'!$AA$3:$AA$100,"="&amp;MATRIX!DY3)+COUNTIF('RENT ROLL'!$AF$3:$AF$100,"="&amp;MATRIX!DY3)+COUNTIF('RENT ROLL'!$AK$3:$AK$100,"="&amp;MATRIX!DY3)</f>
        <v>0</v>
      </c>
      <c r="DZ11" s="47">
        <f>COUNTIF('RENT ROLL'!$U$3:$U$100,"="&amp;MATRIX!DZ3)+COUNTIF('RENT ROLL'!$AA$3:$AA$100,"="&amp;MATRIX!DZ3)+COUNTIF('RENT ROLL'!$AF$3:$AF$100,"="&amp;MATRIX!DZ3)+COUNTIF('RENT ROLL'!$AK$3:$AK$100,"="&amp;MATRIX!DZ3)</f>
        <v>0</v>
      </c>
      <c r="EA11" s="47">
        <f>COUNTIF('RENT ROLL'!$U$3:$U$100,"="&amp;MATRIX!EA3)+COUNTIF('RENT ROLL'!$AA$3:$AA$100,"="&amp;MATRIX!EA3)+COUNTIF('RENT ROLL'!$AF$3:$AF$100,"="&amp;MATRIX!EA3)+COUNTIF('RENT ROLL'!$AK$3:$AK$100,"="&amp;MATRIX!EA3)</f>
        <v>0</v>
      </c>
      <c r="EB11" s="47">
        <f>COUNTIF('RENT ROLL'!$U$3:$U$100,"="&amp;MATRIX!EB3)+COUNTIF('RENT ROLL'!$AA$3:$AA$100,"="&amp;MATRIX!EB3)+COUNTIF('RENT ROLL'!$AF$3:$AF$100,"="&amp;MATRIX!EB3)+COUNTIF('RENT ROLL'!$AK$3:$AK$100,"="&amp;MATRIX!EB3)</f>
        <v>0</v>
      </c>
      <c r="EC11" s="47">
        <f>COUNTIF('RENT ROLL'!$U$3:$U$100,"="&amp;MATRIX!EC3)+COUNTIF('RENT ROLL'!$AA$3:$AA$100,"="&amp;MATRIX!EC3)+COUNTIF('RENT ROLL'!$AF$3:$AF$100,"="&amp;MATRIX!EC3)+COUNTIF('RENT ROLL'!$AK$3:$AK$100,"="&amp;MATRIX!EC3)</f>
        <v>0</v>
      </c>
      <c r="ED11" s="47">
        <f>COUNTIF('RENT ROLL'!$U$3:$U$100,"="&amp;MATRIX!ED3)+COUNTIF('RENT ROLL'!$AA$3:$AA$100,"="&amp;MATRIX!ED3)+COUNTIF('RENT ROLL'!$AF$3:$AF$100,"="&amp;MATRIX!ED3)+COUNTIF('RENT ROLL'!$AK$3:$AK$100,"="&amp;MATRIX!ED3)</f>
        <v>0</v>
      </c>
      <c r="EE11" s="47">
        <f>COUNTIF('RENT ROLL'!$U$3:$U$100,"="&amp;MATRIX!EE3)+COUNTIF('RENT ROLL'!$AA$3:$AA$100,"="&amp;MATRIX!EE3)+COUNTIF('RENT ROLL'!$AF$3:$AF$100,"="&amp;MATRIX!EE3)+COUNTIF('RENT ROLL'!$AK$3:$AK$100,"="&amp;MATRIX!EE3)</f>
        <v>0</v>
      </c>
      <c r="EF11" s="47">
        <f>COUNTIF('RENT ROLL'!$U$3:$U$100,"="&amp;MATRIX!EF3)+COUNTIF('RENT ROLL'!$AA$3:$AA$100,"="&amp;MATRIX!EF3)+COUNTIF('RENT ROLL'!$AF$3:$AF$100,"="&amp;MATRIX!EF3)+COUNTIF('RENT ROLL'!$AK$3:$AK$100,"="&amp;MATRIX!EF3)</f>
        <v>0</v>
      </c>
      <c r="EG11" s="47">
        <f>COUNTIF('RENT ROLL'!$U$3:$U$100,"="&amp;MATRIX!EG3)+COUNTIF('RENT ROLL'!$AA$3:$AA$100,"="&amp;MATRIX!EG3)+COUNTIF('RENT ROLL'!$AF$3:$AF$100,"="&amp;MATRIX!EG3)+COUNTIF('RENT ROLL'!$AK$3:$AK$100,"="&amp;MATRIX!EG3)</f>
        <v>0</v>
      </c>
      <c r="EH11" s="47">
        <f>COUNTIF('RENT ROLL'!$U$3:$U$100,"="&amp;MATRIX!EH3)+COUNTIF('RENT ROLL'!$AA$3:$AA$100,"="&amp;MATRIX!EH3)+COUNTIF('RENT ROLL'!$AF$3:$AF$100,"="&amp;MATRIX!EH3)+COUNTIF('RENT ROLL'!$AK$3:$AK$100,"="&amp;MATRIX!EH3)</f>
        <v>0</v>
      </c>
      <c r="EI11" s="47">
        <f>COUNTIF('RENT ROLL'!$U$3:$U$100,"="&amp;MATRIX!EI3)+COUNTIF('RENT ROLL'!$AA$3:$AA$100,"="&amp;MATRIX!EI3)+COUNTIF('RENT ROLL'!$AF$3:$AF$100,"="&amp;MATRIX!EI3)+COUNTIF('RENT ROLL'!$AK$3:$AK$100,"="&amp;MATRIX!EI3)</f>
        <v>1</v>
      </c>
      <c r="EJ11" s="47">
        <f>COUNTIF('RENT ROLL'!$U$3:$U$100,"="&amp;MATRIX!EJ3)+COUNTIF('RENT ROLL'!$AA$3:$AA$100,"="&amp;MATRIX!EJ3)+COUNTIF('RENT ROLL'!$AF$3:$AF$100,"="&amp;MATRIX!EJ3)+COUNTIF('RENT ROLL'!$AK$3:$AK$100,"="&amp;MATRIX!EJ3)</f>
        <v>1</v>
      </c>
      <c r="EK11" s="47">
        <f>COUNTIF('RENT ROLL'!$U$3:$U$100,"="&amp;MATRIX!EK3)+COUNTIF('RENT ROLL'!$AA$3:$AA$100,"="&amp;MATRIX!EK3)+COUNTIF('RENT ROLL'!$AF$3:$AF$100,"="&amp;MATRIX!EK3)+COUNTIF('RENT ROLL'!$AK$3:$AK$100,"="&amp;MATRIX!EK3)</f>
        <v>0</v>
      </c>
      <c r="EL11" s="47">
        <f>COUNTIF('RENT ROLL'!$U$3:$U$100,"="&amp;MATRIX!EL3)+COUNTIF('RENT ROLL'!$AA$3:$AA$100,"="&amp;MATRIX!EL3)+COUNTIF('RENT ROLL'!$AF$3:$AF$100,"="&amp;MATRIX!EL3)+COUNTIF('RENT ROLL'!$AK$3:$AK$100,"="&amp;MATRIX!EL3)</f>
        <v>1</v>
      </c>
      <c r="EM11" s="47">
        <f>COUNTIF('RENT ROLL'!$U$3:$U$100,"="&amp;MATRIX!EM3)+COUNTIF('RENT ROLL'!$AA$3:$AA$100,"="&amp;MATRIX!EM3)+COUNTIF('RENT ROLL'!$AF$3:$AF$100,"="&amp;MATRIX!EM3)+COUNTIF('RENT ROLL'!$AK$3:$AK$100,"="&amp;MATRIX!EM3)</f>
        <v>0</v>
      </c>
      <c r="EN11" s="47">
        <f>COUNTIF('RENT ROLL'!$U$3:$U$100,"="&amp;MATRIX!EN3)+COUNTIF('RENT ROLL'!$AA$3:$AA$100,"="&amp;MATRIX!EN3)+COUNTIF('RENT ROLL'!$AF$3:$AF$100,"="&amp;MATRIX!EN3)+COUNTIF('RENT ROLL'!$AK$3:$AK$100,"="&amp;MATRIX!EN3)</f>
        <v>0</v>
      </c>
      <c r="EO11" s="47">
        <f>COUNTIF('RENT ROLL'!$U$3:$U$100,"="&amp;MATRIX!EO3)+COUNTIF('RENT ROLL'!$AA$3:$AA$100,"="&amp;MATRIX!EO3)+COUNTIF('RENT ROLL'!$AF$3:$AF$100,"="&amp;MATRIX!EO3)+COUNTIF('RENT ROLL'!$AK$3:$AK$100,"="&amp;MATRIX!EO3)</f>
        <v>0</v>
      </c>
      <c r="EP11" s="47">
        <f>COUNTIF('RENT ROLL'!$U$3:$U$100,"="&amp;MATRIX!EP3)+COUNTIF('RENT ROLL'!$AA$3:$AA$100,"="&amp;MATRIX!EP3)+COUNTIF('RENT ROLL'!$AF$3:$AF$100,"="&amp;MATRIX!EP3)+COUNTIF('RENT ROLL'!$AK$3:$AK$100,"="&amp;MATRIX!EP3)</f>
        <v>0</v>
      </c>
      <c r="EQ11" s="47">
        <f>COUNTIF('RENT ROLL'!$U$3:$U$100,"="&amp;MATRIX!EQ3)+COUNTIF('RENT ROLL'!$AA$3:$AA$100,"="&amp;MATRIX!EQ3)+COUNTIF('RENT ROLL'!$AF$3:$AF$100,"="&amp;MATRIX!EQ3)+COUNTIF('RENT ROLL'!$AK$3:$AK$100,"="&amp;MATRIX!EQ3)</f>
        <v>0</v>
      </c>
      <c r="ER11" s="47">
        <f>COUNTIF('RENT ROLL'!$U$3:$U$100,"="&amp;MATRIX!ER3)+COUNTIF('RENT ROLL'!$AA$3:$AA$100,"="&amp;MATRIX!ER3)+COUNTIF('RENT ROLL'!$AF$3:$AF$100,"="&amp;MATRIX!ER3)+COUNTIF('RENT ROLL'!$AK$3:$AK$100,"="&amp;MATRIX!ER3)</f>
        <v>0</v>
      </c>
      <c r="ES11" s="47">
        <f>COUNTIF('RENT ROLL'!$U$3:$U$100,"="&amp;MATRIX!ES3)+COUNTIF('RENT ROLL'!$AA$3:$AA$100,"="&amp;MATRIX!ES3)+COUNTIF('RENT ROLL'!$AF$3:$AF$100,"="&amp;MATRIX!ES3)+COUNTIF('RENT ROLL'!$AK$3:$AK$100,"="&amp;MATRIX!ES3)</f>
        <v>0</v>
      </c>
      <c r="ET11" s="47">
        <f>COUNTIF('RENT ROLL'!$U$3:$U$100,"="&amp;MATRIX!ET3)+COUNTIF('RENT ROLL'!$AA$3:$AA$100,"="&amp;MATRIX!ET3)+COUNTIF('RENT ROLL'!$AF$3:$AF$100,"="&amp;MATRIX!ET3)+COUNTIF('RENT ROLL'!$AK$3:$AK$100,"="&amp;MATRIX!ET3)</f>
        <v>0</v>
      </c>
      <c r="EU11" s="47">
        <f>COUNTIF('RENT ROLL'!$U$3:$U$100,"="&amp;MATRIX!EU3)+COUNTIF('RENT ROLL'!$AA$3:$AA$100,"="&amp;MATRIX!EU3)+COUNTIF('RENT ROLL'!$AF$3:$AF$100,"="&amp;MATRIX!EU3)+COUNTIF('RENT ROLL'!$AK$3:$AK$100,"="&amp;MATRIX!EU3)</f>
        <v>0</v>
      </c>
      <c r="EV11" s="47">
        <f>COUNTIF('RENT ROLL'!$U$3:$U$100,"="&amp;MATRIX!EV3)+COUNTIF('RENT ROLL'!$AA$3:$AA$100,"="&amp;MATRIX!EV3)+COUNTIF('RENT ROLL'!$AF$3:$AF$100,"="&amp;MATRIX!EV3)+COUNTIF('RENT ROLL'!$AK$3:$AK$100,"="&amp;MATRIX!EV3)</f>
        <v>0</v>
      </c>
      <c r="EW11" s="47">
        <f>COUNTIF('RENT ROLL'!$U$3:$U$100,"="&amp;MATRIX!EW3)+COUNTIF('RENT ROLL'!$AA$3:$AA$100,"="&amp;MATRIX!EW3)+COUNTIF('RENT ROLL'!$AF$3:$AF$100,"="&amp;MATRIX!EW3)+COUNTIF('RENT ROLL'!$AK$3:$AK$100,"="&amp;MATRIX!EW3)</f>
        <v>0</v>
      </c>
      <c r="EX11" s="47">
        <f>COUNTIF('RENT ROLL'!$U$3:$U$100,"="&amp;MATRIX!EX3)+COUNTIF('RENT ROLL'!$AA$3:$AA$100,"="&amp;MATRIX!EX3)+COUNTIF('RENT ROLL'!$AF$3:$AF$100,"="&amp;MATRIX!EX3)+COUNTIF('RENT ROLL'!$AK$3:$AK$100,"="&amp;MATRIX!EX3)</f>
        <v>0</v>
      </c>
      <c r="EY11" s="47">
        <f>COUNTIF('RENT ROLL'!$U$3:$U$100,"="&amp;MATRIX!EY3)+COUNTIF('RENT ROLL'!$AA$3:$AA$100,"="&amp;MATRIX!EY3)+COUNTIF('RENT ROLL'!$AF$3:$AF$100,"="&amp;MATRIX!EY3)+COUNTIF('RENT ROLL'!$AK$3:$AK$100,"="&amp;MATRIX!EY3)</f>
        <v>0</v>
      </c>
      <c r="EZ11" s="47">
        <f>COUNTIF('RENT ROLL'!$U$3:$U$100,"="&amp;MATRIX!EZ3)+COUNTIF('RENT ROLL'!$AA$3:$AA$100,"="&amp;MATRIX!EZ3)+COUNTIF('RENT ROLL'!$AF$3:$AF$100,"="&amp;MATRIX!EZ3)+COUNTIF('RENT ROLL'!$AK$3:$AK$100,"="&amp;MATRIX!EZ3)</f>
        <v>0</v>
      </c>
      <c r="FA11" s="47">
        <f>COUNTIF('RENT ROLL'!$U$3:$U$100,"="&amp;MATRIX!FA3)+COUNTIF('RENT ROLL'!$AA$3:$AA$100,"="&amp;MATRIX!FA3)+COUNTIF('RENT ROLL'!$AF$3:$AF$100,"="&amp;MATRIX!FA3)+COUNTIF('RENT ROLL'!$AK$3:$AK$100,"="&amp;MATRIX!FA3)</f>
        <v>0</v>
      </c>
      <c r="FB11" s="47">
        <f>COUNTIF('RENT ROLL'!$U$3:$U$100,"="&amp;MATRIX!FB3)+COUNTIF('RENT ROLL'!$AA$3:$AA$100,"="&amp;MATRIX!FB3)+COUNTIF('RENT ROLL'!$AF$3:$AF$100,"="&amp;MATRIX!FB3)+COUNTIF('RENT ROLL'!$AK$3:$AK$100,"="&amp;MATRIX!FB3)</f>
        <v>0</v>
      </c>
      <c r="FC11" s="47">
        <f>COUNTIF('RENT ROLL'!$U$3:$U$100,"="&amp;MATRIX!FC3)+COUNTIF('RENT ROLL'!$AA$3:$AA$100,"="&amp;MATRIX!FC3)+COUNTIF('RENT ROLL'!$AF$3:$AF$100,"="&amp;MATRIX!FC3)+COUNTIF('RENT ROLL'!$AK$3:$AK$100,"="&amp;MATRIX!FC3)</f>
        <v>0</v>
      </c>
      <c r="FD11" s="47">
        <f>COUNTIF('RENT ROLL'!$U$3:$U$100,"="&amp;MATRIX!FD3)+COUNTIF('RENT ROLL'!$AA$3:$AA$100,"="&amp;MATRIX!FD3)+COUNTIF('RENT ROLL'!$AF$3:$AF$100,"="&amp;MATRIX!FD3)+COUNTIF('RENT ROLL'!$AK$3:$AK$100,"="&amp;MATRIX!FD3)</f>
        <v>0</v>
      </c>
      <c r="FE11" s="47">
        <f>COUNTIF('RENT ROLL'!$U$3:$U$100,"="&amp;MATRIX!FE3)+COUNTIF('RENT ROLL'!$AA$3:$AA$100,"="&amp;MATRIX!FE3)+COUNTIF('RENT ROLL'!$AF$3:$AF$100,"="&amp;MATRIX!FE3)+COUNTIF('RENT ROLL'!$AK$3:$AK$100,"="&amp;MATRIX!FE3)</f>
        <v>0</v>
      </c>
      <c r="FF11" s="47">
        <f>COUNTIF('RENT ROLL'!$U$3:$U$100,"="&amp;MATRIX!FF3)+COUNTIF('RENT ROLL'!$AA$3:$AA$100,"="&amp;MATRIX!FF3)+COUNTIF('RENT ROLL'!$AF$3:$AF$100,"="&amp;MATRIX!FF3)+COUNTIF('RENT ROLL'!$AK$3:$AK$100,"="&amp;MATRIX!FF3)</f>
        <v>0</v>
      </c>
      <c r="FG11" s="47">
        <f>COUNTIF('RENT ROLL'!$U$3:$U$100,"="&amp;MATRIX!FG3)+COUNTIF('RENT ROLL'!$AA$3:$AA$100,"="&amp;MATRIX!FG3)+COUNTIF('RENT ROLL'!$AF$3:$AF$100,"="&amp;MATRIX!FG3)+COUNTIF('RENT ROLL'!$AK$3:$AK$100,"="&amp;MATRIX!FG3)</f>
        <v>0</v>
      </c>
      <c r="FH11" s="47">
        <f>COUNTIF('RENT ROLL'!$U$3:$U$100,"="&amp;MATRIX!FH3)+COUNTIF('RENT ROLL'!$AA$3:$AA$100,"="&amp;MATRIX!FH3)+COUNTIF('RENT ROLL'!$AF$3:$AF$100,"="&amp;MATRIX!FH3)+COUNTIF('RENT ROLL'!$AK$3:$AK$100,"="&amp;MATRIX!FH3)</f>
        <v>0</v>
      </c>
      <c r="FI11" s="47">
        <f>COUNTIF('RENT ROLL'!$U$3:$U$100,"="&amp;MATRIX!FI3)+COUNTIF('RENT ROLL'!$AA$3:$AA$100,"="&amp;MATRIX!FI3)+COUNTIF('RENT ROLL'!$AF$3:$AF$100,"="&amp;MATRIX!FI3)+COUNTIF('RENT ROLL'!$AK$3:$AK$100,"="&amp;MATRIX!FI3)</f>
        <v>0</v>
      </c>
      <c r="FJ11" s="47">
        <f>COUNTIF('RENT ROLL'!$U$3:$U$100,"="&amp;MATRIX!FJ3)+COUNTIF('RENT ROLL'!$AA$3:$AA$100,"="&amp;MATRIX!FJ3)+COUNTIF('RENT ROLL'!$AF$3:$AF$100,"="&amp;MATRIX!FJ3)+COUNTIF('RENT ROLL'!$AK$3:$AK$100,"="&amp;MATRIX!FJ3)</f>
        <v>0</v>
      </c>
      <c r="FK11" s="47">
        <f>COUNTIF('RENT ROLL'!$U$3:$U$100,"="&amp;MATRIX!FK3)+COUNTIF('RENT ROLL'!$AA$3:$AA$100,"="&amp;MATRIX!FK3)+COUNTIF('RENT ROLL'!$AF$3:$AF$100,"="&amp;MATRIX!FK3)+COUNTIF('RENT ROLL'!$AK$3:$AK$100,"="&amp;MATRIX!FK3)</f>
        <v>0</v>
      </c>
      <c r="FL11" s="47">
        <f>COUNTIF('RENT ROLL'!$U$3:$U$100,"="&amp;MATRIX!FL3)+COUNTIF('RENT ROLL'!$AA$3:$AA$100,"="&amp;MATRIX!FL3)+COUNTIF('RENT ROLL'!$AF$3:$AF$100,"="&amp;MATRIX!FL3)+COUNTIF('RENT ROLL'!$AK$3:$AK$100,"="&amp;MATRIX!FL3)</f>
        <v>0</v>
      </c>
      <c r="FM11" s="47">
        <f>COUNTIF('RENT ROLL'!$U$3:$U$100,"="&amp;MATRIX!FM3)+COUNTIF('RENT ROLL'!$AA$3:$AA$100,"="&amp;MATRIX!FM3)+COUNTIF('RENT ROLL'!$AF$3:$AF$100,"="&amp;MATRIX!FM3)+COUNTIF('RENT ROLL'!$AK$3:$AK$100,"="&amp;MATRIX!FM3)</f>
        <v>0</v>
      </c>
      <c r="FN11" s="47">
        <f>COUNTIF('RENT ROLL'!$U$3:$U$100,"="&amp;MATRIX!FN3)+COUNTIF('RENT ROLL'!$AA$3:$AA$100,"="&amp;MATRIX!FN3)+COUNTIF('RENT ROLL'!$AF$3:$AF$100,"="&amp;MATRIX!FN3)+COUNTIF('RENT ROLL'!$AK$3:$AK$100,"="&amp;MATRIX!FN3)</f>
        <v>0</v>
      </c>
      <c r="FO11" s="47">
        <f>COUNTIF('RENT ROLL'!$U$3:$U$100,"="&amp;MATRIX!FO3)+COUNTIF('RENT ROLL'!$AA$3:$AA$100,"="&amp;MATRIX!FO3)+COUNTIF('RENT ROLL'!$AF$3:$AF$100,"="&amp;MATRIX!FO3)+COUNTIF('RENT ROLL'!$AK$3:$AK$100,"="&amp;MATRIX!FO3)</f>
        <v>0</v>
      </c>
      <c r="FP11" s="47">
        <f>COUNTIF('RENT ROLL'!$U$3:$U$100,"="&amp;MATRIX!FP3)+COUNTIF('RENT ROLL'!$AA$3:$AA$100,"="&amp;MATRIX!FP3)+COUNTIF('RENT ROLL'!$AF$3:$AF$100,"="&amp;MATRIX!FP3)+COUNTIF('RENT ROLL'!$AK$3:$AK$100,"="&amp;MATRIX!FP3)</f>
        <v>0</v>
      </c>
      <c r="FQ11" s="47">
        <f>COUNTIF('RENT ROLL'!$U$3:$U$100,"="&amp;MATRIX!FQ3)+COUNTIF('RENT ROLL'!$AA$3:$AA$100,"="&amp;MATRIX!FQ3)+COUNTIF('RENT ROLL'!$AF$3:$AF$100,"="&amp;MATRIX!FQ3)+COUNTIF('RENT ROLL'!$AK$3:$AK$100,"="&amp;MATRIX!FQ3)</f>
        <v>0</v>
      </c>
      <c r="FR11" s="47">
        <f>COUNTIF('RENT ROLL'!$U$3:$U$100,"="&amp;MATRIX!FR3)+COUNTIF('RENT ROLL'!$AA$3:$AA$100,"="&amp;MATRIX!FR3)+COUNTIF('RENT ROLL'!$AF$3:$AF$100,"="&amp;MATRIX!FR3)+COUNTIF('RENT ROLL'!$AK$3:$AK$100,"="&amp;MATRIX!FR3)</f>
        <v>0</v>
      </c>
      <c r="FS11" s="47">
        <f>COUNTIF('RENT ROLL'!$U$3:$U$100,"="&amp;MATRIX!FS3)+COUNTIF('RENT ROLL'!$AA$3:$AA$100,"="&amp;MATRIX!FS3)+COUNTIF('RENT ROLL'!$AF$3:$AF$100,"="&amp;MATRIX!FS3)+COUNTIF('RENT ROLL'!$AK$3:$AK$100,"="&amp;MATRIX!FS3)</f>
        <v>0</v>
      </c>
      <c r="FT11" s="47">
        <f>COUNTIF('RENT ROLL'!$U$3:$U$100,"="&amp;MATRIX!FT3)+COUNTIF('RENT ROLL'!$AA$3:$AA$100,"="&amp;MATRIX!FT3)+COUNTIF('RENT ROLL'!$AF$3:$AF$100,"="&amp;MATRIX!FT3)+COUNTIF('RENT ROLL'!$AK$3:$AK$100,"="&amp;MATRIX!FT3)</f>
        <v>0</v>
      </c>
      <c r="FU11" s="47">
        <f>COUNTIF('RENT ROLL'!$U$3:$U$100,"="&amp;MATRIX!FU3)+COUNTIF('RENT ROLL'!$AA$3:$AA$100,"="&amp;MATRIX!FU3)+COUNTIF('RENT ROLL'!$AF$3:$AF$100,"="&amp;MATRIX!FU3)+COUNTIF('RENT ROLL'!$AK$3:$AK$100,"="&amp;MATRIX!FU3)</f>
        <v>0</v>
      </c>
      <c r="FV11" s="47">
        <f>COUNTIF('RENT ROLL'!$U$3:$U$100,"="&amp;MATRIX!FV3)+COUNTIF('RENT ROLL'!$AA$3:$AA$100,"="&amp;MATRIX!FV3)+COUNTIF('RENT ROLL'!$AF$3:$AF$100,"="&amp;MATRIX!FV3)+COUNTIF('RENT ROLL'!$AK$3:$AK$100,"="&amp;MATRIX!FV3)</f>
        <v>0</v>
      </c>
      <c r="FW11" s="47">
        <f>COUNTIF('RENT ROLL'!$U$3:$U$100,"="&amp;MATRIX!FW3)+COUNTIF('RENT ROLL'!$AA$3:$AA$100,"="&amp;MATRIX!FW3)+COUNTIF('RENT ROLL'!$AF$3:$AF$100,"="&amp;MATRIX!FW3)+COUNTIF('RENT ROLL'!$AK$3:$AK$100,"="&amp;MATRIX!FW3)</f>
        <v>0</v>
      </c>
      <c r="FX11" s="47">
        <f>COUNTIF('RENT ROLL'!$U$3:$U$100,"="&amp;MATRIX!FX3)+COUNTIF('RENT ROLL'!$AA$3:$AA$100,"="&amp;MATRIX!FX3)+COUNTIF('RENT ROLL'!$AF$3:$AF$100,"="&amp;MATRIX!FX3)+COUNTIF('RENT ROLL'!$AK$3:$AK$100,"="&amp;MATRIX!FX3)</f>
        <v>0</v>
      </c>
      <c r="FY11" s="47">
        <f>COUNTIF('RENT ROLL'!$U$3:$U$100,"="&amp;MATRIX!FY3)+COUNTIF('RENT ROLL'!$AA$3:$AA$100,"="&amp;MATRIX!FY3)+COUNTIF('RENT ROLL'!$AF$3:$AF$100,"="&amp;MATRIX!FY3)+COUNTIF('RENT ROLL'!$AK$3:$AK$100,"="&amp;MATRIX!FY3)</f>
        <v>0</v>
      </c>
      <c r="FZ11" s="47">
        <f>COUNTIF('RENT ROLL'!$U$3:$U$100,"="&amp;MATRIX!FZ3)+COUNTIF('RENT ROLL'!$AA$3:$AA$100,"="&amp;MATRIX!FZ3)+COUNTIF('RENT ROLL'!$AF$3:$AF$100,"="&amp;MATRIX!FZ3)+COUNTIF('RENT ROLL'!$AK$3:$AK$100,"="&amp;MATRIX!FZ3)</f>
        <v>0</v>
      </c>
      <c r="GA11" s="47">
        <f>COUNTIF('RENT ROLL'!$U$3:$U$100,"="&amp;MATRIX!GA3)+COUNTIF('RENT ROLL'!$AA$3:$AA$100,"="&amp;MATRIX!GA3)+COUNTIF('RENT ROLL'!$AF$3:$AF$100,"="&amp;MATRIX!GA3)+COUNTIF('RENT ROLL'!$AK$3:$AK$100,"="&amp;MATRIX!GA3)</f>
        <v>0</v>
      </c>
      <c r="GB11" s="47">
        <f>COUNTIF('RENT ROLL'!$U$3:$U$100,"="&amp;MATRIX!GB3)+COUNTIF('RENT ROLL'!$AA$3:$AA$100,"="&amp;MATRIX!GB3)+COUNTIF('RENT ROLL'!$AF$3:$AF$100,"="&amp;MATRIX!GB3)+COUNTIF('RENT ROLL'!$AK$3:$AK$100,"="&amp;MATRIX!GB3)</f>
        <v>0</v>
      </c>
      <c r="GC11" s="47">
        <f>COUNTIF('RENT ROLL'!$U$3:$U$100,"="&amp;MATRIX!GC3)+COUNTIF('RENT ROLL'!$AA$3:$AA$100,"="&amp;MATRIX!GC3)+COUNTIF('RENT ROLL'!$AF$3:$AF$100,"="&amp;MATRIX!GC3)+COUNTIF('RENT ROLL'!$AK$3:$AK$100,"="&amp;MATRIX!GC3)</f>
        <v>0</v>
      </c>
      <c r="GD11" s="47">
        <f>COUNTIF('RENT ROLL'!$U$3:$U$100,"="&amp;MATRIX!GD3)+COUNTIF('RENT ROLL'!$AA$3:$AA$100,"="&amp;MATRIX!GD3)+COUNTIF('RENT ROLL'!$AF$3:$AF$100,"="&amp;MATRIX!GD3)+COUNTIF('RENT ROLL'!$AK$3:$AK$100,"="&amp;MATRIX!GD3)</f>
        <v>0</v>
      </c>
      <c r="GE11" s="47">
        <f>COUNTIF('RENT ROLL'!$U$3:$U$100,"="&amp;MATRIX!GE3)+COUNTIF('RENT ROLL'!$AA$3:$AA$100,"="&amp;MATRIX!GE3)+COUNTIF('RENT ROLL'!$AF$3:$AF$100,"="&amp;MATRIX!GE3)+COUNTIF('RENT ROLL'!$AK$3:$AK$100,"="&amp;MATRIX!GE3)</f>
        <v>0</v>
      </c>
      <c r="GF11" s="47">
        <f>COUNTIF('RENT ROLL'!$U$3:$U$100,"="&amp;MATRIX!GF3)+COUNTIF('RENT ROLL'!$AA$3:$AA$100,"="&amp;MATRIX!GF3)+COUNTIF('RENT ROLL'!$AF$3:$AF$100,"="&amp;MATRIX!GF3)+COUNTIF('RENT ROLL'!$AK$3:$AK$100,"="&amp;MATRIX!GF3)</f>
        <v>0</v>
      </c>
      <c r="GG11" s="47">
        <f>COUNTIF('RENT ROLL'!$U$3:$U$100,"="&amp;MATRIX!GG3)+COUNTIF('RENT ROLL'!$AA$3:$AA$100,"="&amp;MATRIX!GG3)+COUNTIF('RENT ROLL'!$AF$3:$AF$100,"="&amp;MATRIX!GG3)+COUNTIF('RENT ROLL'!$AK$3:$AK$100,"="&amp;MATRIX!GG3)</f>
        <v>0</v>
      </c>
      <c r="GH11" s="47">
        <f>COUNTIF('RENT ROLL'!$U$3:$U$100,"="&amp;MATRIX!GH3)+COUNTIF('RENT ROLL'!$AA$3:$AA$100,"="&amp;MATRIX!GH3)+COUNTIF('RENT ROLL'!$AF$3:$AF$100,"="&amp;MATRIX!GH3)+COUNTIF('RENT ROLL'!$AK$3:$AK$100,"="&amp;MATRIX!GH3)</f>
        <v>0</v>
      </c>
      <c r="GI11" s="47">
        <f>COUNTIF('RENT ROLL'!$U$3:$U$100,"="&amp;MATRIX!GI3)+COUNTIF('RENT ROLL'!$AA$3:$AA$100,"="&amp;MATRIX!GI3)+COUNTIF('RENT ROLL'!$AF$3:$AF$100,"="&amp;MATRIX!GI3)+COUNTIF('RENT ROLL'!$AK$3:$AK$100,"="&amp;MATRIX!GI3)</f>
        <v>0</v>
      </c>
      <c r="GJ11" s="47">
        <f>COUNTIF('RENT ROLL'!$U$3:$U$100,"="&amp;MATRIX!GJ3)+COUNTIF('RENT ROLL'!$AA$3:$AA$100,"="&amp;MATRIX!GJ3)+COUNTIF('RENT ROLL'!$AF$3:$AF$100,"="&amp;MATRIX!GJ3)+COUNTIF('RENT ROLL'!$AK$3:$AK$100,"="&amp;MATRIX!GJ3)</f>
        <v>0</v>
      </c>
      <c r="GK11" s="47">
        <f>COUNTIF('RENT ROLL'!$U$3:$U$100,"="&amp;MATRIX!GK3)+COUNTIF('RENT ROLL'!$AA$3:$AA$100,"="&amp;MATRIX!GK3)+COUNTIF('RENT ROLL'!$AF$3:$AF$100,"="&amp;MATRIX!GK3)+COUNTIF('RENT ROLL'!$AK$3:$AK$100,"="&amp;MATRIX!GK3)</f>
        <v>0</v>
      </c>
      <c r="GL11" s="47">
        <f>COUNTIF('RENT ROLL'!$U$3:$U$100,"="&amp;MATRIX!GL3)+COUNTIF('RENT ROLL'!$AA$3:$AA$100,"="&amp;MATRIX!GL3)+COUNTIF('RENT ROLL'!$AF$3:$AF$100,"="&amp;MATRIX!GL3)+COUNTIF('RENT ROLL'!$AK$3:$AK$100,"="&amp;MATRIX!GL3)</f>
        <v>0</v>
      </c>
      <c r="GM11" s="47">
        <f>COUNTIF('RENT ROLL'!$U$3:$U$100,"="&amp;MATRIX!GM3)+COUNTIF('RENT ROLL'!$AA$3:$AA$100,"="&amp;MATRIX!GM3)+COUNTIF('RENT ROLL'!$AF$3:$AF$100,"="&amp;MATRIX!GM3)+COUNTIF('RENT ROLL'!$AK$3:$AK$100,"="&amp;MATRIX!GM3)</f>
        <v>0</v>
      </c>
      <c r="GN11" s="47">
        <f>COUNTIF('RENT ROLL'!$U$3:$U$100,"="&amp;MATRIX!GN3)+COUNTIF('RENT ROLL'!$AA$3:$AA$100,"="&amp;MATRIX!GN3)+COUNTIF('RENT ROLL'!$AF$3:$AF$100,"="&amp;MATRIX!GN3)+COUNTIF('RENT ROLL'!$AK$3:$AK$100,"="&amp;MATRIX!GN3)</f>
        <v>0</v>
      </c>
      <c r="GO11" s="47">
        <f>COUNTIF('RENT ROLL'!$U$3:$U$100,"="&amp;MATRIX!GO3)+COUNTIF('RENT ROLL'!$AA$3:$AA$100,"="&amp;MATRIX!GO3)+COUNTIF('RENT ROLL'!$AF$3:$AF$100,"="&amp;MATRIX!GO3)+COUNTIF('RENT ROLL'!$AK$3:$AK$100,"="&amp;MATRIX!GO3)</f>
        <v>0</v>
      </c>
      <c r="GP11" s="47">
        <f>COUNTIF('RENT ROLL'!$U$3:$U$100,"="&amp;MATRIX!GP3)+COUNTIF('RENT ROLL'!$AA$3:$AA$100,"="&amp;MATRIX!GP3)+COUNTIF('RENT ROLL'!$AF$3:$AF$100,"="&amp;MATRIX!GP3)+COUNTIF('RENT ROLL'!$AK$3:$AK$100,"="&amp;MATRIX!GP3)</f>
        <v>0</v>
      </c>
      <c r="GQ11" s="47">
        <f>COUNTIF('RENT ROLL'!$U$3:$U$100,"="&amp;MATRIX!GQ3)+COUNTIF('RENT ROLL'!$AA$3:$AA$100,"="&amp;MATRIX!GQ3)+COUNTIF('RENT ROLL'!$AF$3:$AF$100,"="&amp;MATRIX!GQ3)+COUNTIF('RENT ROLL'!$AK$3:$AK$100,"="&amp;MATRIX!GQ3)</f>
        <v>0</v>
      </c>
      <c r="GR11" s="47">
        <f>COUNTIF('RENT ROLL'!$U$3:$U$100,"="&amp;MATRIX!GR3)+COUNTIF('RENT ROLL'!$AA$3:$AA$100,"="&amp;MATRIX!GR3)+COUNTIF('RENT ROLL'!$AF$3:$AF$100,"="&amp;MATRIX!GR3)+COUNTIF('RENT ROLL'!$AK$3:$AK$100,"="&amp;MATRIX!GR3)</f>
        <v>1</v>
      </c>
      <c r="GS11" s="47">
        <f>COUNTIF('RENT ROLL'!$U$3:$U$100,"="&amp;MATRIX!GS3)+COUNTIF('RENT ROLL'!$AA$3:$AA$100,"="&amp;MATRIX!GS3)+COUNTIF('RENT ROLL'!$AF$3:$AF$100,"="&amp;MATRIX!GS3)+COUNTIF('RENT ROLL'!$AK$3:$AK$100,"="&amp;MATRIX!GS3)</f>
        <v>1</v>
      </c>
      <c r="GT11" s="47">
        <f>COUNTIF('RENT ROLL'!$U$3:$U$100,"="&amp;MATRIX!GT3)+COUNTIF('RENT ROLL'!$AA$3:$AA$100,"="&amp;MATRIX!GT3)+COUNTIF('RENT ROLL'!$AF$3:$AF$100,"="&amp;MATRIX!GT3)+COUNTIF('RENT ROLL'!$AK$3:$AK$100,"="&amp;MATRIX!GT3)</f>
        <v>0</v>
      </c>
      <c r="GU11" s="47">
        <f>COUNTIF('RENT ROLL'!$U$3:$U$100,"="&amp;MATRIX!GU3)+COUNTIF('RENT ROLL'!$AA$3:$AA$100,"="&amp;MATRIX!GU3)+COUNTIF('RENT ROLL'!$AF$3:$AF$100,"="&amp;MATRIX!GU3)+COUNTIF('RENT ROLL'!$AK$3:$AK$100,"="&amp;MATRIX!GU3)</f>
        <v>1</v>
      </c>
      <c r="GV11" s="47">
        <f>COUNTIF('RENT ROLL'!$U$3:$U$100,"="&amp;MATRIX!GV3)+COUNTIF('RENT ROLL'!$AA$3:$AA$100,"="&amp;MATRIX!GV3)+COUNTIF('RENT ROLL'!$AF$3:$AF$100,"="&amp;MATRIX!GV3)+COUNTIF('RENT ROLL'!$AK$3:$AK$100,"="&amp;MATRIX!GV3)</f>
        <v>0</v>
      </c>
      <c r="GW11" s="47">
        <f>COUNTIF('RENT ROLL'!$U$3:$U$100,"="&amp;MATRIX!GW3)+COUNTIF('RENT ROLL'!$AA$3:$AA$100,"="&amp;MATRIX!GW3)+COUNTIF('RENT ROLL'!$AF$3:$AF$100,"="&amp;MATRIX!GW3)+COUNTIF('RENT ROLL'!$AK$3:$AK$100,"="&amp;MATRIX!GW3)</f>
        <v>0</v>
      </c>
      <c r="GX11" s="47">
        <f>COUNTIF('RENT ROLL'!$U$3:$U$100,"="&amp;MATRIX!GX3)+COUNTIF('RENT ROLL'!$AA$3:$AA$100,"="&amp;MATRIX!GX3)+COUNTIF('RENT ROLL'!$AF$3:$AF$100,"="&amp;MATRIX!GX3)+COUNTIF('RENT ROLL'!$AK$3:$AK$100,"="&amp;MATRIX!GX3)</f>
        <v>0</v>
      </c>
      <c r="GY11" s="47">
        <f>COUNTIF('RENT ROLL'!$U$3:$U$100,"="&amp;MATRIX!GY3)+COUNTIF('RENT ROLL'!$AA$3:$AA$100,"="&amp;MATRIX!GY3)+COUNTIF('RENT ROLL'!$AF$3:$AF$100,"="&amp;MATRIX!GY3)+COUNTIF('RENT ROLL'!$AK$3:$AK$100,"="&amp;MATRIX!GY3)</f>
        <v>0</v>
      </c>
      <c r="GZ11" s="47">
        <f>COUNTIF('RENT ROLL'!$U$3:$U$100,"="&amp;MATRIX!GZ3)+COUNTIF('RENT ROLL'!$AA$3:$AA$100,"="&amp;MATRIX!GZ3)+COUNTIF('RENT ROLL'!$AF$3:$AF$100,"="&amp;MATRIX!GZ3)+COUNTIF('RENT ROLL'!$AK$3:$AK$100,"="&amp;MATRIX!GZ3)</f>
        <v>0</v>
      </c>
      <c r="HA11" s="47">
        <f>COUNTIF('RENT ROLL'!$U$3:$U$100,"="&amp;MATRIX!HA3)+COUNTIF('RENT ROLL'!$AA$3:$AA$100,"="&amp;MATRIX!HA3)+COUNTIF('RENT ROLL'!$AF$3:$AF$100,"="&amp;MATRIX!HA3)+COUNTIF('RENT ROLL'!$AK$3:$AK$100,"="&amp;MATRIX!HA3)</f>
        <v>0</v>
      </c>
      <c r="HB11" s="47">
        <f>COUNTIF('RENT ROLL'!$U$3:$U$100,"="&amp;MATRIX!HB3)+COUNTIF('RENT ROLL'!$AA$3:$AA$100,"="&amp;MATRIX!HB3)+COUNTIF('RENT ROLL'!$AF$3:$AF$100,"="&amp;MATRIX!HB3)+COUNTIF('RENT ROLL'!$AK$3:$AK$100,"="&amp;MATRIX!HB3)</f>
        <v>0</v>
      </c>
      <c r="HC11" s="47">
        <f>COUNTIF('RENT ROLL'!$U$3:$U$100,"="&amp;MATRIX!HC3)+COUNTIF('RENT ROLL'!$AA$3:$AA$100,"="&amp;MATRIX!HC3)+COUNTIF('RENT ROLL'!$AF$3:$AF$100,"="&amp;MATRIX!HC3)+COUNTIF('RENT ROLL'!$AK$3:$AK$100,"="&amp;MATRIX!HC3)</f>
        <v>0</v>
      </c>
      <c r="HD11" s="47">
        <f>COUNTIF('RENT ROLL'!$U$3:$U$100,"="&amp;MATRIX!HD3)+COUNTIF('RENT ROLL'!$AA$3:$AA$100,"="&amp;MATRIX!HD3)+COUNTIF('RENT ROLL'!$AF$3:$AF$100,"="&amp;MATRIX!HD3)+COUNTIF('RENT ROLL'!$AK$3:$AK$100,"="&amp;MATRIX!HD3)</f>
        <v>0</v>
      </c>
      <c r="HE11" s="47">
        <f>COUNTIF('RENT ROLL'!$U$3:$U$100,"="&amp;MATRIX!HE3)+COUNTIF('RENT ROLL'!$AA$3:$AA$100,"="&amp;MATRIX!HE3)+COUNTIF('RENT ROLL'!$AF$3:$AF$100,"="&amp;MATRIX!HE3)+COUNTIF('RENT ROLL'!$AK$3:$AK$100,"="&amp;MATRIX!HE3)</f>
        <v>0</v>
      </c>
      <c r="HF11" s="47">
        <f>COUNTIF('RENT ROLL'!$U$3:$U$100,"="&amp;MATRIX!HF3)+COUNTIF('RENT ROLL'!$AA$3:$AA$100,"="&amp;MATRIX!HF3)+COUNTIF('RENT ROLL'!$AF$3:$AF$100,"="&amp;MATRIX!HF3)+COUNTIF('RENT ROLL'!$AK$3:$AK$100,"="&amp;MATRIX!HF3)</f>
        <v>0</v>
      </c>
      <c r="HG11" s="47">
        <f>COUNTIF('RENT ROLL'!$U$3:$U$100,"="&amp;MATRIX!HG3)+COUNTIF('RENT ROLL'!$AA$3:$AA$100,"="&amp;MATRIX!HG3)+COUNTIF('RENT ROLL'!$AF$3:$AF$100,"="&amp;MATRIX!HG3)+COUNTIF('RENT ROLL'!$AK$3:$AK$100,"="&amp;MATRIX!HG3)</f>
        <v>0</v>
      </c>
      <c r="HH11" s="47">
        <f>COUNTIF('RENT ROLL'!$U$3:$U$100,"="&amp;MATRIX!HH3)+COUNTIF('RENT ROLL'!$AA$3:$AA$100,"="&amp;MATRIX!HH3)+COUNTIF('RENT ROLL'!$AF$3:$AF$100,"="&amp;MATRIX!HH3)+COUNTIF('RENT ROLL'!$AK$3:$AK$100,"="&amp;MATRIX!HH3)</f>
        <v>0</v>
      </c>
      <c r="HI11" s="47">
        <f>COUNTIF('RENT ROLL'!$U$3:$U$100,"="&amp;MATRIX!HI3)+COUNTIF('RENT ROLL'!$AA$3:$AA$100,"="&amp;MATRIX!HI3)+COUNTIF('RENT ROLL'!$AF$3:$AF$100,"="&amp;MATRIX!HI3)+COUNTIF('RENT ROLL'!$AK$3:$AK$100,"="&amp;MATRIX!HI3)</f>
        <v>0</v>
      </c>
      <c r="HJ11" s="47">
        <f>COUNTIF('RENT ROLL'!$U$3:$U$100,"="&amp;MATRIX!HJ3)+COUNTIF('RENT ROLL'!$AA$3:$AA$100,"="&amp;MATRIX!HJ3)+COUNTIF('RENT ROLL'!$AF$3:$AF$100,"="&amp;MATRIX!HJ3)+COUNTIF('RENT ROLL'!$AK$3:$AK$100,"="&amp;MATRIX!HJ3)</f>
        <v>0</v>
      </c>
      <c r="HK11" s="47">
        <f>COUNTIF('RENT ROLL'!$U$3:$U$100,"="&amp;MATRIX!HK3)+COUNTIF('RENT ROLL'!$AA$3:$AA$100,"="&amp;MATRIX!HK3)+COUNTIF('RENT ROLL'!$AF$3:$AF$100,"="&amp;MATRIX!HK3)+COUNTIF('RENT ROLL'!$AK$3:$AK$100,"="&amp;MATRIX!HK3)</f>
        <v>0</v>
      </c>
      <c r="HL11" s="47">
        <f>COUNTIF('RENT ROLL'!$U$3:$U$100,"="&amp;MATRIX!HL3)+COUNTIF('RENT ROLL'!$AA$3:$AA$100,"="&amp;MATRIX!HL3)+COUNTIF('RENT ROLL'!$AF$3:$AF$100,"="&amp;MATRIX!HL3)+COUNTIF('RENT ROLL'!$AK$3:$AK$100,"="&amp;MATRIX!HL3)</f>
        <v>0</v>
      </c>
      <c r="HM11" s="47">
        <f>COUNTIF('RENT ROLL'!$U$3:$U$100,"="&amp;MATRIX!HM3)+COUNTIF('RENT ROLL'!$AA$3:$AA$100,"="&amp;MATRIX!HM3)+COUNTIF('RENT ROLL'!$AF$3:$AF$100,"="&amp;MATRIX!HM3)+COUNTIF('RENT ROLL'!$AK$3:$AK$100,"="&amp;MATRIX!HM3)</f>
        <v>0</v>
      </c>
      <c r="HN11" s="47">
        <f>COUNTIF('RENT ROLL'!$U$3:$U$100,"="&amp;MATRIX!HN3)+COUNTIF('RENT ROLL'!$AA$3:$AA$100,"="&amp;MATRIX!HN3)+COUNTIF('RENT ROLL'!$AF$3:$AF$100,"="&amp;MATRIX!HN3)+COUNTIF('RENT ROLL'!$AK$3:$AK$100,"="&amp;MATRIX!HN3)</f>
        <v>0</v>
      </c>
      <c r="HO11" s="47">
        <f>COUNTIF('RENT ROLL'!$U$3:$U$100,"="&amp;MATRIX!HO3)+COUNTIF('RENT ROLL'!$AA$3:$AA$100,"="&amp;MATRIX!HO3)+COUNTIF('RENT ROLL'!$AF$3:$AF$100,"="&amp;MATRIX!HO3)+COUNTIF('RENT ROLL'!$AK$3:$AK$100,"="&amp;MATRIX!HO3)</f>
        <v>0</v>
      </c>
      <c r="HP11" s="47">
        <f>COUNTIF('RENT ROLL'!$U$3:$U$100,"="&amp;MATRIX!HP3)+COUNTIF('RENT ROLL'!$AA$3:$AA$100,"="&amp;MATRIX!HP3)+COUNTIF('RENT ROLL'!$AF$3:$AF$100,"="&amp;MATRIX!HP3)+COUNTIF('RENT ROLL'!$AK$3:$AK$100,"="&amp;MATRIX!HP3)</f>
        <v>0</v>
      </c>
      <c r="HQ11" s="47">
        <f>COUNTIF('RENT ROLL'!$U$3:$U$100,"="&amp;MATRIX!HQ3)+COUNTIF('RENT ROLL'!$AA$3:$AA$100,"="&amp;MATRIX!HQ3)+COUNTIF('RENT ROLL'!$AF$3:$AF$100,"="&amp;MATRIX!HQ3)+COUNTIF('RENT ROLL'!$AK$3:$AK$100,"="&amp;MATRIX!HQ3)</f>
        <v>0</v>
      </c>
      <c r="HR11" s="47">
        <f>COUNTIF('RENT ROLL'!$U$3:$U$100,"="&amp;MATRIX!HR3)+COUNTIF('RENT ROLL'!$AA$3:$AA$100,"="&amp;MATRIX!HR3)+COUNTIF('RENT ROLL'!$AF$3:$AF$100,"="&amp;MATRIX!HR3)+COUNTIF('RENT ROLL'!$AK$3:$AK$100,"="&amp;MATRIX!HR3)</f>
        <v>0</v>
      </c>
      <c r="HS11" s="47">
        <f>COUNTIF('RENT ROLL'!$U$3:$U$100,"="&amp;MATRIX!HS3)+COUNTIF('RENT ROLL'!$AA$3:$AA$100,"="&amp;MATRIX!HS3)+COUNTIF('RENT ROLL'!$AF$3:$AF$100,"="&amp;MATRIX!HS3)+COUNTIF('RENT ROLL'!$AK$3:$AK$100,"="&amp;MATRIX!HS3)</f>
        <v>0</v>
      </c>
      <c r="HT11" s="47">
        <f>COUNTIF('RENT ROLL'!$U$3:$U$100,"="&amp;MATRIX!HT3)+COUNTIF('RENT ROLL'!$AA$3:$AA$100,"="&amp;MATRIX!HT3)+COUNTIF('RENT ROLL'!$AF$3:$AF$100,"="&amp;MATRIX!HT3)+COUNTIF('RENT ROLL'!$AK$3:$AK$100,"="&amp;MATRIX!HT3)</f>
        <v>0</v>
      </c>
      <c r="HU11" s="47">
        <f>COUNTIF('RENT ROLL'!$U$3:$U$100,"="&amp;MATRIX!HU3)+COUNTIF('RENT ROLL'!$AA$3:$AA$100,"="&amp;MATRIX!HU3)+COUNTIF('RENT ROLL'!$AF$3:$AF$100,"="&amp;MATRIX!HU3)+COUNTIF('RENT ROLL'!$AK$3:$AK$100,"="&amp;MATRIX!HU3)</f>
        <v>0</v>
      </c>
      <c r="HV11" s="47">
        <f>COUNTIF('RENT ROLL'!$U$3:$U$100,"="&amp;MATRIX!HV3)+COUNTIF('RENT ROLL'!$AA$3:$AA$100,"="&amp;MATRIX!HV3)+COUNTIF('RENT ROLL'!$AF$3:$AF$100,"="&amp;MATRIX!HV3)+COUNTIF('RENT ROLL'!$AK$3:$AK$100,"="&amp;MATRIX!HV3)</f>
        <v>0</v>
      </c>
      <c r="HW11" s="47">
        <f>COUNTIF('RENT ROLL'!$U$3:$U$100,"="&amp;MATRIX!HW3)+COUNTIF('RENT ROLL'!$AA$3:$AA$100,"="&amp;MATRIX!HW3)+COUNTIF('RENT ROLL'!$AF$3:$AF$100,"="&amp;MATRIX!HW3)+COUNTIF('RENT ROLL'!$AK$3:$AK$100,"="&amp;MATRIX!HW3)</f>
        <v>0</v>
      </c>
      <c r="HX11" s="47">
        <f>COUNTIF('RENT ROLL'!$U$3:$U$100,"="&amp;MATRIX!HX3)+COUNTIF('RENT ROLL'!$AA$3:$AA$100,"="&amp;MATRIX!HX3)+COUNTIF('RENT ROLL'!$AF$3:$AF$100,"="&amp;MATRIX!HX3)+COUNTIF('RENT ROLL'!$AK$3:$AK$100,"="&amp;MATRIX!HX3)</f>
        <v>0</v>
      </c>
      <c r="HY11" s="47">
        <f>COUNTIF('RENT ROLL'!$U$3:$U$100,"="&amp;MATRIX!HY3)+COUNTIF('RENT ROLL'!$AA$3:$AA$100,"="&amp;MATRIX!HY3)+COUNTIF('RENT ROLL'!$AF$3:$AF$100,"="&amp;MATRIX!HY3)+COUNTIF('RENT ROLL'!$AK$3:$AK$100,"="&amp;MATRIX!HY3)</f>
        <v>0</v>
      </c>
      <c r="HZ11" s="47">
        <f>COUNTIF('RENT ROLL'!$U$3:$U$100,"="&amp;MATRIX!HZ3)+COUNTIF('RENT ROLL'!$AA$3:$AA$100,"="&amp;MATRIX!HZ3)+COUNTIF('RENT ROLL'!$AF$3:$AF$100,"="&amp;MATRIX!HZ3)+COUNTIF('RENT ROLL'!$AK$3:$AK$100,"="&amp;MATRIX!HZ3)</f>
        <v>0</v>
      </c>
      <c r="IA11" s="47">
        <f>COUNTIF('RENT ROLL'!$U$3:$U$100,"="&amp;MATRIX!IA3)+COUNTIF('RENT ROLL'!$AA$3:$AA$100,"="&amp;MATRIX!IA3)+COUNTIF('RENT ROLL'!$AF$3:$AF$100,"="&amp;MATRIX!IA3)+COUNTIF('RENT ROLL'!$AK$3:$AK$100,"="&amp;MATRIX!IA3)</f>
        <v>0</v>
      </c>
      <c r="IB11" s="47">
        <f>COUNTIF('RENT ROLL'!$U$3:$U$100,"="&amp;MATRIX!IB3)+COUNTIF('RENT ROLL'!$AA$3:$AA$100,"="&amp;MATRIX!IB3)+COUNTIF('RENT ROLL'!$AF$3:$AF$100,"="&amp;MATRIX!IB3)+COUNTIF('RENT ROLL'!$AK$3:$AK$100,"="&amp;MATRIX!IB3)</f>
        <v>0</v>
      </c>
      <c r="IC11" s="47">
        <f>COUNTIF('RENT ROLL'!$U$3:$U$100,"="&amp;MATRIX!IC3)+COUNTIF('RENT ROLL'!$AA$3:$AA$100,"="&amp;MATRIX!IC3)+COUNTIF('RENT ROLL'!$AF$3:$AF$100,"="&amp;MATRIX!IC3)+COUNTIF('RENT ROLL'!$AK$3:$AK$100,"="&amp;MATRIX!IC3)</f>
        <v>0</v>
      </c>
      <c r="ID11" s="47">
        <f>COUNTIF('RENT ROLL'!$U$3:$U$100,"="&amp;MATRIX!ID3)+COUNTIF('RENT ROLL'!$AA$3:$AA$100,"="&amp;MATRIX!ID3)+COUNTIF('RENT ROLL'!$AF$3:$AF$100,"="&amp;MATRIX!ID3)+COUNTIF('RENT ROLL'!$AK$3:$AK$100,"="&amp;MATRIX!ID3)</f>
        <v>0</v>
      </c>
      <c r="IE11" s="47">
        <f>COUNTIF('RENT ROLL'!$U$3:$U$100,"="&amp;MATRIX!IE3)+COUNTIF('RENT ROLL'!$AA$3:$AA$100,"="&amp;MATRIX!IE3)+COUNTIF('RENT ROLL'!$AF$3:$AF$100,"="&amp;MATRIX!IE3)+COUNTIF('RENT ROLL'!$AK$3:$AK$100,"="&amp;MATRIX!IE3)</f>
        <v>0</v>
      </c>
      <c r="IF11" s="47">
        <f>COUNTIF('RENT ROLL'!$U$3:$U$100,"="&amp;MATRIX!IF3)+COUNTIF('RENT ROLL'!$AA$3:$AA$100,"="&amp;MATRIX!IF3)+COUNTIF('RENT ROLL'!$AF$3:$AF$100,"="&amp;MATRIX!IF3)+COUNTIF('RENT ROLL'!$AK$3:$AK$100,"="&amp;MATRIX!IF3)</f>
        <v>0</v>
      </c>
      <c r="IG11" s="47">
        <f>COUNTIF('RENT ROLL'!$U$3:$U$100,"="&amp;MATRIX!IG3)+COUNTIF('RENT ROLL'!$AA$3:$AA$100,"="&amp;MATRIX!IG3)+COUNTIF('RENT ROLL'!$AF$3:$AF$100,"="&amp;MATRIX!IG3)+COUNTIF('RENT ROLL'!$AK$3:$AK$100,"="&amp;MATRIX!IG3)</f>
        <v>0</v>
      </c>
      <c r="IH11" s="47">
        <f>COUNTIF('RENT ROLL'!$U$3:$U$100,"="&amp;MATRIX!IH3)+COUNTIF('RENT ROLL'!$AA$3:$AA$100,"="&amp;MATRIX!IH3)+COUNTIF('RENT ROLL'!$AF$3:$AF$100,"="&amp;MATRIX!IH3)+COUNTIF('RENT ROLL'!$AK$3:$AK$100,"="&amp;MATRIX!IH3)</f>
        <v>0</v>
      </c>
      <c r="II11" s="47">
        <f>COUNTIF('RENT ROLL'!$U$3:$U$100,"="&amp;MATRIX!II3)+COUNTIF('RENT ROLL'!$AA$3:$AA$100,"="&amp;MATRIX!II3)+COUNTIF('RENT ROLL'!$AF$3:$AF$100,"="&amp;MATRIX!II3)+COUNTIF('RENT ROLL'!$AK$3:$AK$100,"="&amp;MATRIX!II3)</f>
        <v>0</v>
      </c>
      <c r="IJ11" s="47">
        <f>COUNTIF('RENT ROLL'!$U$3:$U$100,"="&amp;MATRIX!IJ3)+COUNTIF('RENT ROLL'!$AA$3:$AA$100,"="&amp;MATRIX!IJ3)+COUNTIF('RENT ROLL'!$AF$3:$AF$100,"="&amp;MATRIX!IJ3)+COUNTIF('RENT ROLL'!$AK$3:$AK$100,"="&amp;MATRIX!IJ3)</f>
        <v>0</v>
      </c>
      <c r="IK11" s="47">
        <f>COUNTIF('RENT ROLL'!$U$3:$U$100,"="&amp;MATRIX!IK3)+COUNTIF('RENT ROLL'!$AA$3:$AA$100,"="&amp;MATRIX!IK3)+COUNTIF('RENT ROLL'!$AF$3:$AF$100,"="&amp;MATRIX!IK3)+COUNTIF('RENT ROLL'!$AK$3:$AK$100,"="&amp;MATRIX!IK3)</f>
        <v>0</v>
      </c>
      <c r="IL11" s="47">
        <f>COUNTIF('RENT ROLL'!$U$3:$U$100,"="&amp;MATRIX!IL3)+COUNTIF('RENT ROLL'!$AA$3:$AA$100,"="&amp;MATRIX!IL3)+COUNTIF('RENT ROLL'!$AF$3:$AF$100,"="&amp;MATRIX!IL3)+COUNTIF('RENT ROLL'!$AK$3:$AK$100,"="&amp;MATRIX!IL3)</f>
        <v>0</v>
      </c>
      <c r="IM11" s="47">
        <f>COUNTIF('RENT ROLL'!$U$3:$U$100,"="&amp;MATRIX!IM3)+COUNTIF('RENT ROLL'!$AA$3:$AA$100,"="&amp;MATRIX!IM3)+COUNTIF('RENT ROLL'!$AF$3:$AF$100,"="&amp;MATRIX!IM3)+COUNTIF('RENT ROLL'!$AK$3:$AK$100,"="&amp;MATRIX!IM3)</f>
        <v>0</v>
      </c>
      <c r="IN11" s="47">
        <f>COUNTIF('RENT ROLL'!$U$3:$U$100,"="&amp;MATRIX!IN3)+COUNTIF('RENT ROLL'!$AA$3:$AA$100,"="&amp;MATRIX!IN3)+COUNTIF('RENT ROLL'!$AF$3:$AF$100,"="&amp;MATRIX!IN3)+COUNTIF('RENT ROLL'!$AK$3:$AK$100,"="&amp;MATRIX!IN3)</f>
        <v>0</v>
      </c>
      <c r="IO11" s="47">
        <f>COUNTIF('RENT ROLL'!$U$3:$U$100,"="&amp;MATRIX!IO3)+COUNTIF('RENT ROLL'!$AA$3:$AA$100,"="&amp;MATRIX!IO3)+COUNTIF('RENT ROLL'!$AF$3:$AF$100,"="&amp;MATRIX!IO3)+COUNTIF('RENT ROLL'!$AK$3:$AK$100,"="&amp;MATRIX!IO3)</f>
        <v>0</v>
      </c>
      <c r="IP11" s="47">
        <f>COUNTIF('RENT ROLL'!$U$3:$U$100,"="&amp;MATRIX!IP3)+COUNTIF('RENT ROLL'!$AA$3:$AA$100,"="&amp;MATRIX!IP3)+COUNTIF('RENT ROLL'!$AF$3:$AF$100,"="&amp;MATRIX!IP3)+COUNTIF('RENT ROLL'!$AK$3:$AK$100,"="&amp;MATRIX!IP3)</f>
        <v>0</v>
      </c>
      <c r="IQ11" s="47">
        <f>COUNTIF('RENT ROLL'!$U$3:$U$100,"="&amp;MATRIX!IQ3)+COUNTIF('RENT ROLL'!$AA$3:$AA$100,"="&amp;MATRIX!IQ3)+COUNTIF('RENT ROLL'!$AF$3:$AF$100,"="&amp;MATRIX!IQ3)+COUNTIF('RENT ROLL'!$AK$3:$AK$100,"="&amp;MATRIX!IQ3)</f>
        <v>0</v>
      </c>
      <c r="IR11" s="47">
        <f>COUNTIF('RENT ROLL'!$U$3:$U$100,"="&amp;MATRIX!IR3)+COUNTIF('RENT ROLL'!$AA$3:$AA$100,"="&amp;MATRIX!IR3)+COUNTIF('RENT ROLL'!$AF$3:$AF$100,"="&amp;MATRIX!IR3)+COUNTIF('RENT ROLL'!$AK$3:$AK$100,"="&amp;MATRIX!IR3)</f>
        <v>0</v>
      </c>
      <c r="IS11" s="47">
        <f>COUNTIF('RENT ROLL'!$U$3:$U$100,"="&amp;MATRIX!IS3)+COUNTIF('RENT ROLL'!$AA$3:$AA$100,"="&amp;MATRIX!IS3)+COUNTIF('RENT ROLL'!$AF$3:$AF$100,"="&amp;MATRIX!IS3)+COUNTIF('RENT ROLL'!$AK$3:$AK$100,"="&amp;MATRIX!IS3)</f>
        <v>0</v>
      </c>
      <c r="IT11" s="47">
        <f>COUNTIF('RENT ROLL'!$U$3:$U$100,"="&amp;MATRIX!IT3)+COUNTIF('RENT ROLL'!$AA$3:$AA$100,"="&amp;MATRIX!IT3)+COUNTIF('RENT ROLL'!$AF$3:$AF$100,"="&amp;MATRIX!IT3)+COUNTIF('RENT ROLL'!$AK$3:$AK$100,"="&amp;MATRIX!IT3)</f>
        <v>0</v>
      </c>
      <c r="IU11" s="47">
        <f>COUNTIF('RENT ROLL'!$U$3:$U$100,"="&amp;MATRIX!IU3)+COUNTIF('RENT ROLL'!$AA$3:$AA$100,"="&amp;MATRIX!IU3)+COUNTIF('RENT ROLL'!$AF$3:$AF$100,"="&amp;MATRIX!IU3)+COUNTIF('RENT ROLL'!$AK$3:$AK$100,"="&amp;MATRIX!IU3)</f>
        <v>0</v>
      </c>
      <c r="IV11" s="47">
        <f>COUNTIF('RENT ROLL'!$U$3:$U$100,"="&amp;MATRIX!IV3)+COUNTIF('RENT ROLL'!$AA$3:$AA$100,"="&amp;MATRIX!IV3)+COUNTIF('RENT ROLL'!$AF$3:$AF$100,"="&amp;MATRIX!IV3)+COUNTIF('RENT ROLL'!$AK$3:$AK$100,"="&amp;MATRIX!IV3)</f>
        <v>0</v>
      </c>
      <c r="IW11" s="47">
        <f>COUNTIF('RENT ROLL'!$U$3:$U$100,"="&amp;MATRIX!IW3)+COUNTIF('RENT ROLL'!$AA$3:$AA$100,"="&amp;MATRIX!IW3)+COUNTIF('RENT ROLL'!$AF$3:$AF$100,"="&amp;MATRIX!IW3)+COUNTIF('RENT ROLL'!$AK$3:$AK$100,"="&amp;MATRIX!IW3)</f>
        <v>0</v>
      </c>
      <c r="IX11" s="47">
        <f>COUNTIF('RENT ROLL'!$U$3:$U$100,"="&amp;MATRIX!IX3)+COUNTIF('RENT ROLL'!$AA$3:$AA$100,"="&amp;MATRIX!IX3)+COUNTIF('RENT ROLL'!$AF$3:$AF$100,"="&amp;MATRIX!IX3)+COUNTIF('RENT ROLL'!$AK$3:$AK$100,"="&amp;MATRIX!IX3)</f>
        <v>0</v>
      </c>
      <c r="IY11" s="47">
        <f>COUNTIF('RENT ROLL'!$U$3:$U$100,"="&amp;MATRIX!IY3)+COUNTIF('RENT ROLL'!$AA$3:$AA$100,"="&amp;MATRIX!IY3)+COUNTIF('RENT ROLL'!$AF$3:$AF$100,"="&amp;MATRIX!IY3)+COUNTIF('RENT ROLL'!$AK$3:$AK$100,"="&amp;MATRIX!IY3)</f>
        <v>0</v>
      </c>
      <c r="IZ11" s="47">
        <f>COUNTIF('RENT ROLL'!$U$3:$U$100,"="&amp;MATRIX!IZ3)+COUNTIF('RENT ROLL'!$AA$3:$AA$100,"="&amp;MATRIX!IZ3)+COUNTIF('RENT ROLL'!$AF$3:$AF$100,"="&amp;MATRIX!IZ3)+COUNTIF('RENT ROLL'!$AK$3:$AK$100,"="&amp;MATRIX!IZ3)</f>
        <v>0</v>
      </c>
      <c r="JA11" s="47">
        <f>COUNTIF('RENT ROLL'!$U$3:$U$100,"="&amp;MATRIX!JA3)+COUNTIF('RENT ROLL'!$AA$3:$AA$100,"="&amp;MATRIX!JA3)+COUNTIF('RENT ROLL'!$AF$3:$AF$100,"="&amp;MATRIX!JA3)+COUNTIF('RENT ROLL'!$AK$3:$AK$100,"="&amp;MATRIX!JA3)</f>
        <v>1</v>
      </c>
      <c r="JB11" s="47">
        <f>COUNTIF('RENT ROLL'!$U$3:$U$100,"="&amp;MATRIX!JB3)+COUNTIF('RENT ROLL'!$AA$3:$AA$100,"="&amp;MATRIX!JB3)+COUNTIF('RENT ROLL'!$AF$3:$AF$100,"="&amp;MATRIX!JB3)+COUNTIF('RENT ROLL'!$AK$3:$AK$100,"="&amp;MATRIX!JB3)</f>
        <v>1</v>
      </c>
      <c r="JC11" s="47">
        <f>COUNTIF('RENT ROLL'!$U$3:$U$100,"="&amp;MATRIX!JC3)+COUNTIF('RENT ROLL'!$AA$3:$AA$100,"="&amp;MATRIX!JC3)+COUNTIF('RENT ROLL'!$AF$3:$AF$100,"="&amp;MATRIX!JC3)+COUNTIF('RENT ROLL'!$AK$3:$AK$100,"="&amp;MATRIX!JC3)</f>
        <v>0</v>
      </c>
      <c r="JD11" s="47">
        <f>COUNTIF('RENT ROLL'!$U$3:$U$100,"="&amp;MATRIX!JD3)+COUNTIF('RENT ROLL'!$AA$3:$AA$100,"="&amp;MATRIX!JD3)+COUNTIF('RENT ROLL'!$AF$3:$AF$100,"="&amp;MATRIX!JD3)+COUNTIF('RENT ROLL'!$AK$3:$AK$100,"="&amp;MATRIX!JD3)</f>
        <v>1</v>
      </c>
      <c r="JE11" s="47">
        <f>COUNTIF('RENT ROLL'!$U$3:$U$100,"="&amp;MATRIX!JE3)+COUNTIF('RENT ROLL'!$AA$3:$AA$100,"="&amp;MATRIX!JE3)+COUNTIF('RENT ROLL'!$AF$3:$AF$100,"="&amp;MATRIX!JE3)+COUNTIF('RENT ROLL'!$AK$3:$AK$100,"="&amp;MATRIX!JE3)</f>
        <v>0</v>
      </c>
      <c r="JF11" s="47">
        <f>COUNTIF('RENT ROLL'!$U$3:$U$100,"="&amp;MATRIX!JF3)+COUNTIF('RENT ROLL'!$AA$3:$AA$100,"="&amp;MATRIX!JF3)+COUNTIF('RENT ROLL'!$AF$3:$AF$100,"="&amp;MATRIX!JF3)+COUNTIF('RENT ROLL'!$AK$3:$AK$100,"="&amp;MATRIX!JF3)</f>
        <v>0</v>
      </c>
      <c r="JG11" s="47">
        <f>COUNTIF('RENT ROLL'!$U$3:$U$100,"="&amp;MATRIX!JG3)+COUNTIF('RENT ROLL'!$AA$3:$AA$100,"="&amp;MATRIX!JG3)+COUNTIF('RENT ROLL'!$AF$3:$AF$100,"="&amp;MATRIX!JG3)+COUNTIF('RENT ROLL'!$AK$3:$AK$100,"="&amp;MATRIX!JG3)</f>
        <v>0</v>
      </c>
      <c r="JH11" s="47">
        <f>COUNTIF('RENT ROLL'!$U$3:$U$100,"="&amp;MATRIX!JH3)+COUNTIF('RENT ROLL'!$AA$3:$AA$100,"="&amp;MATRIX!JH3)+COUNTIF('RENT ROLL'!$AF$3:$AF$100,"="&amp;MATRIX!JH3)+COUNTIF('RENT ROLL'!$AK$3:$AK$100,"="&amp;MATRIX!JH3)</f>
        <v>0</v>
      </c>
      <c r="JI11" s="47">
        <f>COUNTIF('RENT ROLL'!$U$3:$U$100,"="&amp;MATRIX!JI3)+COUNTIF('RENT ROLL'!$AA$3:$AA$100,"="&amp;MATRIX!JI3)+COUNTIF('RENT ROLL'!$AF$3:$AF$100,"="&amp;MATRIX!JI3)+COUNTIF('RENT ROLL'!$AK$3:$AK$100,"="&amp;MATRIX!JI3)</f>
        <v>0</v>
      </c>
      <c r="JJ11" s="47">
        <f>COUNTIF('RENT ROLL'!$U$3:$U$100,"="&amp;MATRIX!JJ3)+COUNTIF('RENT ROLL'!$AA$3:$AA$100,"="&amp;MATRIX!JJ3)+COUNTIF('RENT ROLL'!$AF$3:$AF$100,"="&amp;MATRIX!JJ3)+COUNTIF('RENT ROLL'!$AK$3:$AK$100,"="&amp;MATRIX!JJ3)</f>
        <v>0</v>
      </c>
      <c r="JK11" s="47">
        <f>COUNTIF('RENT ROLL'!$U$3:$U$100,"="&amp;MATRIX!JK3)+COUNTIF('RENT ROLL'!$AA$3:$AA$100,"="&amp;MATRIX!JK3)+COUNTIF('RENT ROLL'!$AF$3:$AF$100,"="&amp;MATRIX!JK3)+COUNTIF('RENT ROLL'!$AK$3:$AK$100,"="&amp;MATRIX!JK3)</f>
        <v>0</v>
      </c>
      <c r="JL11" s="47">
        <f>COUNTIF('RENT ROLL'!$U$3:$U$100,"="&amp;MATRIX!JL3)+COUNTIF('RENT ROLL'!$AA$3:$AA$100,"="&amp;MATRIX!JL3)+COUNTIF('RENT ROLL'!$AF$3:$AF$100,"="&amp;MATRIX!JL3)+COUNTIF('RENT ROLL'!$AK$3:$AK$100,"="&amp;MATRIX!JL3)</f>
        <v>0</v>
      </c>
      <c r="JM11" s="47">
        <f>COUNTIF('RENT ROLL'!$U$3:$U$100,"="&amp;MATRIX!JM3)+COUNTIF('RENT ROLL'!$AA$3:$AA$100,"="&amp;MATRIX!JM3)+COUNTIF('RENT ROLL'!$AF$3:$AF$100,"="&amp;MATRIX!JM3)+COUNTIF('RENT ROLL'!$AK$3:$AK$100,"="&amp;MATRIX!JM3)</f>
        <v>0</v>
      </c>
      <c r="JN11" s="47">
        <f>COUNTIF('RENT ROLL'!$U$3:$U$100,"="&amp;MATRIX!JN3)+COUNTIF('RENT ROLL'!$AA$3:$AA$100,"="&amp;MATRIX!JN3)+COUNTIF('RENT ROLL'!$AF$3:$AF$100,"="&amp;MATRIX!JN3)+COUNTIF('RENT ROLL'!$AK$3:$AK$100,"="&amp;MATRIX!JN3)</f>
        <v>0</v>
      </c>
      <c r="JO11" s="47">
        <f>COUNTIF('RENT ROLL'!$U$3:$U$100,"="&amp;MATRIX!JO3)+COUNTIF('RENT ROLL'!$AA$3:$AA$100,"="&amp;MATRIX!JO3)+COUNTIF('RENT ROLL'!$AF$3:$AF$100,"="&amp;MATRIX!JO3)+COUNTIF('RENT ROLL'!$AK$3:$AK$100,"="&amp;MATRIX!JO3)</f>
        <v>0</v>
      </c>
      <c r="JP11" s="47">
        <f>COUNTIF('RENT ROLL'!$U$3:$U$100,"="&amp;MATRIX!JP3)+COUNTIF('RENT ROLL'!$AA$3:$AA$100,"="&amp;MATRIX!JP3)+COUNTIF('RENT ROLL'!$AF$3:$AF$100,"="&amp;MATRIX!JP3)+COUNTIF('RENT ROLL'!$AK$3:$AK$100,"="&amp;MATRIX!JP3)</f>
        <v>0</v>
      </c>
      <c r="JQ11" s="47">
        <f>COUNTIF('RENT ROLL'!$U$3:$U$100,"="&amp;MATRIX!JQ3)+COUNTIF('RENT ROLL'!$AA$3:$AA$100,"="&amp;MATRIX!JQ3)+COUNTIF('RENT ROLL'!$AF$3:$AF$100,"="&amp;MATRIX!JQ3)+COUNTIF('RENT ROLL'!$AK$3:$AK$100,"="&amp;MATRIX!JQ3)</f>
        <v>0</v>
      </c>
      <c r="JR11" s="47">
        <f>COUNTIF('RENT ROLL'!$U$3:$U$100,"="&amp;MATRIX!JR3)+COUNTIF('RENT ROLL'!$AA$3:$AA$100,"="&amp;MATRIX!JR3)+COUNTIF('RENT ROLL'!$AF$3:$AF$100,"="&amp;MATRIX!JR3)+COUNTIF('RENT ROLL'!$AK$3:$AK$100,"="&amp;MATRIX!JR3)</f>
        <v>0</v>
      </c>
      <c r="JS11" s="47">
        <f>COUNTIF('RENT ROLL'!$U$3:$U$100,"="&amp;MATRIX!JS3)+COUNTIF('RENT ROLL'!$AA$3:$AA$100,"="&amp;MATRIX!JS3)+COUNTIF('RENT ROLL'!$AF$3:$AF$100,"="&amp;MATRIX!JS3)+COUNTIF('RENT ROLL'!$AK$3:$AK$100,"="&amp;MATRIX!JS3)</f>
        <v>0</v>
      </c>
      <c r="JT11" s="47">
        <f>COUNTIF('RENT ROLL'!$U$3:$U$100,"="&amp;MATRIX!JT3)+COUNTIF('RENT ROLL'!$AA$3:$AA$100,"="&amp;MATRIX!JT3)+COUNTIF('RENT ROLL'!$AF$3:$AF$100,"="&amp;MATRIX!JT3)+COUNTIF('RENT ROLL'!$AK$3:$AK$100,"="&amp;MATRIX!JT3)</f>
        <v>0</v>
      </c>
      <c r="JU11" s="47">
        <f>COUNTIF('RENT ROLL'!$U$3:$U$100,"="&amp;MATRIX!JU3)+COUNTIF('RENT ROLL'!$AA$3:$AA$100,"="&amp;MATRIX!JU3)+COUNTIF('RENT ROLL'!$AF$3:$AF$100,"="&amp;MATRIX!JU3)+COUNTIF('RENT ROLL'!$AK$3:$AK$100,"="&amp;MATRIX!JU3)</f>
        <v>0</v>
      </c>
      <c r="JV11" s="47">
        <f>COUNTIF('RENT ROLL'!$U$3:$U$100,"="&amp;MATRIX!JV3)+COUNTIF('RENT ROLL'!$AA$3:$AA$100,"="&amp;MATRIX!JV3)+COUNTIF('RENT ROLL'!$AF$3:$AF$100,"="&amp;MATRIX!JV3)+COUNTIF('RENT ROLL'!$AK$3:$AK$100,"="&amp;MATRIX!JV3)</f>
        <v>0</v>
      </c>
      <c r="JW11" s="47">
        <f>COUNTIF('RENT ROLL'!$U$3:$U$100,"="&amp;MATRIX!JW3)+COUNTIF('RENT ROLL'!$AA$3:$AA$100,"="&amp;MATRIX!JW3)+COUNTIF('RENT ROLL'!$AF$3:$AF$100,"="&amp;MATRIX!JW3)+COUNTIF('RENT ROLL'!$AK$3:$AK$100,"="&amp;MATRIX!JW3)</f>
        <v>0</v>
      </c>
      <c r="JX11" s="47">
        <f>COUNTIF('RENT ROLL'!$U$3:$U$100,"="&amp;MATRIX!JX3)+COUNTIF('RENT ROLL'!$AA$3:$AA$100,"="&amp;MATRIX!JX3)+COUNTIF('RENT ROLL'!$AF$3:$AF$100,"="&amp;MATRIX!JX3)+COUNTIF('RENT ROLL'!$AK$3:$AK$100,"="&amp;MATRIX!JX3)</f>
        <v>0</v>
      </c>
      <c r="JY11" s="47">
        <f>COUNTIF('RENT ROLL'!$U$3:$U$100,"="&amp;MATRIX!JY3)+COUNTIF('RENT ROLL'!$AA$3:$AA$100,"="&amp;MATRIX!JY3)+COUNTIF('RENT ROLL'!$AF$3:$AF$100,"="&amp;MATRIX!JY3)+COUNTIF('RENT ROLL'!$AK$3:$AK$100,"="&amp;MATRIX!JY3)</f>
        <v>0</v>
      </c>
      <c r="JZ11" s="47">
        <f>COUNTIF('RENT ROLL'!$U$3:$U$100,"="&amp;MATRIX!JZ3)+COUNTIF('RENT ROLL'!$AA$3:$AA$100,"="&amp;MATRIX!JZ3)+COUNTIF('RENT ROLL'!$AF$3:$AF$100,"="&amp;MATRIX!JZ3)+COUNTIF('RENT ROLL'!$AK$3:$AK$100,"="&amp;MATRIX!JZ3)</f>
        <v>0</v>
      </c>
      <c r="KA11" s="47">
        <f>COUNTIF('RENT ROLL'!$U$3:$U$100,"="&amp;MATRIX!KA3)+COUNTIF('RENT ROLL'!$AA$3:$AA$100,"="&amp;MATRIX!KA3)+COUNTIF('RENT ROLL'!$AF$3:$AF$100,"="&amp;MATRIX!KA3)+COUNTIF('RENT ROLL'!$AK$3:$AK$100,"="&amp;MATRIX!KA3)</f>
        <v>0</v>
      </c>
      <c r="KB11" s="47">
        <f>COUNTIF('RENT ROLL'!$U$3:$U$100,"="&amp;MATRIX!KB3)+COUNTIF('RENT ROLL'!$AA$3:$AA$100,"="&amp;MATRIX!KB3)+COUNTIF('RENT ROLL'!$AF$3:$AF$100,"="&amp;MATRIX!KB3)+COUNTIF('RENT ROLL'!$AK$3:$AK$100,"="&amp;MATRIX!KB3)</f>
        <v>0</v>
      </c>
      <c r="KC11" s="47">
        <f>COUNTIF('RENT ROLL'!$U$3:$U$100,"="&amp;MATRIX!KC3)+COUNTIF('RENT ROLL'!$AA$3:$AA$100,"="&amp;MATRIX!KC3)+COUNTIF('RENT ROLL'!$AF$3:$AF$100,"="&amp;MATRIX!KC3)+COUNTIF('RENT ROLL'!$AK$3:$AK$100,"="&amp;MATRIX!KC3)</f>
        <v>0</v>
      </c>
      <c r="KD11" s="47">
        <f>COUNTIF('RENT ROLL'!$U$3:$U$100,"="&amp;MATRIX!KD3)+COUNTIF('RENT ROLL'!$AA$3:$AA$100,"="&amp;MATRIX!KD3)+COUNTIF('RENT ROLL'!$AF$3:$AF$100,"="&amp;MATRIX!KD3)+COUNTIF('RENT ROLL'!$AK$3:$AK$100,"="&amp;MATRIX!KD3)</f>
        <v>0</v>
      </c>
      <c r="KE11" s="47">
        <f>COUNTIF('RENT ROLL'!$U$3:$U$100,"="&amp;MATRIX!KE3)+COUNTIF('RENT ROLL'!$AA$3:$AA$100,"="&amp;MATRIX!KE3)+COUNTIF('RENT ROLL'!$AF$3:$AF$100,"="&amp;MATRIX!KE3)+COUNTIF('RENT ROLL'!$AK$3:$AK$100,"="&amp;MATRIX!KE3)</f>
        <v>0</v>
      </c>
      <c r="KF11" s="47">
        <f>COUNTIF('RENT ROLL'!$U$3:$U$100,"="&amp;MATRIX!KF3)+COUNTIF('RENT ROLL'!$AA$3:$AA$100,"="&amp;MATRIX!KF3)+COUNTIF('RENT ROLL'!$AF$3:$AF$100,"="&amp;MATRIX!KF3)+COUNTIF('RENT ROLL'!$AK$3:$AK$100,"="&amp;MATRIX!KF3)</f>
        <v>0</v>
      </c>
      <c r="KG11" s="47">
        <f>COUNTIF('RENT ROLL'!$U$3:$U$100,"="&amp;MATRIX!KG3)+COUNTIF('RENT ROLL'!$AA$3:$AA$100,"="&amp;MATRIX!KG3)+COUNTIF('RENT ROLL'!$AF$3:$AF$100,"="&amp;MATRIX!KG3)+COUNTIF('RENT ROLL'!$AK$3:$AK$100,"="&amp;MATRIX!KG3)</f>
        <v>0</v>
      </c>
      <c r="KH11" s="47">
        <f>COUNTIF('RENT ROLL'!$U$3:$U$100,"="&amp;MATRIX!KH3)+COUNTIF('RENT ROLL'!$AA$3:$AA$100,"="&amp;MATRIX!KH3)+COUNTIF('RENT ROLL'!$AF$3:$AF$100,"="&amp;MATRIX!KH3)+COUNTIF('RENT ROLL'!$AK$3:$AK$100,"="&amp;MATRIX!KH3)</f>
        <v>0</v>
      </c>
      <c r="KI11" s="47">
        <f>COUNTIF('RENT ROLL'!$U$3:$U$100,"="&amp;MATRIX!KI3)+COUNTIF('RENT ROLL'!$AA$3:$AA$100,"="&amp;MATRIX!KI3)+COUNTIF('RENT ROLL'!$AF$3:$AF$100,"="&amp;MATRIX!KI3)+COUNTIF('RENT ROLL'!$AK$3:$AK$100,"="&amp;MATRIX!KI3)</f>
        <v>0</v>
      </c>
      <c r="KJ11" s="47">
        <f>COUNTIF('RENT ROLL'!$U$3:$U$100,"="&amp;MATRIX!KJ3)+COUNTIF('RENT ROLL'!$AA$3:$AA$100,"="&amp;MATRIX!KJ3)+COUNTIF('RENT ROLL'!$AF$3:$AF$100,"="&amp;MATRIX!KJ3)+COUNTIF('RENT ROLL'!$AK$3:$AK$100,"="&amp;MATRIX!KJ3)</f>
        <v>0</v>
      </c>
      <c r="KK11" s="47">
        <f>COUNTIF('RENT ROLL'!$U$3:$U$100,"="&amp;MATRIX!KK3)+COUNTIF('RENT ROLL'!$AA$3:$AA$100,"="&amp;MATRIX!KK3)+COUNTIF('RENT ROLL'!$AF$3:$AF$100,"="&amp;MATRIX!KK3)+COUNTIF('RENT ROLL'!$AK$3:$AK$100,"="&amp;MATRIX!KK3)</f>
        <v>0</v>
      </c>
      <c r="KL11" s="47">
        <f>COUNTIF('RENT ROLL'!$U$3:$U$100,"="&amp;MATRIX!KL3)+COUNTIF('RENT ROLL'!$AA$3:$AA$100,"="&amp;MATRIX!KL3)+COUNTIF('RENT ROLL'!$AF$3:$AF$100,"="&amp;MATRIX!KL3)+COUNTIF('RENT ROLL'!$AK$3:$AK$100,"="&amp;MATRIX!KL3)</f>
        <v>0</v>
      </c>
      <c r="KM11" s="47">
        <f>COUNTIF('RENT ROLL'!$U$3:$U$100,"="&amp;MATRIX!KM3)+COUNTIF('RENT ROLL'!$AA$3:$AA$100,"="&amp;MATRIX!KM3)+COUNTIF('RENT ROLL'!$AF$3:$AF$100,"="&amp;MATRIX!KM3)+COUNTIF('RENT ROLL'!$AK$3:$AK$100,"="&amp;MATRIX!KM3)</f>
        <v>0</v>
      </c>
      <c r="KN11" s="47">
        <f>COUNTIF('RENT ROLL'!$U$3:$U$100,"="&amp;MATRIX!KN3)+COUNTIF('RENT ROLL'!$AA$3:$AA$100,"="&amp;MATRIX!KN3)+COUNTIF('RENT ROLL'!$AF$3:$AF$100,"="&amp;MATRIX!KN3)+COUNTIF('RENT ROLL'!$AK$3:$AK$100,"="&amp;MATRIX!KN3)</f>
        <v>0</v>
      </c>
      <c r="KO11" s="47">
        <f>COUNTIF('RENT ROLL'!$U$3:$U$100,"="&amp;MATRIX!KO3)+COUNTIF('RENT ROLL'!$AA$3:$AA$100,"="&amp;MATRIX!KO3)+COUNTIF('RENT ROLL'!$AF$3:$AF$100,"="&amp;MATRIX!KO3)+COUNTIF('RENT ROLL'!$AK$3:$AK$100,"="&amp;MATRIX!KO3)</f>
        <v>0</v>
      </c>
      <c r="KP11" s="47">
        <f>COUNTIF('RENT ROLL'!$U$3:$U$100,"="&amp;MATRIX!KP3)+COUNTIF('RENT ROLL'!$AA$3:$AA$100,"="&amp;MATRIX!KP3)+COUNTIF('RENT ROLL'!$AF$3:$AF$100,"="&amp;MATRIX!KP3)+COUNTIF('RENT ROLL'!$AK$3:$AK$100,"="&amp;MATRIX!KP3)</f>
        <v>0</v>
      </c>
      <c r="KQ11" s="47">
        <f>COUNTIF('RENT ROLL'!$U$3:$U$100,"="&amp;MATRIX!KQ3)+COUNTIF('RENT ROLL'!$AA$3:$AA$100,"="&amp;MATRIX!KQ3)+COUNTIF('RENT ROLL'!$AF$3:$AF$100,"="&amp;MATRIX!KQ3)+COUNTIF('RENT ROLL'!$AK$3:$AK$100,"="&amp;MATRIX!KQ3)</f>
        <v>0</v>
      </c>
      <c r="KR11" s="47">
        <f>COUNTIF('RENT ROLL'!$U$3:$U$100,"="&amp;MATRIX!KR3)+COUNTIF('RENT ROLL'!$AA$3:$AA$100,"="&amp;MATRIX!KR3)+COUNTIF('RENT ROLL'!$AF$3:$AF$100,"="&amp;MATRIX!KR3)+COUNTIF('RENT ROLL'!$AK$3:$AK$100,"="&amp;MATRIX!KR3)</f>
        <v>0</v>
      </c>
      <c r="KS11" s="47">
        <f>COUNTIF('RENT ROLL'!$U$3:$U$100,"="&amp;MATRIX!KS3)+COUNTIF('RENT ROLL'!$AA$3:$AA$100,"="&amp;MATRIX!KS3)+COUNTIF('RENT ROLL'!$AF$3:$AF$100,"="&amp;MATRIX!KS3)+COUNTIF('RENT ROLL'!$AK$3:$AK$100,"="&amp;MATRIX!KS3)</f>
        <v>0</v>
      </c>
      <c r="KT11" s="47">
        <f>COUNTIF('RENT ROLL'!$U$3:$U$100,"="&amp;MATRIX!KT3)+COUNTIF('RENT ROLL'!$AA$3:$AA$100,"="&amp;MATRIX!KT3)+COUNTIF('RENT ROLL'!$AF$3:$AF$100,"="&amp;MATRIX!KT3)+COUNTIF('RENT ROLL'!$AK$3:$AK$100,"="&amp;MATRIX!KT3)</f>
        <v>0</v>
      </c>
      <c r="KU11" s="47">
        <f>COUNTIF('RENT ROLL'!$U$3:$U$100,"="&amp;MATRIX!KU3)+COUNTIF('RENT ROLL'!$AA$3:$AA$100,"="&amp;MATRIX!KU3)+COUNTIF('RENT ROLL'!$AF$3:$AF$100,"="&amp;MATRIX!KU3)+COUNTIF('RENT ROLL'!$AK$3:$AK$100,"="&amp;MATRIX!KU3)</f>
        <v>0</v>
      </c>
      <c r="KV11" s="47">
        <f>COUNTIF('RENT ROLL'!$U$3:$U$100,"="&amp;MATRIX!KV3)+COUNTIF('RENT ROLL'!$AA$3:$AA$100,"="&amp;MATRIX!KV3)+COUNTIF('RENT ROLL'!$AF$3:$AF$100,"="&amp;MATRIX!KV3)+COUNTIF('RENT ROLL'!$AK$3:$AK$100,"="&amp;MATRIX!KV3)</f>
        <v>0</v>
      </c>
      <c r="KW11" s="47">
        <f>COUNTIF('RENT ROLL'!$U$3:$U$100,"="&amp;MATRIX!KW3)+COUNTIF('RENT ROLL'!$AA$3:$AA$100,"="&amp;MATRIX!KW3)+COUNTIF('RENT ROLL'!$AF$3:$AF$100,"="&amp;MATRIX!KW3)+COUNTIF('RENT ROLL'!$AK$3:$AK$100,"="&amp;MATRIX!KW3)</f>
        <v>0</v>
      </c>
      <c r="KX11" s="47">
        <f>COUNTIF('RENT ROLL'!$U$3:$U$100,"="&amp;MATRIX!KX3)+COUNTIF('RENT ROLL'!$AA$3:$AA$100,"="&amp;MATRIX!KX3)+COUNTIF('RENT ROLL'!$AF$3:$AF$100,"="&amp;MATRIX!KX3)+COUNTIF('RENT ROLL'!$AK$3:$AK$100,"="&amp;MATRIX!KX3)</f>
        <v>0</v>
      </c>
      <c r="KY11" s="47">
        <f>COUNTIF('RENT ROLL'!$U$3:$U$100,"="&amp;MATRIX!KY3)+COUNTIF('RENT ROLL'!$AA$3:$AA$100,"="&amp;MATRIX!KY3)+COUNTIF('RENT ROLL'!$AF$3:$AF$100,"="&amp;MATRIX!KY3)+COUNTIF('RENT ROLL'!$AK$3:$AK$100,"="&amp;MATRIX!KY3)</f>
        <v>0</v>
      </c>
      <c r="KZ11" s="47">
        <f>COUNTIF('RENT ROLL'!$U$3:$U$100,"="&amp;MATRIX!KZ3)+COUNTIF('RENT ROLL'!$AA$3:$AA$100,"="&amp;MATRIX!KZ3)+COUNTIF('RENT ROLL'!$AF$3:$AF$100,"="&amp;MATRIX!KZ3)+COUNTIF('RENT ROLL'!$AK$3:$AK$100,"="&amp;MATRIX!KZ3)</f>
        <v>0</v>
      </c>
      <c r="LA11" s="47">
        <f>COUNTIF('RENT ROLL'!$U$3:$U$100,"="&amp;MATRIX!LA3)+COUNTIF('RENT ROLL'!$AA$3:$AA$100,"="&amp;MATRIX!LA3)+COUNTIF('RENT ROLL'!$AF$3:$AF$100,"="&amp;MATRIX!LA3)+COUNTIF('RENT ROLL'!$AK$3:$AK$100,"="&amp;MATRIX!LA3)</f>
        <v>0</v>
      </c>
      <c r="LB11" s="47">
        <f>COUNTIF('RENT ROLL'!$U$3:$U$100,"="&amp;MATRIX!LB3)+COUNTIF('RENT ROLL'!$AA$3:$AA$100,"="&amp;MATRIX!LB3)+COUNTIF('RENT ROLL'!$AF$3:$AF$100,"="&amp;MATRIX!LB3)+COUNTIF('RENT ROLL'!$AK$3:$AK$100,"="&amp;MATRIX!LB3)</f>
        <v>0</v>
      </c>
      <c r="LC11" s="47">
        <f>COUNTIF('RENT ROLL'!$U$3:$U$100,"="&amp;MATRIX!LC3)+COUNTIF('RENT ROLL'!$AA$3:$AA$100,"="&amp;MATRIX!LC3)+COUNTIF('RENT ROLL'!$AF$3:$AF$100,"="&amp;MATRIX!LC3)+COUNTIF('RENT ROLL'!$AK$3:$AK$100,"="&amp;MATRIX!LC3)</f>
        <v>0</v>
      </c>
      <c r="LD11" s="47">
        <f>COUNTIF('RENT ROLL'!$U$3:$U$100,"="&amp;MATRIX!LD3)+COUNTIF('RENT ROLL'!$AA$3:$AA$100,"="&amp;MATRIX!LD3)+COUNTIF('RENT ROLL'!$AF$3:$AF$100,"="&amp;MATRIX!LD3)+COUNTIF('RENT ROLL'!$AK$3:$AK$100,"="&amp;MATRIX!LD3)</f>
        <v>0</v>
      </c>
      <c r="LE11" s="47">
        <f>COUNTIF('RENT ROLL'!$U$3:$U$100,"="&amp;MATRIX!LE3)+COUNTIF('RENT ROLL'!$AA$3:$AA$100,"="&amp;MATRIX!LE3)+COUNTIF('RENT ROLL'!$AF$3:$AF$100,"="&amp;MATRIX!LE3)+COUNTIF('RENT ROLL'!$AK$3:$AK$100,"="&amp;MATRIX!LE3)</f>
        <v>0</v>
      </c>
      <c r="LF11" s="47">
        <f>COUNTIF('RENT ROLL'!$U$3:$U$100,"="&amp;MATRIX!LF3)+COUNTIF('RENT ROLL'!$AA$3:$AA$100,"="&amp;MATRIX!LF3)+COUNTIF('RENT ROLL'!$AF$3:$AF$100,"="&amp;MATRIX!LF3)+COUNTIF('RENT ROLL'!$AK$3:$AK$100,"="&amp;MATRIX!LF3)</f>
        <v>0</v>
      </c>
      <c r="LG11" s="47">
        <f>COUNTIF('RENT ROLL'!$U$3:$U$100,"="&amp;MATRIX!LG3)+COUNTIF('RENT ROLL'!$AA$3:$AA$100,"="&amp;MATRIX!LG3)+COUNTIF('RENT ROLL'!$AF$3:$AF$100,"="&amp;MATRIX!LG3)+COUNTIF('RENT ROLL'!$AK$3:$AK$100,"="&amp;MATRIX!LG3)</f>
        <v>0</v>
      </c>
      <c r="LH11" s="47">
        <f>COUNTIF('RENT ROLL'!$U$3:$U$100,"="&amp;MATRIX!LH3)+COUNTIF('RENT ROLL'!$AA$3:$AA$100,"="&amp;MATRIX!LH3)+COUNTIF('RENT ROLL'!$AF$3:$AF$100,"="&amp;MATRIX!LH3)+COUNTIF('RENT ROLL'!$AK$3:$AK$100,"="&amp;MATRIX!LH3)</f>
        <v>0</v>
      </c>
      <c r="LI11" s="47">
        <f>COUNTIF('RENT ROLL'!$U$3:$U$100,"="&amp;MATRIX!LI3)+COUNTIF('RENT ROLL'!$AA$3:$AA$100,"="&amp;MATRIX!LI3)+COUNTIF('RENT ROLL'!$AF$3:$AF$100,"="&amp;MATRIX!LI3)+COUNTIF('RENT ROLL'!$AK$3:$AK$100,"="&amp;MATRIX!LI3)</f>
        <v>0</v>
      </c>
      <c r="LJ11" s="47">
        <f>COUNTIF('RENT ROLL'!$U$3:$U$100,"="&amp;MATRIX!LJ3)+COUNTIF('RENT ROLL'!$AA$3:$AA$100,"="&amp;MATRIX!LJ3)+COUNTIF('RENT ROLL'!$AF$3:$AF$100,"="&amp;MATRIX!LJ3)+COUNTIF('RENT ROLL'!$AK$3:$AK$100,"="&amp;MATRIX!LJ3)</f>
        <v>1</v>
      </c>
      <c r="LK11" s="47">
        <f>COUNTIF('RENT ROLL'!$U$3:$U$100,"="&amp;MATRIX!LK3)+COUNTIF('RENT ROLL'!$AA$3:$AA$100,"="&amp;MATRIX!LK3)+COUNTIF('RENT ROLL'!$AF$3:$AF$100,"="&amp;MATRIX!LK3)+COUNTIF('RENT ROLL'!$AK$3:$AK$100,"="&amp;MATRIX!LK3)</f>
        <v>1</v>
      </c>
      <c r="LL11" s="47">
        <f>COUNTIF('RENT ROLL'!$U$3:$U$100,"="&amp;MATRIX!LL3)+COUNTIF('RENT ROLL'!$AA$3:$AA$100,"="&amp;MATRIX!LL3)+COUNTIF('RENT ROLL'!$AF$3:$AF$100,"="&amp;MATRIX!LL3)+COUNTIF('RENT ROLL'!$AK$3:$AK$100,"="&amp;MATRIX!LL3)</f>
        <v>0</v>
      </c>
      <c r="LM11" s="47">
        <f>COUNTIF('RENT ROLL'!$U$3:$U$100,"="&amp;MATRIX!LM3)+COUNTIF('RENT ROLL'!$AA$3:$AA$100,"="&amp;MATRIX!LM3)+COUNTIF('RENT ROLL'!$AF$3:$AF$100,"="&amp;MATRIX!LM3)+COUNTIF('RENT ROLL'!$AK$3:$AK$100,"="&amp;MATRIX!LM3)</f>
        <v>1</v>
      </c>
      <c r="LN11" s="47">
        <f>COUNTIF('RENT ROLL'!$U$3:$U$100,"="&amp;MATRIX!LN3)+COUNTIF('RENT ROLL'!$AA$3:$AA$100,"="&amp;MATRIX!LN3)+COUNTIF('RENT ROLL'!$AF$3:$AF$100,"="&amp;MATRIX!LN3)+COUNTIF('RENT ROLL'!$AK$3:$AK$100,"="&amp;MATRIX!LN3)</f>
        <v>0</v>
      </c>
      <c r="LO11" s="47">
        <f>COUNTIF('RENT ROLL'!$U$3:$U$100,"="&amp;MATRIX!LO3)+COUNTIF('RENT ROLL'!$AA$3:$AA$100,"="&amp;MATRIX!LO3)+COUNTIF('RENT ROLL'!$AF$3:$AF$100,"="&amp;MATRIX!LO3)+COUNTIF('RENT ROLL'!$AK$3:$AK$100,"="&amp;MATRIX!LO3)</f>
        <v>0</v>
      </c>
      <c r="LP11" s="47">
        <f>COUNTIF('RENT ROLL'!$U$3:$U$100,"="&amp;MATRIX!LP3)+COUNTIF('RENT ROLL'!$AA$3:$AA$100,"="&amp;MATRIX!LP3)+COUNTIF('RENT ROLL'!$AF$3:$AF$100,"="&amp;MATRIX!LP3)+COUNTIF('RENT ROLL'!$AK$3:$AK$100,"="&amp;MATRIX!LP3)</f>
        <v>0</v>
      </c>
      <c r="LQ11" s="47">
        <f>COUNTIF('RENT ROLL'!$U$3:$U$100,"="&amp;MATRIX!LQ3)+COUNTIF('RENT ROLL'!$AA$3:$AA$100,"="&amp;MATRIX!LQ3)+COUNTIF('RENT ROLL'!$AF$3:$AF$100,"="&amp;MATRIX!LQ3)+COUNTIF('RENT ROLL'!$AK$3:$AK$100,"="&amp;MATRIX!LQ3)</f>
        <v>0</v>
      </c>
      <c r="LR11" s="47">
        <f>COUNTIF('RENT ROLL'!$U$3:$U$100,"="&amp;MATRIX!LR3)+COUNTIF('RENT ROLL'!$AA$3:$AA$100,"="&amp;MATRIX!LR3)+COUNTIF('RENT ROLL'!$AF$3:$AF$100,"="&amp;MATRIX!LR3)+COUNTIF('RENT ROLL'!$AK$3:$AK$100,"="&amp;MATRIX!LR3)</f>
        <v>0</v>
      </c>
      <c r="LS11" s="47">
        <f>COUNTIF('RENT ROLL'!$U$3:$U$100,"="&amp;MATRIX!LS3)+COUNTIF('RENT ROLL'!$AA$3:$AA$100,"="&amp;MATRIX!LS3)+COUNTIF('RENT ROLL'!$AF$3:$AF$100,"="&amp;MATRIX!LS3)+COUNTIF('RENT ROLL'!$AK$3:$AK$100,"="&amp;MATRIX!LS3)</f>
        <v>0</v>
      </c>
      <c r="LT11" s="47">
        <f>COUNTIF('RENT ROLL'!$U$3:$U$100,"="&amp;MATRIX!LT3)+COUNTIF('RENT ROLL'!$AA$3:$AA$100,"="&amp;MATRIX!LT3)+COUNTIF('RENT ROLL'!$AF$3:$AF$100,"="&amp;MATRIX!LT3)+COUNTIF('RENT ROLL'!$AK$3:$AK$100,"="&amp;MATRIX!LT3)</f>
        <v>0</v>
      </c>
      <c r="LU11" s="47">
        <f>COUNTIF('RENT ROLL'!$U$3:$U$100,"="&amp;MATRIX!LU3)+COUNTIF('RENT ROLL'!$AA$3:$AA$100,"="&amp;MATRIX!LU3)+COUNTIF('RENT ROLL'!$AF$3:$AF$100,"="&amp;MATRIX!LU3)+COUNTIF('RENT ROLL'!$AK$3:$AK$100,"="&amp;MATRIX!LU3)</f>
        <v>0</v>
      </c>
      <c r="LV11" s="47">
        <f>COUNTIF('RENT ROLL'!$U$3:$U$100,"="&amp;MATRIX!LV3)+COUNTIF('RENT ROLL'!$AA$3:$AA$100,"="&amp;MATRIX!LV3)+COUNTIF('RENT ROLL'!$AF$3:$AF$100,"="&amp;MATRIX!LV3)+COUNTIF('RENT ROLL'!$AK$3:$AK$100,"="&amp;MATRIX!LV3)</f>
        <v>0</v>
      </c>
      <c r="LW11" s="47">
        <f>COUNTIF('RENT ROLL'!$U$3:$U$100,"="&amp;MATRIX!LW3)+COUNTIF('RENT ROLL'!$AA$3:$AA$100,"="&amp;MATRIX!LW3)+COUNTIF('RENT ROLL'!$AF$3:$AF$100,"="&amp;MATRIX!LW3)+COUNTIF('RENT ROLL'!$AK$3:$AK$100,"="&amp;MATRIX!LW3)</f>
        <v>0</v>
      </c>
      <c r="LX11" s="47">
        <f>COUNTIF('RENT ROLL'!$U$3:$U$100,"="&amp;MATRIX!LX3)+COUNTIF('RENT ROLL'!$AA$3:$AA$100,"="&amp;MATRIX!LX3)+COUNTIF('RENT ROLL'!$AF$3:$AF$100,"="&amp;MATRIX!LX3)+COUNTIF('RENT ROLL'!$AK$3:$AK$100,"="&amp;MATRIX!LX3)</f>
        <v>0</v>
      </c>
      <c r="LY11" s="47">
        <f>COUNTIF('RENT ROLL'!$U$3:$U$100,"="&amp;MATRIX!LY3)+COUNTIF('RENT ROLL'!$AA$3:$AA$100,"="&amp;MATRIX!LY3)+COUNTIF('RENT ROLL'!$AF$3:$AF$100,"="&amp;MATRIX!LY3)+COUNTIF('RENT ROLL'!$AK$3:$AK$100,"="&amp;MATRIX!LY3)</f>
        <v>0</v>
      </c>
      <c r="LZ11" s="47">
        <f>COUNTIF('RENT ROLL'!$U$3:$U$100,"="&amp;MATRIX!LZ3)+COUNTIF('RENT ROLL'!$AA$3:$AA$100,"="&amp;MATRIX!LZ3)+COUNTIF('RENT ROLL'!$AF$3:$AF$100,"="&amp;MATRIX!LZ3)+COUNTIF('RENT ROLL'!$AK$3:$AK$100,"="&amp;MATRIX!LZ3)</f>
        <v>0</v>
      </c>
      <c r="MA11" s="47">
        <f>COUNTIF('RENT ROLL'!$U$3:$U$100,"="&amp;MATRIX!MA3)+COUNTIF('RENT ROLL'!$AA$3:$AA$100,"="&amp;MATRIX!MA3)+COUNTIF('RENT ROLL'!$AF$3:$AF$100,"="&amp;MATRIX!MA3)+COUNTIF('RENT ROLL'!$AK$3:$AK$100,"="&amp;MATRIX!MA3)</f>
        <v>0</v>
      </c>
      <c r="MB11" s="47">
        <f>COUNTIF('RENT ROLL'!$U$3:$U$100,"="&amp;MATRIX!MB3)+COUNTIF('RENT ROLL'!$AA$3:$AA$100,"="&amp;MATRIX!MB3)+COUNTIF('RENT ROLL'!$AF$3:$AF$100,"="&amp;MATRIX!MB3)+COUNTIF('RENT ROLL'!$AK$3:$AK$100,"="&amp;MATRIX!MB3)</f>
        <v>0</v>
      </c>
      <c r="MC11" s="47">
        <f>COUNTIF('RENT ROLL'!$U$3:$U$100,"="&amp;MATRIX!MC3)+COUNTIF('RENT ROLL'!$AA$3:$AA$100,"="&amp;MATRIX!MC3)+COUNTIF('RENT ROLL'!$AF$3:$AF$100,"="&amp;MATRIX!MC3)+COUNTIF('RENT ROLL'!$AK$3:$AK$100,"="&amp;MATRIX!MC3)</f>
        <v>0</v>
      </c>
      <c r="MD11" s="47">
        <f>COUNTIF('RENT ROLL'!$U$3:$U$100,"="&amp;MATRIX!MD3)+COUNTIF('RENT ROLL'!$AA$3:$AA$100,"="&amp;MATRIX!MD3)+COUNTIF('RENT ROLL'!$AF$3:$AF$100,"="&amp;MATRIX!MD3)+COUNTIF('RENT ROLL'!$AK$3:$AK$100,"="&amp;MATRIX!MD3)</f>
        <v>0</v>
      </c>
      <c r="ME11" s="47">
        <f>COUNTIF('RENT ROLL'!$U$3:$U$100,"="&amp;MATRIX!ME3)+COUNTIF('RENT ROLL'!$AA$3:$AA$100,"="&amp;MATRIX!ME3)+COUNTIF('RENT ROLL'!$AF$3:$AF$100,"="&amp;MATRIX!ME3)+COUNTIF('RENT ROLL'!$AK$3:$AK$100,"="&amp;MATRIX!ME3)</f>
        <v>0</v>
      </c>
      <c r="MF11" s="47">
        <f>COUNTIF('RENT ROLL'!$U$3:$U$100,"="&amp;MATRIX!MF3)+COUNTIF('RENT ROLL'!$AA$3:$AA$100,"="&amp;MATRIX!MF3)+COUNTIF('RENT ROLL'!$AF$3:$AF$100,"="&amp;MATRIX!MF3)+COUNTIF('RENT ROLL'!$AK$3:$AK$100,"="&amp;MATRIX!MF3)</f>
        <v>0</v>
      </c>
      <c r="MG11" s="47">
        <f>COUNTIF('RENT ROLL'!$U$3:$U$100,"="&amp;MATRIX!MG3)+COUNTIF('RENT ROLL'!$AA$3:$AA$100,"="&amp;MATRIX!MG3)+COUNTIF('RENT ROLL'!$AF$3:$AF$100,"="&amp;MATRIX!MG3)+COUNTIF('RENT ROLL'!$AK$3:$AK$100,"="&amp;MATRIX!MG3)</f>
        <v>0</v>
      </c>
      <c r="MH11" s="47">
        <f>COUNTIF('RENT ROLL'!$U$3:$U$100,"="&amp;MATRIX!MH3)+COUNTIF('RENT ROLL'!$AA$3:$AA$100,"="&amp;MATRIX!MH3)+COUNTIF('RENT ROLL'!$AF$3:$AF$100,"="&amp;MATRIX!MH3)+COUNTIF('RENT ROLL'!$AK$3:$AK$100,"="&amp;MATRIX!MH3)</f>
        <v>0</v>
      </c>
      <c r="MI11" s="47">
        <f>COUNTIF('RENT ROLL'!$U$3:$U$100,"="&amp;MATRIX!MI3)+COUNTIF('RENT ROLL'!$AA$3:$AA$100,"="&amp;MATRIX!MI3)+COUNTIF('RENT ROLL'!$AF$3:$AF$100,"="&amp;MATRIX!MI3)+COUNTIF('RENT ROLL'!$AK$3:$AK$100,"="&amp;MATRIX!MI3)</f>
        <v>0</v>
      </c>
      <c r="MJ11" s="47">
        <f>COUNTIF('RENT ROLL'!$U$3:$U$100,"="&amp;MATRIX!MJ3)+COUNTIF('RENT ROLL'!$AA$3:$AA$100,"="&amp;MATRIX!MJ3)+COUNTIF('RENT ROLL'!$AF$3:$AF$100,"="&amp;MATRIX!MJ3)+COUNTIF('RENT ROLL'!$AK$3:$AK$100,"="&amp;MATRIX!MJ3)</f>
        <v>0</v>
      </c>
      <c r="MK11" s="47">
        <f>COUNTIF('RENT ROLL'!$U$3:$U$100,"="&amp;MATRIX!MK3)+COUNTIF('RENT ROLL'!$AA$3:$AA$100,"="&amp;MATRIX!MK3)+COUNTIF('RENT ROLL'!$AF$3:$AF$100,"="&amp;MATRIX!MK3)+COUNTIF('RENT ROLL'!$AK$3:$AK$100,"="&amp;MATRIX!MK3)</f>
        <v>0</v>
      </c>
      <c r="ML11" s="47">
        <f>COUNTIF('RENT ROLL'!$U$3:$U$100,"="&amp;MATRIX!ML3)+COUNTIF('RENT ROLL'!$AA$3:$AA$100,"="&amp;MATRIX!ML3)+COUNTIF('RENT ROLL'!$AF$3:$AF$100,"="&amp;MATRIX!ML3)+COUNTIF('RENT ROLL'!$AK$3:$AK$100,"="&amp;MATRIX!ML3)</f>
        <v>0</v>
      </c>
      <c r="MM11" s="47">
        <f>COUNTIF('RENT ROLL'!$U$3:$U$100,"="&amp;MATRIX!MM3)+COUNTIF('RENT ROLL'!$AA$3:$AA$100,"="&amp;MATRIX!MM3)+COUNTIF('RENT ROLL'!$AF$3:$AF$100,"="&amp;MATRIX!MM3)+COUNTIF('RENT ROLL'!$AK$3:$AK$100,"="&amp;MATRIX!MM3)</f>
        <v>0</v>
      </c>
      <c r="MN11" s="47">
        <f>COUNTIF('RENT ROLL'!$U$3:$U$100,"="&amp;MATRIX!MN3)+COUNTIF('RENT ROLL'!$AA$3:$AA$100,"="&amp;MATRIX!MN3)+COUNTIF('RENT ROLL'!$AF$3:$AF$100,"="&amp;MATRIX!MN3)+COUNTIF('RENT ROLL'!$AK$3:$AK$100,"="&amp;MATRIX!MN3)</f>
        <v>0</v>
      </c>
      <c r="MO11" s="47">
        <f>COUNTIF('RENT ROLL'!$U$3:$U$100,"="&amp;MATRIX!MO3)+COUNTIF('RENT ROLL'!$AA$3:$AA$100,"="&amp;MATRIX!MO3)+COUNTIF('RENT ROLL'!$AF$3:$AF$100,"="&amp;MATRIX!MO3)+COUNTIF('RENT ROLL'!$AK$3:$AK$100,"="&amp;MATRIX!MO3)</f>
        <v>0</v>
      </c>
      <c r="MP11" s="47">
        <f>COUNTIF('RENT ROLL'!$U$3:$U$100,"="&amp;MATRIX!MP3)+COUNTIF('RENT ROLL'!$AA$3:$AA$100,"="&amp;MATRIX!MP3)+COUNTIF('RENT ROLL'!$AF$3:$AF$100,"="&amp;MATRIX!MP3)+COUNTIF('RENT ROLL'!$AK$3:$AK$100,"="&amp;MATRIX!MP3)</f>
        <v>0</v>
      </c>
      <c r="MQ11" s="47">
        <f>COUNTIF('RENT ROLL'!$U$3:$U$100,"="&amp;MATRIX!MQ3)+COUNTIF('RENT ROLL'!$AA$3:$AA$100,"="&amp;MATRIX!MQ3)+COUNTIF('RENT ROLL'!$AF$3:$AF$100,"="&amp;MATRIX!MQ3)+COUNTIF('RENT ROLL'!$AK$3:$AK$100,"="&amp;MATRIX!MQ3)</f>
        <v>0</v>
      </c>
      <c r="MR11" s="47">
        <f>COUNTIF('RENT ROLL'!$U$3:$U$100,"="&amp;MATRIX!MR3)+COUNTIF('RENT ROLL'!$AA$3:$AA$100,"="&amp;MATRIX!MR3)+COUNTIF('RENT ROLL'!$AF$3:$AF$100,"="&amp;MATRIX!MR3)+COUNTIF('RENT ROLL'!$AK$3:$AK$100,"="&amp;MATRIX!MR3)</f>
        <v>0</v>
      </c>
      <c r="MS11" s="47">
        <f>COUNTIF('RENT ROLL'!$U$3:$U$100,"="&amp;MATRIX!MS3)+COUNTIF('RENT ROLL'!$AA$3:$AA$100,"="&amp;MATRIX!MS3)+COUNTIF('RENT ROLL'!$AF$3:$AF$100,"="&amp;MATRIX!MS3)+COUNTIF('RENT ROLL'!$AK$3:$AK$100,"="&amp;MATRIX!MS3)</f>
        <v>0</v>
      </c>
      <c r="MT11" s="47">
        <f>COUNTIF('RENT ROLL'!$U$3:$U$100,"="&amp;MATRIX!MT3)+COUNTIF('RENT ROLL'!$AA$3:$AA$100,"="&amp;MATRIX!MT3)+COUNTIF('RENT ROLL'!$AF$3:$AF$100,"="&amp;MATRIX!MT3)+COUNTIF('RENT ROLL'!$AK$3:$AK$100,"="&amp;MATRIX!MT3)</f>
        <v>0</v>
      </c>
      <c r="MU11" s="47">
        <f>COUNTIF('RENT ROLL'!$U$3:$U$100,"="&amp;MATRIX!MU3)+COUNTIF('RENT ROLL'!$AA$3:$AA$100,"="&amp;MATRIX!MU3)+COUNTIF('RENT ROLL'!$AF$3:$AF$100,"="&amp;MATRIX!MU3)+COUNTIF('RENT ROLL'!$AK$3:$AK$100,"="&amp;MATRIX!MU3)</f>
        <v>0</v>
      </c>
      <c r="MV11" s="47">
        <f>COUNTIF('RENT ROLL'!$U$3:$U$100,"="&amp;MATRIX!MV3)+COUNTIF('RENT ROLL'!$AA$3:$AA$100,"="&amp;MATRIX!MV3)+COUNTIF('RENT ROLL'!$AF$3:$AF$100,"="&amp;MATRIX!MV3)+COUNTIF('RENT ROLL'!$AK$3:$AK$100,"="&amp;MATRIX!MV3)</f>
        <v>0</v>
      </c>
      <c r="MW11" s="47">
        <f>COUNTIF('RENT ROLL'!$U$3:$U$100,"="&amp;MATRIX!MW3)+COUNTIF('RENT ROLL'!$AA$3:$AA$100,"="&amp;MATRIX!MW3)+COUNTIF('RENT ROLL'!$AF$3:$AF$100,"="&amp;MATRIX!MW3)+COUNTIF('RENT ROLL'!$AK$3:$AK$100,"="&amp;MATRIX!MW3)</f>
        <v>0</v>
      </c>
      <c r="MX11" s="47">
        <f>COUNTIF('RENT ROLL'!$U$3:$U$100,"="&amp;MATRIX!MX3)+COUNTIF('RENT ROLL'!$AA$3:$AA$100,"="&amp;MATRIX!MX3)+COUNTIF('RENT ROLL'!$AF$3:$AF$100,"="&amp;MATRIX!MX3)+COUNTIF('RENT ROLL'!$AK$3:$AK$100,"="&amp;MATRIX!MX3)</f>
        <v>0</v>
      </c>
      <c r="MY11" s="47">
        <f>COUNTIF('RENT ROLL'!$U$3:$U$100,"="&amp;MATRIX!MY3)+COUNTIF('RENT ROLL'!$AA$3:$AA$100,"="&amp;MATRIX!MY3)+COUNTIF('RENT ROLL'!$AF$3:$AF$100,"="&amp;MATRIX!MY3)+COUNTIF('RENT ROLL'!$AK$3:$AK$100,"="&amp;MATRIX!MY3)</f>
        <v>0</v>
      </c>
    </row>
    <row r="12" spans="1:363" s="31" customFormat="1" x14ac:dyDescent="0.2">
      <c r="A12" s="31" t="s">
        <v>121</v>
      </c>
      <c r="C12" s="75">
        <f>(SUMIFS('RENT ROLL'!$O$3:$O$100,'RENT ROLL'!$N$3:$N$100,"="&amp;MATRIX!C3))+(SUMIFS('RENT ROLL'!$Y$3:$Y$100,'RENT ROLL'!$W$3:$W$100,"="&amp;MATRIX!C3))+(SUMIFS('RENT ROLL'!$AD$3:$AD$100,'RENT ROLL'!$AB$3:$AB$100,"="&amp;MATRIX!C3))+(SUMIFS('RENT ROLL'!$AI$3:$AI$100,'RENT ROLL'!$AG$3:$AG$100,"="&amp;MATRIX!C3))</f>
        <v>0</v>
      </c>
      <c r="D12" s="75">
        <f>(SUMIFS('RENT ROLL'!$O$3:$O$100,'RENT ROLL'!$N$3:$N$100,"="&amp;MATRIX!D3))+(SUMIFS('RENT ROLL'!$Y$3:$Y$100,'RENT ROLL'!$W$3:$W$100,"="&amp;MATRIX!D3))+(SUMIFS('RENT ROLL'!$AD$3:$AD$100,'RENT ROLL'!$AB$3:$AB$100,"="&amp;MATRIX!D3))+(SUMIFS('RENT ROLL'!$AI$3:$AI$100,'RENT ROLL'!$AG$3:$AG$100,"="&amp;MATRIX!D3))</f>
        <v>0</v>
      </c>
      <c r="E12" s="75">
        <f>(SUMIFS('RENT ROLL'!$O$3:$O$100,'RENT ROLL'!$N$3:$N$100,"="&amp;MATRIX!E3))+(SUMIFS('RENT ROLL'!$Y$3:$Y$100,'RENT ROLL'!$W$3:$W$100,"="&amp;MATRIX!E3))+(SUMIFS('RENT ROLL'!$AD$3:$AD$100,'RENT ROLL'!$AB$3:$AB$100,"="&amp;MATRIX!E3))+(SUMIFS('RENT ROLL'!$AI$3:$AI$100,'RENT ROLL'!$AG$3:$AG$100,"="&amp;MATRIX!E3))</f>
        <v>0</v>
      </c>
      <c r="F12" s="75">
        <f>(SUMIFS('RENT ROLL'!$O$3:$O$100,'RENT ROLL'!$N$3:$N$100,"="&amp;MATRIX!F3))+(SUMIFS('RENT ROLL'!$Y$3:$Y$100,'RENT ROLL'!$W$3:$W$100,"="&amp;MATRIX!F3))+(SUMIFS('RENT ROLL'!$AD$3:$AD$100,'RENT ROLL'!$AB$3:$AB$100,"="&amp;MATRIX!F3))+(SUMIFS('RENT ROLL'!$AI$3:$AI$100,'RENT ROLL'!$AG$3:$AG$100,"="&amp;MATRIX!F3))</f>
        <v>0</v>
      </c>
      <c r="G12" s="75">
        <f>(SUMIFS('RENT ROLL'!$O$3:$O$100,'RENT ROLL'!$N$3:$N$100,"="&amp;MATRIX!G3))+(SUMIFS('RENT ROLL'!$Y$3:$Y$100,'RENT ROLL'!$W$3:$W$100,"="&amp;MATRIX!G3))+(SUMIFS('RENT ROLL'!$AD$3:$AD$100,'RENT ROLL'!$AB$3:$AB$100,"="&amp;MATRIX!G3))+(SUMIFS('RENT ROLL'!$AI$3:$AI$100,'RENT ROLL'!$AG$3:$AG$100,"="&amp;MATRIX!G3))</f>
        <v>0</v>
      </c>
      <c r="H12" s="75">
        <f>(SUMIFS('RENT ROLL'!$O$3:$O$100,'RENT ROLL'!$N$3:$N$100,"="&amp;MATRIX!H3))+(SUMIFS('RENT ROLL'!$Y$3:$Y$100,'RENT ROLL'!$W$3:$W$100,"="&amp;MATRIX!H3))+(SUMIFS('RENT ROLL'!$AD$3:$AD$100,'RENT ROLL'!$AB$3:$AB$100,"="&amp;MATRIX!H3))+(SUMIFS('RENT ROLL'!$AI$3:$AI$100,'RENT ROLL'!$AG$3:$AG$100,"="&amp;MATRIX!H3))</f>
        <v>0</v>
      </c>
      <c r="I12" s="75">
        <f>(SUMIFS('RENT ROLL'!$O$3:$O$100,'RENT ROLL'!$N$3:$N$100,"="&amp;MATRIX!I3))+(SUMIFS('RENT ROLL'!$Y$3:$Y$100,'RENT ROLL'!$W$3:$W$100,"="&amp;MATRIX!I3))+(SUMIFS('RENT ROLL'!$AD$3:$AD$100,'RENT ROLL'!$AB$3:$AB$100,"="&amp;MATRIX!I3))+(SUMIFS('RENT ROLL'!$AI$3:$AI$100,'RENT ROLL'!$AG$3:$AG$100,"="&amp;MATRIX!I3))</f>
        <v>0</v>
      </c>
      <c r="J12" s="75">
        <f>(SUMIFS('RENT ROLL'!$O$3:$O$100,'RENT ROLL'!$N$3:$N$100,"="&amp;MATRIX!J3))+(SUMIFS('RENT ROLL'!$Y$3:$Y$100,'RENT ROLL'!$W$3:$W$100,"="&amp;MATRIX!J3))+(SUMIFS('RENT ROLL'!$AD$3:$AD$100,'RENT ROLL'!$AB$3:$AB$100,"="&amp;MATRIX!J3))+(SUMIFS('RENT ROLL'!$AI$3:$AI$100,'RENT ROLL'!$AG$3:$AG$100,"="&amp;MATRIX!J3))</f>
        <v>0</v>
      </c>
      <c r="K12" s="75">
        <f>(SUMIFS('RENT ROLL'!$O$3:$O$100,'RENT ROLL'!$N$3:$N$100,"="&amp;MATRIX!K3))+(SUMIFS('RENT ROLL'!$Y$3:$Y$100,'RENT ROLL'!$W$3:$W$100,"="&amp;MATRIX!K3))+(SUMIFS('RENT ROLL'!$AD$3:$AD$100,'RENT ROLL'!$AB$3:$AB$100,"="&amp;MATRIX!K3))+(SUMIFS('RENT ROLL'!$AI$3:$AI$100,'RENT ROLL'!$AG$3:$AG$100,"="&amp;MATRIX!K3))</f>
        <v>0</v>
      </c>
      <c r="L12" s="75">
        <f>(SUMIFS('RENT ROLL'!$O$3:$O$100,'RENT ROLL'!$N$3:$N$100,"="&amp;MATRIX!L3))+(SUMIFS('RENT ROLL'!$Y$3:$Y$100,'RENT ROLL'!$W$3:$W$100,"="&amp;MATRIX!L3))+(SUMIFS('RENT ROLL'!$AD$3:$AD$100,'RENT ROLL'!$AB$3:$AB$100,"="&amp;MATRIX!L3))+(SUMIFS('RENT ROLL'!$AI$3:$AI$100,'RENT ROLL'!$AG$3:$AG$100,"="&amp;MATRIX!L3))</f>
        <v>0</v>
      </c>
      <c r="M12" s="75">
        <f>(SUMIFS('RENT ROLL'!$O$3:$O$100,'RENT ROLL'!$N$3:$N$100,"="&amp;MATRIX!M3))+(SUMIFS('RENT ROLL'!$Y$3:$Y$100,'RENT ROLL'!$W$3:$W$100,"="&amp;MATRIX!M3))+(SUMIFS('RENT ROLL'!$AD$3:$AD$100,'RENT ROLL'!$AB$3:$AB$100,"="&amp;MATRIX!M3))+(SUMIFS('RENT ROLL'!$AI$3:$AI$100,'RENT ROLL'!$AG$3:$AG$100,"="&amp;MATRIX!M3))</f>
        <v>0</v>
      </c>
      <c r="N12" s="75">
        <f>(SUMIFS('RENT ROLL'!$O$3:$O$100,'RENT ROLL'!$N$3:$N$100,"="&amp;MATRIX!N3))+(SUMIFS('RENT ROLL'!$Y$3:$Y$100,'RENT ROLL'!$W$3:$W$100,"="&amp;MATRIX!N3))+(SUMIFS('RENT ROLL'!$AD$3:$AD$100,'RENT ROLL'!$AB$3:$AB$100,"="&amp;MATRIX!N3))+(SUMIFS('RENT ROLL'!$AI$3:$AI$100,'RENT ROLL'!$AG$3:$AG$100,"="&amp;MATRIX!N3))</f>
        <v>0</v>
      </c>
      <c r="O12" s="75">
        <f>(SUMIFS('RENT ROLL'!$O$3:$O$100,'RENT ROLL'!$N$3:$N$100,"="&amp;MATRIX!O3))+(SUMIFS('RENT ROLL'!$Y$3:$Y$100,'RENT ROLL'!$W$3:$W$100,"="&amp;MATRIX!O3))+(SUMIFS('RENT ROLL'!$AD$3:$AD$100,'RENT ROLL'!$AB$3:$AB$100,"="&amp;MATRIX!O3))+(SUMIFS('RENT ROLL'!$AI$3:$AI$100,'RENT ROLL'!$AG$3:$AG$100,"="&amp;MATRIX!O3))</f>
        <v>0</v>
      </c>
      <c r="P12" s="75">
        <f>(SUMIFS('RENT ROLL'!$O$3:$O$100,'RENT ROLL'!$N$3:$N$100,"="&amp;MATRIX!P3))+(SUMIFS('RENT ROLL'!$Y$3:$Y$100,'RENT ROLL'!$W$3:$W$100,"="&amp;MATRIX!P3))+(SUMIFS('RENT ROLL'!$AD$3:$AD$100,'RENT ROLL'!$AB$3:$AB$100,"="&amp;MATRIX!P3))+(SUMIFS('RENT ROLL'!$AI$3:$AI$100,'RENT ROLL'!$AG$3:$AG$100,"="&amp;MATRIX!P3))</f>
        <v>0</v>
      </c>
      <c r="Q12" s="75">
        <f>(SUMIFS('RENT ROLL'!$O$3:$O$100,'RENT ROLL'!$N$3:$N$100,"="&amp;MATRIX!Q3))+(SUMIFS('RENT ROLL'!$Y$3:$Y$100,'RENT ROLL'!$W$3:$W$100,"="&amp;MATRIX!Q3))+(SUMIFS('RENT ROLL'!$AD$3:$AD$100,'RENT ROLL'!$AB$3:$AB$100,"="&amp;MATRIX!Q3))+(SUMIFS('RENT ROLL'!$AI$3:$AI$100,'RENT ROLL'!$AG$3:$AG$100,"="&amp;MATRIX!Q3))</f>
        <v>0</v>
      </c>
      <c r="R12" s="75">
        <f>(SUMIFS('RENT ROLL'!$O$3:$O$100,'RENT ROLL'!$N$3:$N$100,"="&amp;MATRIX!R3))+(SUMIFS('RENT ROLL'!$Y$3:$Y$100,'RENT ROLL'!$W$3:$W$100,"="&amp;MATRIX!R3))+(SUMIFS('RENT ROLL'!$AD$3:$AD$100,'RENT ROLL'!$AB$3:$AB$100,"="&amp;MATRIX!R3))+(SUMIFS('RENT ROLL'!$AI$3:$AI$100,'RENT ROLL'!$AG$3:$AG$100,"="&amp;MATRIX!R3))</f>
        <v>0</v>
      </c>
      <c r="S12" s="75">
        <f>(SUMIFS('RENT ROLL'!$O$3:$O$100,'RENT ROLL'!$N$3:$N$100,"="&amp;MATRIX!S3))+(SUMIFS('RENT ROLL'!$Y$3:$Y$100,'RENT ROLL'!$W$3:$W$100,"="&amp;MATRIX!S3))+(SUMIFS('RENT ROLL'!$AD$3:$AD$100,'RENT ROLL'!$AB$3:$AB$100,"="&amp;MATRIX!S3))+(SUMIFS('RENT ROLL'!$AI$3:$AI$100,'RENT ROLL'!$AG$3:$AG$100,"="&amp;MATRIX!S3))</f>
        <v>0</v>
      </c>
      <c r="T12" s="75">
        <f>(SUMIFS('RENT ROLL'!$O$3:$O$100,'RENT ROLL'!$N$3:$N$100,"="&amp;MATRIX!T3))+(SUMIFS('RENT ROLL'!$Y$3:$Y$100,'RENT ROLL'!$W$3:$W$100,"="&amp;MATRIX!T3))+(SUMIFS('RENT ROLL'!$AD$3:$AD$100,'RENT ROLL'!$AB$3:$AB$100,"="&amp;MATRIX!T3))+(SUMIFS('RENT ROLL'!$AI$3:$AI$100,'RENT ROLL'!$AG$3:$AG$100,"="&amp;MATRIX!T3))</f>
        <v>0</v>
      </c>
      <c r="U12" s="75">
        <f>(SUMIFS('RENT ROLL'!$O$3:$O$100,'RENT ROLL'!$N$3:$N$100,"="&amp;MATRIX!U3))+(SUMIFS('RENT ROLL'!$Y$3:$Y$100,'RENT ROLL'!$W$3:$W$100,"="&amp;MATRIX!U3))+(SUMIFS('RENT ROLL'!$AD$3:$AD$100,'RENT ROLL'!$AB$3:$AB$100,"="&amp;MATRIX!U3))+(SUMIFS('RENT ROLL'!$AI$3:$AI$100,'RENT ROLL'!$AG$3:$AG$100,"="&amp;MATRIX!U3))</f>
        <v>0</v>
      </c>
      <c r="V12" s="75">
        <f>(SUMIFS('RENT ROLL'!$O$3:$O$100,'RENT ROLL'!$N$3:$N$100,"="&amp;MATRIX!V3))+(SUMIFS('RENT ROLL'!$Y$3:$Y$100,'RENT ROLL'!$W$3:$W$100,"="&amp;MATRIX!V3))+(SUMIFS('RENT ROLL'!$AD$3:$AD$100,'RENT ROLL'!$AB$3:$AB$100,"="&amp;MATRIX!V3))+(SUMIFS('RENT ROLL'!$AI$3:$AI$100,'RENT ROLL'!$AG$3:$AG$100,"="&amp;MATRIX!V3))</f>
        <v>0</v>
      </c>
      <c r="W12" s="75">
        <f>(SUMIFS('RENT ROLL'!$O$3:$O$100,'RENT ROLL'!$N$3:$N$100,"="&amp;MATRIX!W3))+(SUMIFS('RENT ROLL'!$Y$3:$Y$100,'RENT ROLL'!$W$3:$W$100,"="&amp;MATRIX!W3))+(SUMIFS('RENT ROLL'!$AD$3:$AD$100,'RENT ROLL'!$AB$3:$AB$100,"="&amp;MATRIX!W3))+(SUMIFS('RENT ROLL'!$AI$3:$AI$100,'RENT ROLL'!$AG$3:$AG$100,"="&amp;MATRIX!W3))</f>
        <v>0</v>
      </c>
      <c r="X12" s="75">
        <f>(SUMIFS('RENT ROLL'!$O$3:$O$100,'RENT ROLL'!$N$3:$N$100,"="&amp;MATRIX!X3))+(SUMIFS('RENT ROLL'!$Y$3:$Y$100,'RENT ROLL'!$W$3:$W$100,"="&amp;MATRIX!X3))+(SUMIFS('RENT ROLL'!$AD$3:$AD$100,'RENT ROLL'!$AB$3:$AB$100,"="&amp;MATRIX!X3))+(SUMIFS('RENT ROLL'!$AI$3:$AI$100,'RENT ROLL'!$AG$3:$AG$100,"="&amp;MATRIX!X3))</f>
        <v>0</v>
      </c>
      <c r="Y12" s="75">
        <f>(SUMIFS('RENT ROLL'!$O$3:$O$100,'RENT ROLL'!$N$3:$N$100,"="&amp;MATRIX!Y3))+(SUMIFS('RENT ROLL'!$Y$3:$Y$100,'RENT ROLL'!$W$3:$W$100,"="&amp;MATRIX!Y3))+(SUMIFS('RENT ROLL'!$AD$3:$AD$100,'RENT ROLL'!$AB$3:$AB$100,"="&amp;MATRIX!Y3))+(SUMIFS('RENT ROLL'!$AI$3:$AI$100,'RENT ROLL'!$AG$3:$AG$100,"="&amp;MATRIX!Y3))</f>
        <v>0</v>
      </c>
      <c r="Z12" s="75">
        <f>(SUMIFS('RENT ROLL'!$O$3:$O$100,'RENT ROLL'!$N$3:$N$100,"="&amp;MATRIX!Z3))+(SUMIFS('RENT ROLL'!$Y$3:$Y$100,'RENT ROLL'!$W$3:$W$100,"="&amp;MATRIX!Z3))+(SUMIFS('RENT ROLL'!$AD$3:$AD$100,'RENT ROLL'!$AB$3:$AB$100,"="&amp;MATRIX!Z3))+(SUMIFS('RENT ROLL'!$AI$3:$AI$100,'RENT ROLL'!$AG$3:$AG$100,"="&amp;MATRIX!Z3))</f>
        <v>0</v>
      </c>
      <c r="AA12" s="75">
        <f>(SUMIFS('RENT ROLL'!$O$3:$O$100,'RENT ROLL'!$N$3:$N$100,"="&amp;MATRIX!AA3))+(SUMIFS('RENT ROLL'!$Y$3:$Y$100,'RENT ROLL'!$W$3:$W$100,"="&amp;MATRIX!AA3))+(SUMIFS('RENT ROLL'!$AD$3:$AD$100,'RENT ROLL'!$AB$3:$AB$100,"="&amp;MATRIX!AA3))+(SUMIFS('RENT ROLL'!$AI$3:$AI$100,'RENT ROLL'!$AG$3:$AG$100,"="&amp;MATRIX!AA3))</f>
        <v>0</v>
      </c>
      <c r="AB12" s="75">
        <f>(SUMIFS('RENT ROLL'!$O$3:$O$100,'RENT ROLL'!$N$3:$N$100,"="&amp;MATRIX!AB3))+(SUMIFS('RENT ROLL'!$Y$3:$Y$100,'RENT ROLL'!$W$3:$W$100,"="&amp;MATRIX!AB3))+(SUMIFS('RENT ROLL'!$AD$3:$AD$100,'RENT ROLL'!$AB$3:$AB$100,"="&amp;MATRIX!AB3))+(SUMIFS('RENT ROLL'!$AI$3:$AI$100,'RENT ROLL'!$AG$3:$AG$100,"="&amp;MATRIX!AB3))</f>
        <v>0</v>
      </c>
      <c r="AC12" s="75">
        <f>(SUMIFS('RENT ROLL'!$O$3:$O$100,'RENT ROLL'!$N$3:$N$100,"="&amp;MATRIX!AC3))+(SUMIFS('RENT ROLL'!$Y$3:$Y$100,'RENT ROLL'!$W$3:$W$100,"="&amp;MATRIX!AC3))+(SUMIFS('RENT ROLL'!$AD$3:$AD$100,'RENT ROLL'!$AB$3:$AB$100,"="&amp;MATRIX!AC3))+(SUMIFS('RENT ROLL'!$AI$3:$AI$100,'RENT ROLL'!$AG$3:$AG$100,"="&amp;MATRIX!AC3))</f>
        <v>0</v>
      </c>
      <c r="AD12" s="75">
        <f>(SUMIFS('RENT ROLL'!$O$3:$O$100,'RENT ROLL'!$N$3:$N$100,"="&amp;MATRIX!AD3))+(SUMIFS('RENT ROLL'!$Y$3:$Y$100,'RENT ROLL'!$W$3:$W$100,"="&amp;MATRIX!AD3))+(SUMIFS('RENT ROLL'!$AD$3:$AD$100,'RENT ROLL'!$AB$3:$AB$100,"="&amp;MATRIX!AD3))+(SUMIFS('RENT ROLL'!$AI$3:$AI$100,'RENT ROLL'!$AG$3:$AG$100,"="&amp;MATRIX!AD3))</f>
        <v>0</v>
      </c>
      <c r="AE12" s="75">
        <f>(SUMIFS('RENT ROLL'!$O$3:$O$100,'RENT ROLL'!$N$3:$N$100,"="&amp;MATRIX!AE3))+(SUMIFS('RENT ROLL'!$Y$3:$Y$100,'RENT ROLL'!$W$3:$W$100,"="&amp;MATRIX!AE3))+(SUMIFS('RENT ROLL'!$AD$3:$AD$100,'RENT ROLL'!$AB$3:$AB$100,"="&amp;MATRIX!AE3))+(SUMIFS('RENT ROLL'!$AI$3:$AI$100,'RENT ROLL'!$AG$3:$AG$100,"="&amp;MATRIX!AE3))</f>
        <v>0</v>
      </c>
      <c r="AF12" s="75">
        <f>(SUMIFS('RENT ROLL'!$O$3:$O$100,'RENT ROLL'!$N$3:$N$100,"="&amp;MATRIX!AF3))+(SUMIFS('RENT ROLL'!$Y$3:$Y$100,'RENT ROLL'!$W$3:$W$100,"="&amp;MATRIX!AF3))+(SUMIFS('RENT ROLL'!$AD$3:$AD$100,'RENT ROLL'!$AB$3:$AB$100,"="&amp;MATRIX!AF3))+(SUMIFS('RENT ROLL'!$AI$3:$AI$100,'RENT ROLL'!$AG$3:$AG$100,"="&amp;MATRIX!AF3))</f>
        <v>0</v>
      </c>
      <c r="AG12" s="75">
        <f>(SUMIFS('RENT ROLL'!$O$3:$O$100,'RENT ROLL'!$N$3:$N$100,"="&amp;MATRIX!AG3))+(SUMIFS('RENT ROLL'!$Y$3:$Y$100,'RENT ROLL'!$W$3:$W$100,"="&amp;MATRIX!AG3))+(SUMIFS('RENT ROLL'!$AD$3:$AD$100,'RENT ROLL'!$AB$3:$AB$100,"="&amp;MATRIX!AG3))+(SUMIFS('RENT ROLL'!$AI$3:$AI$100,'RENT ROLL'!$AG$3:$AG$100,"="&amp;MATRIX!AG3))</f>
        <v>0</v>
      </c>
      <c r="AH12" s="75">
        <f>(SUMIFS('RENT ROLL'!$O$3:$O$100,'RENT ROLL'!$N$3:$N$100,"="&amp;MATRIX!AH3))+(SUMIFS('RENT ROLL'!$Y$3:$Y$100,'RENT ROLL'!$W$3:$W$100,"="&amp;MATRIX!AH3))+(SUMIFS('RENT ROLL'!$AD$3:$AD$100,'RENT ROLL'!$AB$3:$AB$100,"="&amp;MATRIX!AH3))+(SUMIFS('RENT ROLL'!$AI$3:$AI$100,'RENT ROLL'!$AG$3:$AG$100,"="&amp;MATRIX!AH3))</f>
        <v>0</v>
      </c>
      <c r="AI12" s="75">
        <f>(SUMIFS('RENT ROLL'!$O$3:$O$100,'RENT ROLL'!$N$3:$N$100,"="&amp;MATRIX!AI3))+(SUMIFS('RENT ROLL'!$Y$3:$Y$100,'RENT ROLL'!$W$3:$W$100,"="&amp;MATRIX!AI3))+(SUMIFS('RENT ROLL'!$AD$3:$AD$100,'RENT ROLL'!$AB$3:$AB$100,"="&amp;MATRIX!AI3))+(SUMIFS('RENT ROLL'!$AI$3:$AI$100,'RENT ROLL'!$AG$3:$AG$100,"="&amp;MATRIX!AI3))</f>
        <v>0</v>
      </c>
      <c r="AJ12" s="75">
        <f>(SUMIFS('RENT ROLL'!$O$3:$O$100,'RENT ROLL'!$N$3:$N$100,"="&amp;MATRIX!AJ3))+(SUMIFS('RENT ROLL'!$Y$3:$Y$100,'RENT ROLL'!$W$3:$W$100,"="&amp;MATRIX!AJ3))+(SUMIFS('RENT ROLL'!$AD$3:$AD$100,'RENT ROLL'!$AB$3:$AB$100,"="&amp;MATRIX!AJ3))+(SUMIFS('RENT ROLL'!$AI$3:$AI$100,'RENT ROLL'!$AG$3:$AG$100,"="&amp;MATRIX!AJ3))</f>
        <v>0</v>
      </c>
      <c r="AK12" s="75">
        <f>(SUMIFS('RENT ROLL'!$O$3:$O$100,'RENT ROLL'!$N$3:$N$100,"="&amp;MATRIX!AK3))+(SUMIFS('RENT ROLL'!$Y$3:$Y$100,'RENT ROLL'!$W$3:$W$100,"="&amp;MATRIX!AK3))+(SUMIFS('RENT ROLL'!$AD$3:$AD$100,'RENT ROLL'!$AB$3:$AB$100,"="&amp;MATRIX!AK3))+(SUMIFS('RENT ROLL'!$AI$3:$AI$100,'RENT ROLL'!$AG$3:$AG$100,"="&amp;MATRIX!AK3))</f>
        <v>0</v>
      </c>
      <c r="AL12" s="75">
        <f>(SUMIFS('RENT ROLL'!$O$3:$O$100,'RENT ROLL'!$N$3:$N$100,"="&amp;MATRIX!AL3))+(SUMIFS('RENT ROLL'!$Y$3:$Y$100,'RENT ROLL'!$W$3:$W$100,"="&amp;MATRIX!AL3))+(SUMIFS('RENT ROLL'!$AD$3:$AD$100,'RENT ROLL'!$AB$3:$AB$100,"="&amp;MATRIX!AL3))+(SUMIFS('RENT ROLL'!$AI$3:$AI$100,'RENT ROLL'!$AG$3:$AG$100,"="&amp;MATRIX!AL3))</f>
        <v>0</v>
      </c>
      <c r="AM12" s="75">
        <f>(SUMIFS('RENT ROLL'!$O$3:$O$100,'RENT ROLL'!$N$3:$N$100,"="&amp;MATRIX!AM3))+(SUMIFS('RENT ROLL'!$Y$3:$Y$100,'RENT ROLL'!$W$3:$W$100,"="&amp;MATRIX!AM3))+(SUMIFS('RENT ROLL'!$AD$3:$AD$100,'RENT ROLL'!$AB$3:$AB$100,"="&amp;MATRIX!AM3))+(SUMIFS('RENT ROLL'!$AI$3:$AI$100,'RENT ROLL'!$AG$3:$AG$100,"="&amp;MATRIX!AM3))</f>
        <v>0</v>
      </c>
      <c r="AN12" s="75">
        <f>(SUMIFS('RENT ROLL'!$O$3:$O$100,'RENT ROLL'!$N$3:$N$100,"="&amp;MATRIX!AN3))+(SUMIFS('RENT ROLL'!$Y$3:$Y$100,'RENT ROLL'!$W$3:$W$100,"="&amp;MATRIX!AN3))+(SUMIFS('RENT ROLL'!$AD$3:$AD$100,'RENT ROLL'!$AB$3:$AB$100,"="&amp;MATRIX!AN3))+(SUMIFS('RENT ROLL'!$AI$3:$AI$100,'RENT ROLL'!$AG$3:$AG$100,"="&amp;MATRIX!AN3))</f>
        <v>0</v>
      </c>
      <c r="AO12" s="75">
        <f>(SUMIFS('RENT ROLL'!$O$3:$O$100,'RENT ROLL'!$N$3:$N$100,"="&amp;MATRIX!AO3))+(SUMIFS('RENT ROLL'!$Y$3:$Y$100,'RENT ROLL'!$W$3:$W$100,"="&amp;MATRIX!AO3))+(SUMIFS('RENT ROLL'!$AD$3:$AD$100,'RENT ROLL'!$AB$3:$AB$100,"="&amp;MATRIX!AO3))+(SUMIFS('RENT ROLL'!$AI$3:$AI$100,'RENT ROLL'!$AG$3:$AG$100,"="&amp;MATRIX!AO3))</f>
        <v>0</v>
      </c>
      <c r="AP12" s="75">
        <f>(SUMIFS('RENT ROLL'!$O$3:$O$100,'RENT ROLL'!$N$3:$N$100,"="&amp;MATRIX!AP3))+(SUMIFS('RENT ROLL'!$Y$3:$Y$100,'RENT ROLL'!$W$3:$W$100,"="&amp;MATRIX!AP3))+(SUMIFS('RENT ROLL'!$AD$3:$AD$100,'RENT ROLL'!$AB$3:$AB$100,"="&amp;MATRIX!AP3))+(SUMIFS('RENT ROLL'!$AI$3:$AI$100,'RENT ROLL'!$AG$3:$AG$100,"="&amp;MATRIX!AP3))</f>
        <v>0</v>
      </c>
      <c r="AQ12" s="75">
        <f>(SUMIFS('RENT ROLL'!$O$3:$O$100,'RENT ROLL'!$N$3:$N$100,"="&amp;MATRIX!AQ3))+(SUMIFS('RENT ROLL'!$Y$3:$Y$100,'RENT ROLL'!$W$3:$W$100,"="&amp;MATRIX!AQ3))+(SUMIFS('RENT ROLL'!$AD$3:$AD$100,'RENT ROLL'!$AB$3:$AB$100,"="&amp;MATRIX!AQ3))+(SUMIFS('RENT ROLL'!$AI$3:$AI$100,'RENT ROLL'!$AG$3:$AG$100,"="&amp;MATRIX!AQ3))</f>
        <v>0</v>
      </c>
      <c r="AR12" s="75">
        <f>(SUMIFS('RENT ROLL'!$O$3:$O$100,'RENT ROLL'!$N$3:$N$100,"="&amp;MATRIX!AR3))+(SUMIFS('RENT ROLL'!$Y$3:$Y$100,'RENT ROLL'!$W$3:$W$100,"="&amp;MATRIX!AR3))+(SUMIFS('RENT ROLL'!$AD$3:$AD$100,'RENT ROLL'!$AB$3:$AB$100,"="&amp;MATRIX!AR3))+(SUMIFS('RENT ROLL'!$AI$3:$AI$100,'RENT ROLL'!$AG$3:$AG$100,"="&amp;MATRIX!AR3))</f>
        <v>0</v>
      </c>
      <c r="AS12" s="75">
        <f>(SUMIFS('RENT ROLL'!$O$3:$O$100,'RENT ROLL'!$N$3:$N$100,"="&amp;MATRIX!AS3))+(SUMIFS('RENT ROLL'!$Y$3:$Y$100,'RENT ROLL'!$W$3:$W$100,"="&amp;MATRIX!AS3))+(SUMIFS('RENT ROLL'!$AD$3:$AD$100,'RENT ROLL'!$AB$3:$AB$100,"="&amp;MATRIX!AS3))+(SUMIFS('RENT ROLL'!$AI$3:$AI$100,'RENT ROLL'!$AG$3:$AG$100,"="&amp;MATRIX!AS3))</f>
        <v>0</v>
      </c>
      <c r="AT12" s="75">
        <f>(SUMIFS('RENT ROLL'!$O$3:$O$100,'RENT ROLL'!$N$3:$N$100,"="&amp;MATRIX!AT3))+(SUMIFS('RENT ROLL'!$Y$3:$Y$100,'RENT ROLL'!$W$3:$W$100,"="&amp;MATRIX!AT3))+(SUMIFS('RENT ROLL'!$AD$3:$AD$100,'RENT ROLL'!$AB$3:$AB$100,"="&amp;MATRIX!AT3))+(SUMIFS('RENT ROLL'!$AI$3:$AI$100,'RENT ROLL'!$AG$3:$AG$100,"="&amp;MATRIX!AT3))</f>
        <v>0</v>
      </c>
      <c r="AU12" s="75">
        <f>(SUMIFS('RENT ROLL'!$O$3:$O$100,'RENT ROLL'!$N$3:$N$100,"="&amp;MATRIX!AU3))+(SUMIFS('RENT ROLL'!$Y$3:$Y$100,'RENT ROLL'!$W$3:$W$100,"="&amp;MATRIX!AU3))+(SUMIFS('RENT ROLL'!$AD$3:$AD$100,'RENT ROLL'!$AB$3:$AB$100,"="&amp;MATRIX!AU3))+(SUMIFS('RENT ROLL'!$AI$3:$AI$100,'RENT ROLL'!$AG$3:$AG$100,"="&amp;MATRIX!AU3))</f>
        <v>0</v>
      </c>
      <c r="AV12" s="75">
        <f>(SUMIFS('RENT ROLL'!$O$3:$O$100,'RENT ROLL'!$N$3:$N$100,"="&amp;MATRIX!AV3))+(SUMIFS('RENT ROLL'!$Y$3:$Y$100,'RENT ROLL'!$W$3:$W$100,"="&amp;MATRIX!AV3))+(SUMIFS('RENT ROLL'!$AD$3:$AD$100,'RENT ROLL'!$AB$3:$AB$100,"="&amp;MATRIX!AV3))+(SUMIFS('RENT ROLL'!$AI$3:$AI$100,'RENT ROLL'!$AG$3:$AG$100,"="&amp;MATRIX!AV3))</f>
        <v>0</v>
      </c>
      <c r="AW12" s="75">
        <f>(SUMIFS('RENT ROLL'!$O$3:$O$100,'RENT ROLL'!$N$3:$N$100,"="&amp;MATRIX!AW3))+(SUMIFS('RENT ROLL'!$Y$3:$Y$100,'RENT ROLL'!$W$3:$W$100,"="&amp;MATRIX!AW3))+(SUMIFS('RENT ROLL'!$AD$3:$AD$100,'RENT ROLL'!$AB$3:$AB$100,"="&amp;MATRIX!AW3))+(SUMIFS('RENT ROLL'!$AI$3:$AI$100,'RENT ROLL'!$AG$3:$AG$100,"="&amp;MATRIX!AW3))</f>
        <v>0</v>
      </c>
      <c r="AX12" s="75">
        <f>(SUMIFS('RENT ROLL'!$O$3:$O$100,'RENT ROLL'!$N$3:$N$100,"="&amp;MATRIX!AX3))+(SUMIFS('RENT ROLL'!$Y$3:$Y$100,'RENT ROLL'!$W$3:$W$100,"="&amp;MATRIX!AX3))+(SUMIFS('RENT ROLL'!$AD$3:$AD$100,'RENT ROLL'!$AB$3:$AB$100,"="&amp;MATRIX!AX3))+(SUMIFS('RENT ROLL'!$AI$3:$AI$100,'RENT ROLL'!$AG$3:$AG$100,"="&amp;MATRIX!AX3))</f>
        <v>0</v>
      </c>
      <c r="AY12" s="75">
        <f>(SUMIFS('RENT ROLL'!$O$3:$O$100,'RENT ROLL'!$N$3:$N$100,"="&amp;MATRIX!AY3))+(SUMIFS('RENT ROLL'!$Y$3:$Y$100,'RENT ROLL'!$W$3:$W$100,"="&amp;MATRIX!AY3))+(SUMIFS('RENT ROLL'!$AD$3:$AD$100,'RENT ROLL'!$AB$3:$AB$100,"="&amp;MATRIX!AY3))+(SUMIFS('RENT ROLL'!$AI$3:$AI$100,'RENT ROLL'!$AG$3:$AG$100,"="&amp;MATRIX!AY3))</f>
        <v>0</v>
      </c>
      <c r="AZ12" s="75">
        <f>(SUMIFS('RENT ROLL'!$O$3:$O$100,'RENT ROLL'!$N$3:$N$100,"="&amp;MATRIX!AZ3))+(SUMIFS('RENT ROLL'!$Y$3:$Y$100,'RENT ROLL'!$W$3:$W$100,"="&amp;MATRIX!AZ3))+(SUMIFS('RENT ROLL'!$AD$3:$AD$100,'RENT ROLL'!$AB$3:$AB$100,"="&amp;MATRIX!AZ3))+(SUMIFS('RENT ROLL'!$AI$3:$AI$100,'RENT ROLL'!$AG$3:$AG$100,"="&amp;MATRIX!AZ3))</f>
        <v>0</v>
      </c>
      <c r="BA12" s="75">
        <f>(SUMIFS('RENT ROLL'!$O$3:$O$100,'RENT ROLL'!$N$3:$N$100,"="&amp;MATRIX!BA3))+(SUMIFS('RENT ROLL'!$Y$3:$Y$100,'RENT ROLL'!$W$3:$W$100,"="&amp;MATRIX!BA3))+(SUMIFS('RENT ROLL'!$AD$3:$AD$100,'RENT ROLL'!$AB$3:$AB$100,"="&amp;MATRIX!BA3))+(SUMIFS('RENT ROLL'!$AI$3:$AI$100,'RENT ROLL'!$AG$3:$AG$100,"="&amp;MATRIX!BA3))</f>
        <v>0</v>
      </c>
      <c r="BB12" s="75">
        <f>(SUMIFS('RENT ROLL'!$O$3:$O$100,'RENT ROLL'!$N$3:$N$100,"="&amp;MATRIX!BB3))+(SUMIFS('RENT ROLL'!$Y$3:$Y$100,'RENT ROLL'!$W$3:$W$100,"="&amp;MATRIX!BB3))+(SUMIFS('RENT ROLL'!$AD$3:$AD$100,'RENT ROLL'!$AB$3:$AB$100,"="&amp;MATRIX!BB3))+(SUMIFS('RENT ROLL'!$AI$3:$AI$100,'RENT ROLL'!$AG$3:$AG$100,"="&amp;MATRIX!BB3))</f>
        <v>0</v>
      </c>
      <c r="BC12" s="75">
        <f>(SUMIFS('RENT ROLL'!$O$3:$O$100,'RENT ROLL'!$N$3:$N$100,"="&amp;MATRIX!BC3))+(SUMIFS('RENT ROLL'!$Y$3:$Y$100,'RENT ROLL'!$W$3:$W$100,"="&amp;MATRIX!BC3))+(SUMIFS('RENT ROLL'!$AD$3:$AD$100,'RENT ROLL'!$AB$3:$AB$100,"="&amp;MATRIX!BC3))+(SUMIFS('RENT ROLL'!$AI$3:$AI$100,'RENT ROLL'!$AG$3:$AG$100,"="&amp;MATRIX!BC3))</f>
        <v>0</v>
      </c>
      <c r="BD12" s="75">
        <f>(SUMIFS('RENT ROLL'!$O$3:$O$100,'RENT ROLL'!$N$3:$N$100,"="&amp;MATRIX!BD3))+(SUMIFS('RENT ROLL'!$Y$3:$Y$100,'RENT ROLL'!$W$3:$W$100,"="&amp;MATRIX!BD3))+(SUMIFS('RENT ROLL'!$AD$3:$AD$100,'RENT ROLL'!$AB$3:$AB$100,"="&amp;MATRIX!BD3))+(SUMIFS('RENT ROLL'!$AI$3:$AI$100,'RENT ROLL'!$AG$3:$AG$100,"="&amp;MATRIX!BD3))</f>
        <v>0</v>
      </c>
      <c r="BE12" s="75">
        <f>(SUMIFS('RENT ROLL'!$O$3:$O$100,'RENT ROLL'!$N$3:$N$100,"="&amp;MATRIX!BE3))+(SUMIFS('RENT ROLL'!$Y$3:$Y$100,'RENT ROLL'!$W$3:$W$100,"="&amp;MATRIX!BE3))+(SUMIFS('RENT ROLL'!$AD$3:$AD$100,'RENT ROLL'!$AB$3:$AB$100,"="&amp;MATRIX!BE3))+(SUMIFS('RENT ROLL'!$AI$3:$AI$100,'RENT ROLL'!$AG$3:$AG$100,"="&amp;MATRIX!BE3))</f>
        <v>0</v>
      </c>
      <c r="BF12" s="75">
        <f>(SUMIFS('RENT ROLL'!$O$3:$O$100,'RENT ROLL'!$N$3:$N$100,"="&amp;MATRIX!BF3))+(SUMIFS('RENT ROLL'!$Y$3:$Y$100,'RENT ROLL'!$W$3:$W$100,"="&amp;MATRIX!BF3))+(SUMIFS('RENT ROLL'!$AD$3:$AD$100,'RENT ROLL'!$AB$3:$AB$100,"="&amp;MATRIX!BF3))+(SUMIFS('RENT ROLL'!$AI$3:$AI$100,'RENT ROLL'!$AG$3:$AG$100,"="&amp;MATRIX!BF3))</f>
        <v>0</v>
      </c>
      <c r="BG12" s="75">
        <f>(SUMIFS('RENT ROLL'!$O$3:$O$100,'RENT ROLL'!$N$3:$N$100,"="&amp;MATRIX!BG3))+(SUMIFS('RENT ROLL'!$Y$3:$Y$100,'RENT ROLL'!$W$3:$W$100,"="&amp;MATRIX!BG3))+(SUMIFS('RENT ROLL'!$AD$3:$AD$100,'RENT ROLL'!$AB$3:$AB$100,"="&amp;MATRIX!BG3))+(SUMIFS('RENT ROLL'!$AI$3:$AI$100,'RENT ROLL'!$AG$3:$AG$100,"="&amp;MATRIX!BG3))</f>
        <v>0</v>
      </c>
      <c r="BH12" s="75">
        <f>(SUMIFS('RENT ROLL'!$O$3:$O$100,'RENT ROLL'!$N$3:$N$100,"="&amp;MATRIX!BH3))+(SUMIFS('RENT ROLL'!$Y$3:$Y$100,'RENT ROLL'!$W$3:$W$100,"="&amp;MATRIX!BH3))+(SUMIFS('RENT ROLL'!$AD$3:$AD$100,'RENT ROLL'!$AB$3:$AB$100,"="&amp;MATRIX!BH3))+(SUMIFS('RENT ROLL'!$AI$3:$AI$100,'RENT ROLL'!$AG$3:$AG$100,"="&amp;MATRIX!BH3))</f>
        <v>0</v>
      </c>
      <c r="BI12" s="75">
        <f>(SUMIFS('RENT ROLL'!$O$3:$O$100,'RENT ROLL'!$N$3:$N$100,"="&amp;MATRIX!BI3))+(SUMIFS('RENT ROLL'!$Y$3:$Y$100,'RENT ROLL'!$W$3:$W$100,"="&amp;MATRIX!BI3))+(SUMIFS('RENT ROLL'!$AD$3:$AD$100,'RENT ROLL'!$AB$3:$AB$100,"="&amp;MATRIX!BI3))+(SUMIFS('RENT ROLL'!$AI$3:$AI$100,'RENT ROLL'!$AG$3:$AG$100,"="&amp;MATRIX!BI3))</f>
        <v>0</v>
      </c>
      <c r="BJ12" s="75">
        <f>(SUMIFS('RENT ROLL'!$O$3:$O$100,'RENT ROLL'!$N$3:$N$100,"="&amp;MATRIX!BJ3))+(SUMIFS('RENT ROLL'!$Y$3:$Y$100,'RENT ROLL'!$W$3:$W$100,"="&amp;MATRIX!BJ3))+(SUMIFS('RENT ROLL'!$AD$3:$AD$100,'RENT ROLL'!$AB$3:$AB$100,"="&amp;MATRIX!BJ3))+(SUMIFS('RENT ROLL'!$AI$3:$AI$100,'RENT ROLL'!$AG$3:$AG$100,"="&amp;MATRIX!BJ3))</f>
        <v>0</v>
      </c>
      <c r="BK12" s="75">
        <f>(SUMIFS('RENT ROLL'!$O$3:$O$100,'RENT ROLL'!$N$3:$N$100,"="&amp;MATRIX!BK3))+(SUMIFS('RENT ROLL'!$Y$3:$Y$100,'RENT ROLL'!$W$3:$W$100,"="&amp;MATRIX!BK3))+(SUMIFS('RENT ROLL'!$AD$3:$AD$100,'RENT ROLL'!$AB$3:$AB$100,"="&amp;MATRIX!BK3))+(SUMIFS('RENT ROLL'!$AI$3:$AI$100,'RENT ROLL'!$AG$3:$AG$100,"="&amp;MATRIX!BK3))</f>
        <v>0</v>
      </c>
      <c r="BL12" s="75">
        <f>(SUMIFS('RENT ROLL'!$O$3:$O$100,'RENT ROLL'!$N$3:$N$100,"="&amp;MATRIX!BL3))+(SUMIFS('RENT ROLL'!$Y$3:$Y$100,'RENT ROLL'!$W$3:$W$100,"="&amp;MATRIX!BL3))+(SUMIFS('RENT ROLL'!$AD$3:$AD$100,'RENT ROLL'!$AB$3:$AB$100,"="&amp;MATRIX!BL3))+(SUMIFS('RENT ROLL'!$AI$3:$AI$100,'RENT ROLL'!$AG$3:$AG$100,"="&amp;MATRIX!BL3))</f>
        <v>0</v>
      </c>
      <c r="BM12" s="75">
        <f>(SUMIFS('RENT ROLL'!$O$3:$O$100,'RENT ROLL'!$N$3:$N$100,"="&amp;MATRIX!BM3))+(SUMIFS('RENT ROLL'!$Y$3:$Y$100,'RENT ROLL'!$W$3:$W$100,"="&amp;MATRIX!BM3))+(SUMIFS('RENT ROLL'!$AD$3:$AD$100,'RENT ROLL'!$AB$3:$AB$100,"="&amp;MATRIX!BM3))+(SUMIFS('RENT ROLL'!$AI$3:$AI$100,'RENT ROLL'!$AG$3:$AG$100,"="&amp;MATRIX!BM3))</f>
        <v>0</v>
      </c>
      <c r="BN12" s="75">
        <f>(SUMIFS('RENT ROLL'!$O$3:$O$100,'RENT ROLL'!$N$3:$N$100,"="&amp;MATRIX!BN3))+(SUMIFS('RENT ROLL'!$Y$3:$Y$100,'RENT ROLL'!$W$3:$W$100,"="&amp;MATRIX!BN3))+(SUMIFS('RENT ROLL'!$AD$3:$AD$100,'RENT ROLL'!$AB$3:$AB$100,"="&amp;MATRIX!BN3))+(SUMIFS('RENT ROLL'!$AI$3:$AI$100,'RENT ROLL'!$AG$3:$AG$100,"="&amp;MATRIX!BN3))</f>
        <v>0</v>
      </c>
      <c r="BO12" s="75">
        <f>(SUMIFS('RENT ROLL'!$O$3:$O$100,'RENT ROLL'!$N$3:$N$100,"="&amp;MATRIX!BO3))+(SUMIFS('RENT ROLL'!$Y$3:$Y$100,'RENT ROLL'!$W$3:$W$100,"="&amp;MATRIX!BO3))+(SUMIFS('RENT ROLL'!$AD$3:$AD$100,'RENT ROLL'!$AB$3:$AB$100,"="&amp;MATRIX!BO3))+(SUMIFS('RENT ROLL'!$AI$3:$AI$100,'RENT ROLL'!$AG$3:$AG$100,"="&amp;MATRIX!BO3))</f>
        <v>0</v>
      </c>
      <c r="BP12" s="75">
        <f>(SUMIFS('RENT ROLL'!$O$3:$O$100,'RENT ROLL'!$N$3:$N$100,"="&amp;MATRIX!BP3))+(SUMIFS('RENT ROLL'!$Y$3:$Y$100,'RENT ROLL'!$W$3:$W$100,"="&amp;MATRIX!BP3))+(SUMIFS('RENT ROLL'!$AD$3:$AD$100,'RENT ROLL'!$AB$3:$AB$100,"="&amp;MATRIX!BP3))+(SUMIFS('RENT ROLL'!$AI$3:$AI$100,'RENT ROLL'!$AG$3:$AG$100,"="&amp;MATRIX!BP3))</f>
        <v>0</v>
      </c>
      <c r="BQ12" s="75">
        <f>(SUMIFS('RENT ROLL'!$O$3:$O$100,'RENT ROLL'!$N$3:$N$100,"="&amp;MATRIX!BQ3))+(SUMIFS('RENT ROLL'!$Y$3:$Y$100,'RENT ROLL'!$W$3:$W$100,"="&amp;MATRIX!BQ3))+(SUMIFS('RENT ROLL'!$AD$3:$AD$100,'RENT ROLL'!$AB$3:$AB$100,"="&amp;MATRIX!BQ3))+(SUMIFS('RENT ROLL'!$AI$3:$AI$100,'RENT ROLL'!$AG$3:$AG$100,"="&amp;MATRIX!BQ3))</f>
        <v>0</v>
      </c>
      <c r="BR12" s="75">
        <f>(SUMIFS('RENT ROLL'!$O$3:$O$100,'RENT ROLL'!$N$3:$N$100,"="&amp;MATRIX!BR3))+(SUMIFS('RENT ROLL'!$Y$3:$Y$100,'RENT ROLL'!$W$3:$W$100,"="&amp;MATRIX!BR3))+(SUMIFS('RENT ROLL'!$AD$3:$AD$100,'RENT ROLL'!$AB$3:$AB$100,"="&amp;MATRIX!BR3))+(SUMIFS('RENT ROLL'!$AI$3:$AI$100,'RENT ROLL'!$AG$3:$AG$100,"="&amp;MATRIX!BR3))</f>
        <v>0</v>
      </c>
      <c r="BS12" s="75">
        <f>(SUMIFS('RENT ROLL'!$O$3:$O$100,'RENT ROLL'!$N$3:$N$100,"="&amp;MATRIX!BS3))+(SUMIFS('RENT ROLL'!$Y$3:$Y$100,'RENT ROLL'!$W$3:$W$100,"="&amp;MATRIX!BS3))+(SUMIFS('RENT ROLL'!$AD$3:$AD$100,'RENT ROLL'!$AB$3:$AB$100,"="&amp;MATRIX!BS3))+(SUMIFS('RENT ROLL'!$AI$3:$AI$100,'RENT ROLL'!$AG$3:$AG$100,"="&amp;MATRIX!BS3))</f>
        <v>0</v>
      </c>
      <c r="BT12" s="75">
        <f>(SUMIFS('RENT ROLL'!$O$3:$O$100,'RENT ROLL'!$N$3:$N$100,"="&amp;MATRIX!BT3))+(SUMIFS('RENT ROLL'!$Y$3:$Y$100,'RENT ROLL'!$W$3:$W$100,"="&amp;MATRIX!BT3))+(SUMIFS('RENT ROLL'!$AD$3:$AD$100,'RENT ROLL'!$AB$3:$AB$100,"="&amp;MATRIX!BT3))+(SUMIFS('RENT ROLL'!$AI$3:$AI$100,'RENT ROLL'!$AG$3:$AG$100,"="&amp;MATRIX!BT3))</f>
        <v>0</v>
      </c>
      <c r="BU12" s="75">
        <f>(SUMIFS('RENT ROLL'!$O$3:$O$100,'RENT ROLL'!$N$3:$N$100,"="&amp;MATRIX!BU3))+(SUMIFS('RENT ROLL'!$Y$3:$Y$100,'RENT ROLL'!$W$3:$W$100,"="&amp;MATRIX!BU3))+(SUMIFS('RENT ROLL'!$AD$3:$AD$100,'RENT ROLL'!$AB$3:$AB$100,"="&amp;MATRIX!BU3))+(SUMIFS('RENT ROLL'!$AI$3:$AI$100,'RENT ROLL'!$AG$3:$AG$100,"="&amp;MATRIX!BU3))</f>
        <v>0</v>
      </c>
      <c r="BV12" s="75">
        <f>(SUMIFS('RENT ROLL'!$O$3:$O$100,'RENT ROLL'!$N$3:$N$100,"="&amp;MATRIX!BV3))+(SUMIFS('RENT ROLL'!$Y$3:$Y$100,'RENT ROLL'!$W$3:$W$100,"="&amp;MATRIX!BV3))+(SUMIFS('RENT ROLL'!$AD$3:$AD$100,'RENT ROLL'!$AB$3:$AB$100,"="&amp;MATRIX!BV3))+(SUMIFS('RENT ROLL'!$AI$3:$AI$100,'RENT ROLL'!$AG$3:$AG$100,"="&amp;MATRIX!BV3))</f>
        <v>0</v>
      </c>
      <c r="BW12" s="75">
        <f>(SUMIFS('RENT ROLL'!$O$3:$O$100,'RENT ROLL'!$N$3:$N$100,"="&amp;MATRIX!BW3))+(SUMIFS('RENT ROLL'!$Y$3:$Y$100,'RENT ROLL'!$W$3:$W$100,"="&amp;MATRIX!BW3))+(SUMIFS('RENT ROLL'!$AD$3:$AD$100,'RENT ROLL'!$AB$3:$AB$100,"="&amp;MATRIX!BW3))+(SUMIFS('RENT ROLL'!$AI$3:$AI$100,'RENT ROLL'!$AG$3:$AG$100,"="&amp;MATRIX!BW3))</f>
        <v>0</v>
      </c>
      <c r="BX12" s="75">
        <f>(SUMIFS('RENT ROLL'!$O$3:$O$100,'RENT ROLL'!$N$3:$N$100,"="&amp;MATRIX!BX3))+(SUMIFS('RENT ROLL'!$Y$3:$Y$100,'RENT ROLL'!$W$3:$W$100,"="&amp;MATRIX!BX3))+(SUMIFS('RENT ROLL'!$AD$3:$AD$100,'RENT ROLL'!$AB$3:$AB$100,"="&amp;MATRIX!BX3))+(SUMIFS('RENT ROLL'!$AI$3:$AI$100,'RENT ROLL'!$AG$3:$AG$100,"="&amp;MATRIX!BX3))</f>
        <v>0</v>
      </c>
      <c r="BY12" s="75">
        <f>(SUMIFS('RENT ROLL'!$O$3:$O$100,'RENT ROLL'!$N$3:$N$100,"="&amp;MATRIX!BY3))+(SUMIFS('RENT ROLL'!$Y$3:$Y$100,'RENT ROLL'!$W$3:$W$100,"="&amp;MATRIX!BY3))+(SUMIFS('RENT ROLL'!$AD$3:$AD$100,'RENT ROLL'!$AB$3:$AB$100,"="&amp;MATRIX!BY3))+(SUMIFS('RENT ROLL'!$AI$3:$AI$100,'RENT ROLL'!$AG$3:$AG$100,"="&amp;MATRIX!BY3))</f>
        <v>0</v>
      </c>
      <c r="BZ12" s="75">
        <f>(SUMIFS('RENT ROLL'!$O$3:$O$100,'RENT ROLL'!$N$3:$N$100,"="&amp;MATRIX!BZ3))+(SUMIFS('RENT ROLL'!$Y$3:$Y$100,'RENT ROLL'!$W$3:$W$100,"="&amp;MATRIX!BZ3))+(SUMIFS('RENT ROLL'!$AD$3:$AD$100,'RENT ROLL'!$AB$3:$AB$100,"="&amp;MATRIX!BZ3))+(SUMIFS('RENT ROLL'!$AI$3:$AI$100,'RENT ROLL'!$AG$3:$AG$100,"="&amp;MATRIX!BZ3))</f>
        <v>0</v>
      </c>
      <c r="CA12" s="75">
        <f>(SUMIFS('RENT ROLL'!$O$3:$O$100,'RENT ROLL'!$N$3:$N$100,"="&amp;MATRIX!CA3))+(SUMIFS('RENT ROLL'!$Y$3:$Y$100,'RENT ROLL'!$W$3:$W$100,"="&amp;MATRIX!CA3))+(SUMIFS('RENT ROLL'!$AD$3:$AD$100,'RENT ROLL'!$AB$3:$AB$100,"="&amp;MATRIX!CA3))+(SUMIFS('RENT ROLL'!$AI$3:$AI$100,'RENT ROLL'!$AG$3:$AG$100,"="&amp;MATRIX!CA3))</f>
        <v>0</v>
      </c>
      <c r="CB12" s="75">
        <f>(SUMIFS('RENT ROLL'!$O$3:$O$100,'RENT ROLL'!$N$3:$N$100,"="&amp;MATRIX!CB3))+(SUMIFS('RENT ROLL'!$Y$3:$Y$100,'RENT ROLL'!$W$3:$W$100,"="&amp;MATRIX!CB3))+(SUMIFS('RENT ROLL'!$AD$3:$AD$100,'RENT ROLL'!$AB$3:$AB$100,"="&amp;MATRIX!CB3))+(SUMIFS('RENT ROLL'!$AI$3:$AI$100,'RENT ROLL'!$AG$3:$AG$100,"="&amp;MATRIX!CB3))</f>
        <v>0</v>
      </c>
      <c r="CC12" s="75">
        <f>(SUMIFS('RENT ROLL'!$O$3:$O$100,'RENT ROLL'!$N$3:$N$100,"="&amp;MATRIX!CC3))+(SUMIFS('RENT ROLL'!$Y$3:$Y$100,'RENT ROLL'!$W$3:$W$100,"="&amp;MATRIX!CC3))+(SUMIFS('RENT ROLL'!$AD$3:$AD$100,'RENT ROLL'!$AB$3:$AB$100,"="&amp;MATRIX!CC3))+(SUMIFS('RENT ROLL'!$AI$3:$AI$100,'RENT ROLL'!$AG$3:$AG$100,"="&amp;MATRIX!CC3))</f>
        <v>0</v>
      </c>
      <c r="CD12" s="75">
        <f>(SUMIFS('RENT ROLL'!$O$3:$O$100,'RENT ROLL'!$N$3:$N$100,"="&amp;MATRIX!CD3))+(SUMIFS('RENT ROLL'!$Y$3:$Y$100,'RENT ROLL'!$W$3:$W$100,"="&amp;MATRIX!CD3))+(SUMIFS('RENT ROLL'!$AD$3:$AD$100,'RENT ROLL'!$AB$3:$AB$100,"="&amp;MATRIX!CD3))+(SUMIFS('RENT ROLL'!$AI$3:$AI$100,'RENT ROLL'!$AG$3:$AG$100,"="&amp;MATRIX!CD3))</f>
        <v>0</v>
      </c>
      <c r="CE12" s="75">
        <f>(SUMIFS('RENT ROLL'!$O$3:$O$100,'RENT ROLL'!$N$3:$N$100,"="&amp;MATRIX!CE3))+(SUMIFS('RENT ROLL'!$Y$3:$Y$100,'RENT ROLL'!$W$3:$W$100,"="&amp;MATRIX!CE3))+(SUMIFS('RENT ROLL'!$AD$3:$AD$100,'RENT ROLL'!$AB$3:$AB$100,"="&amp;MATRIX!CE3))+(SUMIFS('RENT ROLL'!$AI$3:$AI$100,'RENT ROLL'!$AG$3:$AG$100,"="&amp;MATRIX!CE3))</f>
        <v>0</v>
      </c>
      <c r="CF12" s="75">
        <f>(SUMIFS('RENT ROLL'!$O$3:$O$100,'RENT ROLL'!$N$3:$N$100,"="&amp;MATRIX!CF3))+(SUMIFS('RENT ROLL'!$Y$3:$Y$100,'RENT ROLL'!$W$3:$W$100,"="&amp;MATRIX!CF3))+(SUMIFS('RENT ROLL'!$AD$3:$AD$100,'RENT ROLL'!$AB$3:$AB$100,"="&amp;MATRIX!CF3))+(SUMIFS('RENT ROLL'!$AI$3:$AI$100,'RENT ROLL'!$AG$3:$AG$100,"="&amp;MATRIX!CF3))</f>
        <v>0</v>
      </c>
      <c r="CG12" s="75">
        <f>(SUMIFS('RENT ROLL'!$O$3:$O$100,'RENT ROLL'!$N$3:$N$100,"="&amp;MATRIX!CG3))+(SUMIFS('RENT ROLL'!$Y$3:$Y$100,'RENT ROLL'!$W$3:$W$100,"="&amp;MATRIX!CG3))+(SUMIFS('RENT ROLL'!$AD$3:$AD$100,'RENT ROLL'!$AB$3:$AB$100,"="&amp;MATRIX!CG3))+(SUMIFS('RENT ROLL'!$AI$3:$AI$100,'RENT ROLL'!$AG$3:$AG$100,"="&amp;MATRIX!CG3))</f>
        <v>0</v>
      </c>
      <c r="CH12" s="75">
        <f>(SUMIFS('RENT ROLL'!$O$3:$O$100,'RENT ROLL'!$N$3:$N$100,"="&amp;MATRIX!CH3))+(SUMIFS('RENT ROLL'!$Y$3:$Y$100,'RENT ROLL'!$W$3:$W$100,"="&amp;MATRIX!CH3))+(SUMIFS('RENT ROLL'!$AD$3:$AD$100,'RENT ROLL'!$AB$3:$AB$100,"="&amp;MATRIX!CH3))+(SUMIFS('RENT ROLL'!$AI$3:$AI$100,'RENT ROLL'!$AG$3:$AG$100,"="&amp;MATRIX!CH3))</f>
        <v>0</v>
      </c>
      <c r="CI12" s="75">
        <f>(SUMIFS('RENT ROLL'!$O$3:$O$100,'RENT ROLL'!$N$3:$N$100,"="&amp;MATRIX!CI3))+(SUMIFS('RENT ROLL'!$Y$3:$Y$100,'RENT ROLL'!$W$3:$W$100,"="&amp;MATRIX!CI3))+(SUMIFS('RENT ROLL'!$AD$3:$AD$100,'RENT ROLL'!$AB$3:$AB$100,"="&amp;MATRIX!CI3))+(SUMIFS('RENT ROLL'!$AI$3:$AI$100,'RENT ROLL'!$AG$3:$AG$100,"="&amp;MATRIX!CI3))</f>
        <v>0</v>
      </c>
      <c r="CJ12" s="75">
        <f>(SUMIFS('RENT ROLL'!$O$3:$O$100,'RENT ROLL'!$N$3:$N$100,"="&amp;MATRIX!CJ3))+(SUMIFS('RENT ROLL'!$Y$3:$Y$100,'RENT ROLL'!$W$3:$W$100,"="&amp;MATRIX!CJ3))+(SUMIFS('RENT ROLL'!$AD$3:$AD$100,'RENT ROLL'!$AB$3:$AB$100,"="&amp;MATRIX!CJ3))+(SUMIFS('RENT ROLL'!$AI$3:$AI$100,'RENT ROLL'!$AG$3:$AG$100,"="&amp;MATRIX!CJ3))</f>
        <v>0</v>
      </c>
      <c r="CK12" s="75">
        <f>(SUMIFS('RENT ROLL'!$O$3:$O$100,'RENT ROLL'!$N$3:$N$100,"="&amp;MATRIX!CK3))+(SUMIFS('RENT ROLL'!$Y$3:$Y$100,'RENT ROLL'!$W$3:$W$100,"="&amp;MATRIX!CK3))+(SUMIFS('RENT ROLL'!$AD$3:$AD$100,'RENT ROLL'!$AB$3:$AB$100,"="&amp;MATRIX!CK3))+(SUMIFS('RENT ROLL'!$AI$3:$AI$100,'RENT ROLL'!$AG$3:$AG$100,"="&amp;MATRIX!CK3))</f>
        <v>0</v>
      </c>
      <c r="CL12" s="75">
        <f>(SUMIFS('RENT ROLL'!$O$3:$O$100,'RENT ROLL'!$N$3:$N$100,"="&amp;MATRIX!CL3))+(SUMIFS('RENT ROLL'!$Y$3:$Y$100,'RENT ROLL'!$W$3:$W$100,"="&amp;MATRIX!CL3))+(SUMIFS('RENT ROLL'!$AD$3:$AD$100,'RENT ROLL'!$AB$3:$AB$100,"="&amp;MATRIX!CL3))+(SUMIFS('RENT ROLL'!$AI$3:$AI$100,'RENT ROLL'!$AG$3:$AG$100,"="&amp;MATRIX!CL3))</f>
        <v>0</v>
      </c>
      <c r="CM12" s="75">
        <f>(SUMIFS('RENT ROLL'!$O$3:$O$100,'RENT ROLL'!$N$3:$N$100,"="&amp;MATRIX!CM3))+(SUMIFS('RENT ROLL'!$Y$3:$Y$100,'RENT ROLL'!$W$3:$W$100,"="&amp;MATRIX!CM3))+(SUMIFS('RENT ROLL'!$AD$3:$AD$100,'RENT ROLL'!$AB$3:$AB$100,"="&amp;MATRIX!CM3))+(SUMIFS('RENT ROLL'!$AI$3:$AI$100,'RENT ROLL'!$AG$3:$AG$100,"="&amp;MATRIX!CM3))</f>
        <v>0</v>
      </c>
      <c r="CN12" s="75">
        <f>(SUMIFS('RENT ROLL'!$O$3:$O$100,'RENT ROLL'!$N$3:$N$100,"="&amp;MATRIX!CN3))+(SUMIFS('RENT ROLL'!$Y$3:$Y$100,'RENT ROLL'!$W$3:$W$100,"="&amp;MATRIX!CN3))+(SUMIFS('RENT ROLL'!$AD$3:$AD$100,'RENT ROLL'!$AB$3:$AB$100,"="&amp;MATRIX!CN3))+(SUMIFS('RENT ROLL'!$AI$3:$AI$100,'RENT ROLL'!$AG$3:$AG$100,"="&amp;MATRIX!CN3))</f>
        <v>0</v>
      </c>
      <c r="CO12" s="75">
        <f>(SUMIFS('RENT ROLL'!$O$3:$O$100,'RENT ROLL'!$N$3:$N$100,"="&amp;MATRIX!CO3))+(SUMIFS('RENT ROLL'!$Y$3:$Y$100,'RENT ROLL'!$W$3:$W$100,"="&amp;MATRIX!CO3))+(SUMIFS('RENT ROLL'!$AD$3:$AD$100,'RENT ROLL'!$AB$3:$AB$100,"="&amp;MATRIX!CO3))+(SUMIFS('RENT ROLL'!$AI$3:$AI$100,'RENT ROLL'!$AG$3:$AG$100,"="&amp;MATRIX!CO3))</f>
        <v>0</v>
      </c>
      <c r="CP12" s="75">
        <f>(SUMIFS('RENT ROLL'!$O$3:$O$100,'RENT ROLL'!$N$3:$N$100,"="&amp;MATRIX!CP3))+(SUMIFS('RENT ROLL'!$Y$3:$Y$100,'RENT ROLL'!$W$3:$W$100,"="&amp;MATRIX!CP3))+(SUMIFS('RENT ROLL'!$AD$3:$AD$100,'RENT ROLL'!$AB$3:$AB$100,"="&amp;MATRIX!CP3))+(SUMIFS('RENT ROLL'!$AI$3:$AI$100,'RENT ROLL'!$AG$3:$AG$100,"="&amp;MATRIX!CP3))</f>
        <v>0</v>
      </c>
      <c r="CQ12" s="75">
        <f>(SUMIFS('RENT ROLL'!$O$3:$O$100,'RENT ROLL'!$N$3:$N$100,"="&amp;MATRIX!CQ3))+(SUMIFS('RENT ROLL'!$Y$3:$Y$100,'RENT ROLL'!$W$3:$W$100,"="&amp;MATRIX!CQ3))+(SUMIFS('RENT ROLL'!$AD$3:$AD$100,'RENT ROLL'!$AB$3:$AB$100,"="&amp;MATRIX!CQ3))+(SUMIFS('RENT ROLL'!$AI$3:$AI$100,'RENT ROLL'!$AG$3:$AG$100,"="&amp;MATRIX!CQ3))</f>
        <v>0</v>
      </c>
      <c r="CR12" s="75">
        <f>(SUMIFS('RENT ROLL'!$O$3:$O$100,'RENT ROLL'!$N$3:$N$100,"="&amp;MATRIX!CR3))+(SUMIFS('RENT ROLL'!$Y$3:$Y$100,'RENT ROLL'!$W$3:$W$100,"="&amp;MATRIX!CR3))+(SUMIFS('RENT ROLL'!$AD$3:$AD$100,'RENT ROLL'!$AB$3:$AB$100,"="&amp;MATRIX!CR3))+(SUMIFS('RENT ROLL'!$AI$3:$AI$100,'RENT ROLL'!$AG$3:$AG$100,"="&amp;MATRIX!CR3))</f>
        <v>0</v>
      </c>
      <c r="CS12" s="75">
        <f>(SUMIFS('RENT ROLL'!$O$3:$O$100,'RENT ROLL'!$N$3:$N$100,"="&amp;MATRIX!CS3))+(SUMIFS('RENT ROLL'!$Y$3:$Y$100,'RENT ROLL'!$W$3:$W$100,"="&amp;MATRIX!CS3))+(SUMIFS('RENT ROLL'!$AD$3:$AD$100,'RENT ROLL'!$AB$3:$AB$100,"="&amp;MATRIX!CS3))+(SUMIFS('RENT ROLL'!$AI$3:$AI$100,'RENT ROLL'!$AG$3:$AG$100,"="&amp;MATRIX!CS3))</f>
        <v>0</v>
      </c>
      <c r="CT12" s="75">
        <f>(SUMIFS('RENT ROLL'!$O$3:$O$100,'RENT ROLL'!$N$3:$N$100,"="&amp;MATRIX!CT3))+(SUMIFS('RENT ROLL'!$Y$3:$Y$100,'RENT ROLL'!$W$3:$W$100,"="&amp;MATRIX!CT3))+(SUMIFS('RENT ROLL'!$AD$3:$AD$100,'RENT ROLL'!$AB$3:$AB$100,"="&amp;MATRIX!CT3))+(SUMIFS('RENT ROLL'!$AI$3:$AI$100,'RENT ROLL'!$AG$3:$AG$100,"="&amp;MATRIX!CT3))</f>
        <v>0</v>
      </c>
      <c r="CU12" s="75">
        <f>(SUMIFS('RENT ROLL'!$O$3:$O$100,'RENT ROLL'!$N$3:$N$100,"="&amp;MATRIX!CU3))+(SUMIFS('RENT ROLL'!$Y$3:$Y$100,'RENT ROLL'!$W$3:$W$100,"="&amp;MATRIX!CU3))+(SUMIFS('RENT ROLL'!$AD$3:$AD$100,'RENT ROLL'!$AB$3:$AB$100,"="&amp;MATRIX!CU3))+(SUMIFS('RENT ROLL'!$AI$3:$AI$100,'RENT ROLL'!$AG$3:$AG$100,"="&amp;MATRIX!CU3))</f>
        <v>0</v>
      </c>
      <c r="CV12" s="75">
        <f>(SUMIFS('RENT ROLL'!$O$3:$O$100,'RENT ROLL'!$N$3:$N$100,"="&amp;MATRIX!CV3))+(SUMIFS('RENT ROLL'!$Y$3:$Y$100,'RENT ROLL'!$W$3:$W$100,"="&amp;MATRIX!CV3))+(SUMIFS('RENT ROLL'!$AD$3:$AD$100,'RENT ROLL'!$AB$3:$AB$100,"="&amp;MATRIX!CV3))+(SUMIFS('RENT ROLL'!$AI$3:$AI$100,'RENT ROLL'!$AG$3:$AG$100,"="&amp;MATRIX!CV3))</f>
        <v>0</v>
      </c>
      <c r="CW12" s="75">
        <f>(SUMIFS('RENT ROLL'!$O$3:$O$100,'RENT ROLL'!$N$3:$N$100,"="&amp;MATRIX!CW3))+(SUMIFS('RENT ROLL'!$Y$3:$Y$100,'RENT ROLL'!$W$3:$W$100,"="&amp;MATRIX!CW3))+(SUMIFS('RENT ROLL'!$AD$3:$AD$100,'RENT ROLL'!$AB$3:$AB$100,"="&amp;MATRIX!CW3))+(SUMIFS('RENT ROLL'!$AI$3:$AI$100,'RENT ROLL'!$AG$3:$AG$100,"="&amp;MATRIX!CW3))</f>
        <v>0</v>
      </c>
      <c r="CX12" s="75">
        <f>(SUMIFS('RENT ROLL'!$O$3:$O$100,'RENT ROLL'!$N$3:$N$100,"="&amp;MATRIX!CX3))+(SUMIFS('RENT ROLL'!$Y$3:$Y$100,'RENT ROLL'!$W$3:$W$100,"="&amp;MATRIX!CX3))+(SUMIFS('RENT ROLL'!$AD$3:$AD$100,'RENT ROLL'!$AB$3:$AB$100,"="&amp;MATRIX!CX3))+(SUMIFS('RENT ROLL'!$AI$3:$AI$100,'RENT ROLL'!$AG$3:$AG$100,"="&amp;MATRIX!CX3))</f>
        <v>0</v>
      </c>
      <c r="CY12" s="75">
        <f>(SUMIFS('RENT ROLL'!$O$3:$O$100,'RENT ROLL'!$N$3:$N$100,"="&amp;MATRIX!CY3))+(SUMIFS('RENT ROLL'!$Y$3:$Y$100,'RENT ROLL'!$W$3:$W$100,"="&amp;MATRIX!CY3))+(SUMIFS('RENT ROLL'!$AD$3:$AD$100,'RENT ROLL'!$AB$3:$AB$100,"="&amp;MATRIX!CY3))+(SUMIFS('RENT ROLL'!$AI$3:$AI$100,'RENT ROLL'!$AG$3:$AG$100,"="&amp;MATRIX!CY3))</f>
        <v>0</v>
      </c>
      <c r="CZ12" s="75">
        <f>(SUMIFS('RENT ROLL'!$O$3:$O$100,'RENT ROLL'!$N$3:$N$100,"="&amp;MATRIX!CZ3))+(SUMIFS('RENT ROLL'!$Y$3:$Y$100,'RENT ROLL'!$W$3:$W$100,"="&amp;MATRIX!CZ3))+(SUMIFS('RENT ROLL'!$AD$3:$AD$100,'RENT ROLL'!$AB$3:$AB$100,"="&amp;MATRIX!CZ3))+(SUMIFS('RENT ROLL'!$AI$3:$AI$100,'RENT ROLL'!$AG$3:$AG$100,"="&amp;MATRIX!CZ3))</f>
        <v>0</v>
      </c>
      <c r="DA12" s="75">
        <f>(SUMIFS('RENT ROLL'!$O$3:$O$100,'RENT ROLL'!$N$3:$N$100,"="&amp;MATRIX!DA3))+(SUMIFS('RENT ROLL'!$Y$3:$Y$100,'RENT ROLL'!$W$3:$W$100,"="&amp;MATRIX!DA3))+(SUMIFS('RENT ROLL'!$AD$3:$AD$100,'RENT ROLL'!$AB$3:$AB$100,"="&amp;MATRIX!DA3))+(SUMIFS('RENT ROLL'!$AI$3:$AI$100,'RENT ROLL'!$AG$3:$AG$100,"="&amp;MATRIX!DA3))</f>
        <v>0</v>
      </c>
      <c r="DB12" s="75">
        <f>(SUMIFS('RENT ROLL'!$O$3:$O$100,'RENT ROLL'!$N$3:$N$100,"="&amp;MATRIX!DB3))+(SUMIFS('RENT ROLL'!$Y$3:$Y$100,'RENT ROLL'!$W$3:$W$100,"="&amp;MATRIX!DB3))+(SUMIFS('RENT ROLL'!$AD$3:$AD$100,'RENT ROLL'!$AB$3:$AB$100,"="&amp;MATRIX!DB3))+(SUMIFS('RENT ROLL'!$AI$3:$AI$100,'RENT ROLL'!$AG$3:$AG$100,"="&amp;MATRIX!DB3))</f>
        <v>0</v>
      </c>
      <c r="DC12" s="75">
        <f>(SUMIFS('RENT ROLL'!$O$3:$O$100,'RENT ROLL'!$N$3:$N$100,"="&amp;MATRIX!DC3))+(SUMIFS('RENT ROLL'!$Y$3:$Y$100,'RENT ROLL'!$W$3:$W$100,"="&amp;MATRIX!DC3))+(SUMIFS('RENT ROLL'!$AD$3:$AD$100,'RENT ROLL'!$AB$3:$AB$100,"="&amp;MATRIX!DC3))+(SUMIFS('RENT ROLL'!$AI$3:$AI$100,'RENT ROLL'!$AG$3:$AG$100,"="&amp;MATRIX!DC3))</f>
        <v>0</v>
      </c>
      <c r="DD12" s="75">
        <f>(SUMIFS('RENT ROLL'!$O$3:$O$100,'RENT ROLL'!$N$3:$N$100,"="&amp;MATRIX!DD3))+(SUMIFS('RENT ROLL'!$Y$3:$Y$100,'RENT ROLL'!$W$3:$W$100,"="&amp;MATRIX!DD3))+(SUMIFS('RENT ROLL'!$AD$3:$AD$100,'RENT ROLL'!$AB$3:$AB$100,"="&amp;MATRIX!DD3))+(SUMIFS('RENT ROLL'!$AI$3:$AI$100,'RENT ROLL'!$AG$3:$AG$100,"="&amp;MATRIX!DD3))</f>
        <v>0</v>
      </c>
      <c r="DE12" s="75">
        <f>(SUMIFS('RENT ROLL'!$O$3:$O$100,'RENT ROLL'!$N$3:$N$100,"="&amp;MATRIX!DE3))+(SUMIFS('RENT ROLL'!$Y$3:$Y$100,'RENT ROLL'!$W$3:$W$100,"="&amp;MATRIX!DE3))+(SUMIFS('RENT ROLL'!$AD$3:$AD$100,'RENT ROLL'!$AB$3:$AB$100,"="&amp;MATRIX!DE3))+(SUMIFS('RENT ROLL'!$AI$3:$AI$100,'RENT ROLL'!$AG$3:$AG$100,"="&amp;MATRIX!DE3))</f>
        <v>0</v>
      </c>
      <c r="DF12" s="75">
        <f>(SUMIFS('RENT ROLL'!$O$3:$O$100,'RENT ROLL'!$N$3:$N$100,"="&amp;MATRIX!DF3))+(SUMIFS('RENT ROLL'!$Y$3:$Y$100,'RENT ROLL'!$W$3:$W$100,"="&amp;MATRIX!DF3))+(SUMIFS('RENT ROLL'!$AD$3:$AD$100,'RENT ROLL'!$AB$3:$AB$100,"="&amp;MATRIX!DF3))+(SUMIFS('RENT ROLL'!$AI$3:$AI$100,'RENT ROLL'!$AG$3:$AG$100,"="&amp;MATRIX!DF3))</f>
        <v>0</v>
      </c>
      <c r="DG12" s="75">
        <f>(SUMIFS('RENT ROLL'!$O$3:$O$100,'RENT ROLL'!$N$3:$N$100,"="&amp;MATRIX!DG3))+(SUMIFS('RENT ROLL'!$Y$3:$Y$100,'RENT ROLL'!$W$3:$W$100,"="&amp;MATRIX!DG3))+(SUMIFS('RENT ROLL'!$AD$3:$AD$100,'RENT ROLL'!$AB$3:$AB$100,"="&amp;MATRIX!DG3))+(SUMIFS('RENT ROLL'!$AI$3:$AI$100,'RENT ROLL'!$AG$3:$AG$100,"="&amp;MATRIX!DG3))</f>
        <v>0</v>
      </c>
      <c r="DH12" s="75">
        <f>(SUMIFS('RENT ROLL'!$O$3:$O$100,'RENT ROLL'!$N$3:$N$100,"="&amp;MATRIX!DH3))+(SUMIFS('RENT ROLL'!$Y$3:$Y$100,'RENT ROLL'!$W$3:$W$100,"="&amp;MATRIX!DH3))+(SUMIFS('RENT ROLL'!$AD$3:$AD$100,'RENT ROLL'!$AB$3:$AB$100,"="&amp;MATRIX!DH3))+(SUMIFS('RENT ROLL'!$AI$3:$AI$100,'RENT ROLL'!$AG$3:$AG$100,"="&amp;MATRIX!DH3))</f>
        <v>0</v>
      </c>
      <c r="DI12" s="75">
        <f>(SUMIFS('RENT ROLL'!$O$3:$O$100,'RENT ROLL'!$N$3:$N$100,"="&amp;MATRIX!DI3))+(SUMIFS('RENT ROLL'!$Y$3:$Y$100,'RENT ROLL'!$W$3:$W$100,"="&amp;MATRIX!DI3))+(SUMIFS('RENT ROLL'!$AD$3:$AD$100,'RENT ROLL'!$AB$3:$AB$100,"="&amp;MATRIX!DI3))+(SUMIFS('RENT ROLL'!$AI$3:$AI$100,'RENT ROLL'!$AG$3:$AG$100,"="&amp;MATRIX!DI3))</f>
        <v>0</v>
      </c>
      <c r="DJ12" s="75">
        <f>(SUMIFS('RENT ROLL'!$O$3:$O$100,'RENT ROLL'!$N$3:$N$100,"="&amp;MATRIX!DJ3))+(SUMIFS('RENT ROLL'!$Y$3:$Y$100,'RENT ROLL'!$W$3:$W$100,"="&amp;MATRIX!DJ3))+(SUMIFS('RENT ROLL'!$AD$3:$AD$100,'RENT ROLL'!$AB$3:$AB$100,"="&amp;MATRIX!DJ3))+(SUMIFS('RENT ROLL'!$AI$3:$AI$100,'RENT ROLL'!$AG$3:$AG$100,"="&amp;MATRIX!DJ3))</f>
        <v>0</v>
      </c>
      <c r="DK12" s="75">
        <f>(SUMIFS('RENT ROLL'!$O$3:$O$100,'RENT ROLL'!$N$3:$N$100,"="&amp;MATRIX!DK3))+(SUMIFS('RENT ROLL'!$Y$3:$Y$100,'RENT ROLL'!$W$3:$W$100,"="&amp;MATRIX!DK3))+(SUMIFS('RENT ROLL'!$AD$3:$AD$100,'RENT ROLL'!$AB$3:$AB$100,"="&amp;MATRIX!DK3))+(SUMIFS('RENT ROLL'!$AI$3:$AI$100,'RENT ROLL'!$AG$3:$AG$100,"="&amp;MATRIX!DK3))</f>
        <v>0</v>
      </c>
      <c r="DL12" s="75">
        <f>(SUMIFS('RENT ROLL'!$O$3:$O$100,'RENT ROLL'!$N$3:$N$100,"="&amp;MATRIX!DL3))+(SUMIFS('RENT ROLL'!$Y$3:$Y$100,'RENT ROLL'!$W$3:$W$100,"="&amp;MATRIX!DL3))+(SUMIFS('RENT ROLL'!$AD$3:$AD$100,'RENT ROLL'!$AB$3:$AB$100,"="&amp;MATRIX!DL3))+(SUMIFS('RENT ROLL'!$AI$3:$AI$100,'RENT ROLL'!$AG$3:$AG$100,"="&amp;MATRIX!DL3))</f>
        <v>0</v>
      </c>
      <c r="DM12" s="75">
        <f>(SUMIFS('RENT ROLL'!$O$3:$O$100,'RENT ROLL'!$N$3:$N$100,"="&amp;MATRIX!DM3))+(SUMIFS('RENT ROLL'!$Y$3:$Y$100,'RENT ROLL'!$W$3:$W$100,"="&amp;MATRIX!DM3))+(SUMIFS('RENT ROLL'!$AD$3:$AD$100,'RENT ROLL'!$AB$3:$AB$100,"="&amp;MATRIX!DM3))+(SUMIFS('RENT ROLL'!$AI$3:$AI$100,'RENT ROLL'!$AG$3:$AG$100,"="&amp;MATRIX!DM3))</f>
        <v>0</v>
      </c>
      <c r="DN12" s="75">
        <f>(SUMIFS('RENT ROLL'!$O$3:$O$100,'RENT ROLL'!$N$3:$N$100,"="&amp;MATRIX!DN3))+(SUMIFS('RENT ROLL'!$Y$3:$Y$100,'RENT ROLL'!$W$3:$W$100,"="&amp;MATRIX!DN3))+(SUMIFS('RENT ROLL'!$AD$3:$AD$100,'RENT ROLL'!$AB$3:$AB$100,"="&amp;MATRIX!DN3))+(SUMIFS('RENT ROLL'!$AI$3:$AI$100,'RENT ROLL'!$AG$3:$AG$100,"="&amp;MATRIX!DN3))</f>
        <v>0</v>
      </c>
      <c r="DO12" s="75">
        <f>(SUMIFS('RENT ROLL'!$O$3:$O$100,'RENT ROLL'!$N$3:$N$100,"="&amp;MATRIX!DO3))+(SUMIFS('RENT ROLL'!$Y$3:$Y$100,'RENT ROLL'!$W$3:$W$100,"="&amp;MATRIX!DO3))+(SUMIFS('RENT ROLL'!$AD$3:$AD$100,'RENT ROLL'!$AB$3:$AB$100,"="&amp;MATRIX!DO3))+(SUMIFS('RENT ROLL'!$AI$3:$AI$100,'RENT ROLL'!$AG$3:$AG$100,"="&amp;MATRIX!DO3))</f>
        <v>0</v>
      </c>
      <c r="DP12" s="75">
        <f>(SUMIFS('RENT ROLL'!$O$3:$O$100,'RENT ROLL'!$N$3:$N$100,"="&amp;MATRIX!DP3))+(SUMIFS('RENT ROLL'!$Y$3:$Y$100,'RENT ROLL'!$W$3:$W$100,"="&amp;MATRIX!DP3))+(SUMIFS('RENT ROLL'!$AD$3:$AD$100,'RENT ROLL'!$AB$3:$AB$100,"="&amp;MATRIX!DP3))+(SUMIFS('RENT ROLL'!$AI$3:$AI$100,'RENT ROLL'!$AG$3:$AG$100,"="&amp;MATRIX!DP3))</f>
        <v>0</v>
      </c>
      <c r="DQ12" s="75">
        <f>(SUMIFS('RENT ROLL'!$O$3:$O$100,'RENT ROLL'!$N$3:$N$100,"="&amp;MATRIX!DQ3))+(SUMIFS('RENT ROLL'!$Y$3:$Y$100,'RENT ROLL'!$W$3:$W$100,"="&amp;MATRIX!DQ3))+(SUMIFS('RENT ROLL'!$AD$3:$AD$100,'RENT ROLL'!$AB$3:$AB$100,"="&amp;MATRIX!DQ3))+(SUMIFS('RENT ROLL'!$AI$3:$AI$100,'RENT ROLL'!$AG$3:$AG$100,"="&amp;MATRIX!DQ3))</f>
        <v>0</v>
      </c>
      <c r="DR12" s="75">
        <f>(SUMIFS('RENT ROLL'!$O$3:$O$100,'RENT ROLL'!$N$3:$N$100,"="&amp;MATRIX!DR3))+(SUMIFS('RENT ROLL'!$Y$3:$Y$100,'RENT ROLL'!$W$3:$W$100,"="&amp;MATRIX!DR3))+(SUMIFS('RENT ROLL'!$AD$3:$AD$100,'RENT ROLL'!$AB$3:$AB$100,"="&amp;MATRIX!DR3))+(SUMIFS('RENT ROLL'!$AI$3:$AI$100,'RENT ROLL'!$AG$3:$AG$100,"="&amp;MATRIX!DR3))</f>
        <v>0</v>
      </c>
      <c r="DS12" s="75">
        <f>(SUMIFS('RENT ROLL'!$O$3:$O$100,'RENT ROLL'!$N$3:$N$100,"="&amp;MATRIX!DS3))+(SUMIFS('RENT ROLL'!$Y$3:$Y$100,'RENT ROLL'!$W$3:$W$100,"="&amp;MATRIX!DS3))+(SUMIFS('RENT ROLL'!$AD$3:$AD$100,'RENT ROLL'!$AB$3:$AB$100,"="&amp;MATRIX!DS3))+(SUMIFS('RENT ROLL'!$AI$3:$AI$100,'RENT ROLL'!$AG$3:$AG$100,"="&amp;MATRIX!DS3))</f>
        <v>0</v>
      </c>
      <c r="DT12" s="75">
        <f>(SUMIFS('RENT ROLL'!$O$3:$O$100,'RENT ROLL'!$N$3:$N$100,"="&amp;MATRIX!DT3))+(SUMIFS('RENT ROLL'!$Y$3:$Y$100,'RENT ROLL'!$W$3:$W$100,"="&amp;MATRIX!DT3))+(SUMIFS('RENT ROLL'!$AD$3:$AD$100,'RENT ROLL'!$AB$3:$AB$100,"="&amp;MATRIX!DT3))+(SUMIFS('RENT ROLL'!$AI$3:$AI$100,'RENT ROLL'!$AG$3:$AG$100,"="&amp;MATRIX!DT3))</f>
        <v>0</v>
      </c>
      <c r="DU12" s="75">
        <f>(SUMIFS('RENT ROLL'!$O$3:$O$100,'RENT ROLL'!$N$3:$N$100,"="&amp;MATRIX!DU3))+(SUMIFS('RENT ROLL'!$Y$3:$Y$100,'RENT ROLL'!$W$3:$W$100,"="&amp;MATRIX!DU3))+(SUMIFS('RENT ROLL'!$AD$3:$AD$100,'RENT ROLL'!$AB$3:$AB$100,"="&amp;MATRIX!DU3))+(SUMIFS('RENT ROLL'!$AI$3:$AI$100,'RENT ROLL'!$AG$3:$AG$100,"="&amp;MATRIX!DU3))</f>
        <v>0</v>
      </c>
      <c r="DV12" s="75">
        <f>(SUMIFS('RENT ROLL'!$O$3:$O$100,'RENT ROLL'!$N$3:$N$100,"="&amp;MATRIX!DV3))+(SUMIFS('RENT ROLL'!$Y$3:$Y$100,'RENT ROLL'!$W$3:$W$100,"="&amp;MATRIX!DV3))+(SUMIFS('RENT ROLL'!$AD$3:$AD$100,'RENT ROLL'!$AB$3:$AB$100,"="&amp;MATRIX!DV3))+(SUMIFS('RENT ROLL'!$AI$3:$AI$100,'RENT ROLL'!$AG$3:$AG$100,"="&amp;MATRIX!DV3))</f>
        <v>0</v>
      </c>
      <c r="DW12" s="75">
        <f>(SUMIFS('RENT ROLL'!$O$3:$O$100,'RENT ROLL'!$N$3:$N$100,"="&amp;MATRIX!DW3))+(SUMIFS('RENT ROLL'!$Y$3:$Y$100,'RENT ROLL'!$W$3:$W$100,"="&amp;MATRIX!DW3))+(SUMIFS('RENT ROLL'!$AD$3:$AD$100,'RENT ROLL'!$AB$3:$AB$100,"="&amp;MATRIX!DW3))+(SUMIFS('RENT ROLL'!$AI$3:$AI$100,'RENT ROLL'!$AG$3:$AG$100,"="&amp;MATRIX!DW3))</f>
        <v>0</v>
      </c>
      <c r="DX12" s="75">
        <f>(SUMIFS('RENT ROLL'!$O$3:$O$100,'RENT ROLL'!$N$3:$N$100,"="&amp;MATRIX!DX3))+(SUMIFS('RENT ROLL'!$Y$3:$Y$100,'RENT ROLL'!$W$3:$W$100,"="&amp;MATRIX!DX3))+(SUMIFS('RENT ROLL'!$AD$3:$AD$100,'RENT ROLL'!$AB$3:$AB$100,"="&amp;MATRIX!DX3))+(SUMIFS('RENT ROLL'!$AI$3:$AI$100,'RENT ROLL'!$AG$3:$AG$100,"="&amp;MATRIX!DX3))</f>
        <v>0</v>
      </c>
      <c r="DY12" s="75">
        <f>(SUMIFS('RENT ROLL'!$O$3:$O$100,'RENT ROLL'!$N$3:$N$100,"="&amp;MATRIX!DY3))+(SUMIFS('RENT ROLL'!$Y$3:$Y$100,'RENT ROLL'!$W$3:$W$100,"="&amp;MATRIX!DY3))+(SUMIFS('RENT ROLL'!$AD$3:$AD$100,'RENT ROLL'!$AB$3:$AB$100,"="&amp;MATRIX!DY3))+(SUMIFS('RENT ROLL'!$AI$3:$AI$100,'RENT ROLL'!$AG$3:$AG$100,"="&amp;MATRIX!DY3))</f>
        <v>0</v>
      </c>
      <c r="DZ12" s="75">
        <f>(SUMIFS('RENT ROLL'!$O$3:$O$100,'RENT ROLL'!$N$3:$N$100,"="&amp;MATRIX!DZ3))+(SUMIFS('RENT ROLL'!$Y$3:$Y$100,'RENT ROLL'!$W$3:$W$100,"="&amp;MATRIX!DZ3))+(SUMIFS('RENT ROLL'!$AD$3:$AD$100,'RENT ROLL'!$AB$3:$AB$100,"="&amp;MATRIX!DZ3))+(SUMIFS('RENT ROLL'!$AI$3:$AI$100,'RENT ROLL'!$AG$3:$AG$100,"="&amp;MATRIX!DZ3))</f>
        <v>0</v>
      </c>
      <c r="EA12" s="75">
        <f>(SUMIFS('RENT ROLL'!$O$3:$O$100,'RENT ROLL'!$N$3:$N$100,"="&amp;MATRIX!EA3))+(SUMIFS('RENT ROLL'!$Y$3:$Y$100,'RENT ROLL'!$W$3:$W$100,"="&amp;MATRIX!EA3))+(SUMIFS('RENT ROLL'!$AD$3:$AD$100,'RENT ROLL'!$AB$3:$AB$100,"="&amp;MATRIX!EA3))+(SUMIFS('RENT ROLL'!$AI$3:$AI$100,'RENT ROLL'!$AG$3:$AG$100,"="&amp;MATRIX!EA3))</f>
        <v>0</v>
      </c>
      <c r="EB12" s="75">
        <f>(SUMIFS('RENT ROLL'!$O$3:$O$100,'RENT ROLL'!$N$3:$N$100,"="&amp;MATRIX!EB3))+(SUMIFS('RENT ROLL'!$Y$3:$Y$100,'RENT ROLL'!$W$3:$W$100,"="&amp;MATRIX!EB3))+(SUMIFS('RENT ROLL'!$AD$3:$AD$100,'RENT ROLL'!$AB$3:$AB$100,"="&amp;MATRIX!EB3))+(SUMIFS('RENT ROLL'!$AI$3:$AI$100,'RENT ROLL'!$AG$3:$AG$100,"="&amp;MATRIX!EB3))</f>
        <v>0</v>
      </c>
      <c r="EC12" s="75">
        <f>(SUMIFS('RENT ROLL'!$O$3:$O$100,'RENT ROLL'!$N$3:$N$100,"="&amp;MATRIX!EC3))+(SUMIFS('RENT ROLL'!$Y$3:$Y$100,'RENT ROLL'!$W$3:$W$100,"="&amp;MATRIX!EC3))+(SUMIFS('RENT ROLL'!$AD$3:$AD$100,'RENT ROLL'!$AB$3:$AB$100,"="&amp;MATRIX!EC3))+(SUMIFS('RENT ROLL'!$AI$3:$AI$100,'RENT ROLL'!$AG$3:$AG$100,"="&amp;MATRIX!EC3))</f>
        <v>0</v>
      </c>
      <c r="ED12" s="75">
        <f>(SUMIFS('RENT ROLL'!$O$3:$O$100,'RENT ROLL'!$N$3:$N$100,"="&amp;MATRIX!ED3))+(SUMIFS('RENT ROLL'!$Y$3:$Y$100,'RENT ROLL'!$W$3:$W$100,"="&amp;MATRIX!ED3))+(SUMIFS('RENT ROLL'!$AD$3:$AD$100,'RENT ROLL'!$AB$3:$AB$100,"="&amp;MATRIX!ED3))+(SUMIFS('RENT ROLL'!$AI$3:$AI$100,'RENT ROLL'!$AG$3:$AG$100,"="&amp;MATRIX!ED3))</f>
        <v>0</v>
      </c>
      <c r="EE12" s="75">
        <f>(SUMIFS('RENT ROLL'!$O$3:$O$100,'RENT ROLL'!$N$3:$N$100,"="&amp;MATRIX!EE3))+(SUMIFS('RENT ROLL'!$Y$3:$Y$100,'RENT ROLL'!$W$3:$W$100,"="&amp;MATRIX!EE3))+(SUMIFS('RENT ROLL'!$AD$3:$AD$100,'RENT ROLL'!$AB$3:$AB$100,"="&amp;MATRIX!EE3))+(SUMIFS('RENT ROLL'!$AI$3:$AI$100,'RENT ROLL'!$AG$3:$AG$100,"="&amp;MATRIX!EE3))</f>
        <v>0</v>
      </c>
      <c r="EF12" s="75">
        <f>(SUMIFS('RENT ROLL'!$O$3:$O$100,'RENT ROLL'!$N$3:$N$100,"="&amp;MATRIX!EF3))+(SUMIFS('RENT ROLL'!$Y$3:$Y$100,'RENT ROLL'!$W$3:$W$100,"="&amp;MATRIX!EF3))+(SUMIFS('RENT ROLL'!$AD$3:$AD$100,'RENT ROLL'!$AB$3:$AB$100,"="&amp;MATRIX!EF3))+(SUMIFS('RENT ROLL'!$AI$3:$AI$100,'RENT ROLL'!$AG$3:$AG$100,"="&amp;MATRIX!EF3))</f>
        <v>0</v>
      </c>
      <c r="EG12" s="75">
        <f>(SUMIFS('RENT ROLL'!$O$3:$O$100,'RENT ROLL'!$N$3:$N$100,"="&amp;MATRIX!EG3))+(SUMIFS('RENT ROLL'!$Y$3:$Y$100,'RENT ROLL'!$W$3:$W$100,"="&amp;MATRIX!EG3))+(SUMIFS('RENT ROLL'!$AD$3:$AD$100,'RENT ROLL'!$AB$3:$AB$100,"="&amp;MATRIX!EG3))+(SUMIFS('RENT ROLL'!$AI$3:$AI$100,'RENT ROLL'!$AG$3:$AG$100,"="&amp;MATRIX!EG3))</f>
        <v>0</v>
      </c>
      <c r="EH12" s="75">
        <f>(SUMIFS('RENT ROLL'!$O$3:$O$100,'RENT ROLL'!$N$3:$N$100,"="&amp;MATRIX!EH3))+(SUMIFS('RENT ROLL'!$Y$3:$Y$100,'RENT ROLL'!$W$3:$W$100,"="&amp;MATRIX!EH3))+(SUMIFS('RENT ROLL'!$AD$3:$AD$100,'RENT ROLL'!$AB$3:$AB$100,"="&amp;MATRIX!EH3))+(SUMIFS('RENT ROLL'!$AI$3:$AI$100,'RENT ROLL'!$AG$3:$AG$100,"="&amp;MATRIX!EH3))</f>
        <v>0</v>
      </c>
      <c r="EI12" s="75">
        <f>(SUMIFS('RENT ROLL'!$O$3:$O$100,'RENT ROLL'!$N$3:$N$100,"="&amp;MATRIX!EI3))+(SUMIFS('RENT ROLL'!$Y$3:$Y$100,'RENT ROLL'!$W$3:$W$100,"="&amp;MATRIX!EI3))+(SUMIFS('RENT ROLL'!$AD$3:$AD$100,'RENT ROLL'!$AB$3:$AB$100,"="&amp;MATRIX!EI3))+(SUMIFS('RENT ROLL'!$AI$3:$AI$100,'RENT ROLL'!$AG$3:$AG$100,"="&amp;MATRIX!EI3))</f>
        <v>0</v>
      </c>
      <c r="EJ12" s="75">
        <f>(SUMIFS('RENT ROLL'!$O$3:$O$100,'RENT ROLL'!$N$3:$N$100,"="&amp;MATRIX!EJ3))+(SUMIFS('RENT ROLL'!$Y$3:$Y$100,'RENT ROLL'!$W$3:$W$100,"="&amp;MATRIX!EJ3))+(SUMIFS('RENT ROLL'!$AD$3:$AD$100,'RENT ROLL'!$AB$3:$AB$100,"="&amp;MATRIX!EJ3))+(SUMIFS('RENT ROLL'!$AI$3:$AI$100,'RENT ROLL'!$AG$3:$AG$100,"="&amp;MATRIX!EJ3))</f>
        <v>23663.862720000001</v>
      </c>
      <c r="EK12" s="75">
        <f>(SUMIFS('RENT ROLL'!$O$3:$O$100,'RENT ROLL'!$N$3:$N$100,"="&amp;MATRIX!EK3))+(SUMIFS('RENT ROLL'!$Y$3:$Y$100,'RENT ROLL'!$W$3:$W$100,"="&amp;MATRIX!EK3))+(SUMIFS('RENT ROLL'!$AD$3:$AD$100,'RENT ROLL'!$AB$3:$AB$100,"="&amp;MATRIX!EK3))+(SUMIFS('RENT ROLL'!$AI$3:$AI$100,'RENT ROLL'!$AG$3:$AG$100,"="&amp;MATRIX!EK3))</f>
        <v>14549.264999999999</v>
      </c>
      <c r="EL12" s="75">
        <f>(SUMIFS('RENT ROLL'!$O$3:$O$100,'RENT ROLL'!$N$3:$N$100,"="&amp;MATRIX!EL3))+(SUMIFS('RENT ROLL'!$Y$3:$Y$100,'RENT ROLL'!$W$3:$W$100,"="&amp;MATRIX!EL3))+(SUMIFS('RENT ROLL'!$AD$3:$AD$100,'RENT ROLL'!$AB$3:$AB$100,"="&amp;MATRIX!EL3))+(SUMIFS('RENT ROLL'!$AI$3:$AI$100,'RENT ROLL'!$AG$3:$AG$100,"="&amp;MATRIX!EL3))</f>
        <v>0</v>
      </c>
      <c r="EM12" s="75">
        <f>(SUMIFS('RENT ROLL'!$O$3:$O$100,'RENT ROLL'!$N$3:$N$100,"="&amp;MATRIX!EM3))+(SUMIFS('RENT ROLL'!$Y$3:$Y$100,'RENT ROLL'!$W$3:$W$100,"="&amp;MATRIX!EM3))+(SUMIFS('RENT ROLL'!$AD$3:$AD$100,'RENT ROLL'!$AB$3:$AB$100,"="&amp;MATRIX!EM3))+(SUMIFS('RENT ROLL'!$AI$3:$AI$100,'RENT ROLL'!$AG$3:$AG$100,"="&amp;MATRIX!EM3))</f>
        <v>6663.0164400000003</v>
      </c>
      <c r="EN12" s="75">
        <f>(SUMIFS('RENT ROLL'!$O$3:$O$100,'RENT ROLL'!$N$3:$N$100,"="&amp;MATRIX!EN3))+(SUMIFS('RENT ROLL'!$Y$3:$Y$100,'RENT ROLL'!$W$3:$W$100,"="&amp;MATRIX!EN3))+(SUMIFS('RENT ROLL'!$AD$3:$AD$100,'RENT ROLL'!$AB$3:$AB$100,"="&amp;MATRIX!EN3))+(SUMIFS('RENT ROLL'!$AI$3:$AI$100,'RENT ROLL'!$AG$3:$AG$100,"="&amp;MATRIX!EN3))</f>
        <v>0</v>
      </c>
      <c r="EO12" s="75">
        <f>(SUMIFS('RENT ROLL'!$O$3:$O$100,'RENT ROLL'!$N$3:$N$100,"="&amp;MATRIX!EO3))+(SUMIFS('RENT ROLL'!$Y$3:$Y$100,'RENT ROLL'!$W$3:$W$100,"="&amp;MATRIX!EO3))+(SUMIFS('RENT ROLL'!$AD$3:$AD$100,'RENT ROLL'!$AB$3:$AB$100,"="&amp;MATRIX!EO3))+(SUMIFS('RENT ROLL'!$AI$3:$AI$100,'RENT ROLL'!$AG$3:$AG$100,"="&amp;MATRIX!EO3))</f>
        <v>0</v>
      </c>
      <c r="EP12" s="75">
        <f>(SUMIFS('RENT ROLL'!$O$3:$O$100,'RENT ROLL'!$N$3:$N$100,"="&amp;MATRIX!EP3))+(SUMIFS('RENT ROLL'!$Y$3:$Y$100,'RENT ROLL'!$W$3:$W$100,"="&amp;MATRIX!EP3))+(SUMIFS('RENT ROLL'!$AD$3:$AD$100,'RENT ROLL'!$AB$3:$AB$100,"="&amp;MATRIX!EP3))+(SUMIFS('RENT ROLL'!$AI$3:$AI$100,'RENT ROLL'!$AG$3:$AG$100,"="&amp;MATRIX!EP3))</f>
        <v>0</v>
      </c>
      <c r="EQ12" s="75">
        <f>(SUMIFS('RENT ROLL'!$O$3:$O$100,'RENT ROLL'!$N$3:$N$100,"="&amp;MATRIX!EQ3))+(SUMIFS('RENT ROLL'!$Y$3:$Y$100,'RENT ROLL'!$W$3:$W$100,"="&amp;MATRIX!EQ3))+(SUMIFS('RENT ROLL'!$AD$3:$AD$100,'RENT ROLL'!$AB$3:$AB$100,"="&amp;MATRIX!EQ3))+(SUMIFS('RENT ROLL'!$AI$3:$AI$100,'RENT ROLL'!$AG$3:$AG$100,"="&amp;MATRIX!EQ3))</f>
        <v>0</v>
      </c>
      <c r="ER12" s="75">
        <f>(SUMIFS('RENT ROLL'!$O$3:$O$100,'RENT ROLL'!$N$3:$N$100,"="&amp;MATRIX!ER3))+(SUMIFS('RENT ROLL'!$Y$3:$Y$100,'RENT ROLL'!$W$3:$W$100,"="&amp;MATRIX!ER3))+(SUMIFS('RENT ROLL'!$AD$3:$AD$100,'RENT ROLL'!$AB$3:$AB$100,"="&amp;MATRIX!ER3))+(SUMIFS('RENT ROLL'!$AI$3:$AI$100,'RENT ROLL'!$AG$3:$AG$100,"="&amp;MATRIX!ER3))</f>
        <v>0</v>
      </c>
      <c r="ES12" s="75">
        <f>(SUMIFS('RENT ROLL'!$O$3:$O$100,'RENT ROLL'!$N$3:$N$100,"="&amp;MATRIX!ES3))+(SUMIFS('RENT ROLL'!$Y$3:$Y$100,'RENT ROLL'!$W$3:$W$100,"="&amp;MATRIX!ES3))+(SUMIFS('RENT ROLL'!$AD$3:$AD$100,'RENT ROLL'!$AB$3:$AB$100,"="&amp;MATRIX!ES3))+(SUMIFS('RENT ROLL'!$AI$3:$AI$100,'RENT ROLL'!$AG$3:$AG$100,"="&amp;MATRIX!ES3))</f>
        <v>0</v>
      </c>
      <c r="ET12" s="75">
        <f>(SUMIFS('RENT ROLL'!$O$3:$O$100,'RENT ROLL'!$N$3:$N$100,"="&amp;MATRIX!ET3))+(SUMIFS('RENT ROLL'!$Y$3:$Y$100,'RENT ROLL'!$W$3:$W$100,"="&amp;MATRIX!ET3))+(SUMIFS('RENT ROLL'!$AD$3:$AD$100,'RENT ROLL'!$AB$3:$AB$100,"="&amp;MATRIX!ET3))+(SUMIFS('RENT ROLL'!$AI$3:$AI$100,'RENT ROLL'!$AG$3:$AG$100,"="&amp;MATRIX!ET3))</f>
        <v>0</v>
      </c>
      <c r="EU12" s="75">
        <f>(SUMIFS('RENT ROLL'!$O$3:$O$100,'RENT ROLL'!$N$3:$N$100,"="&amp;MATRIX!EU3))+(SUMIFS('RENT ROLL'!$Y$3:$Y$100,'RENT ROLL'!$W$3:$W$100,"="&amp;MATRIX!EU3))+(SUMIFS('RENT ROLL'!$AD$3:$AD$100,'RENT ROLL'!$AB$3:$AB$100,"="&amp;MATRIX!EU3))+(SUMIFS('RENT ROLL'!$AI$3:$AI$100,'RENT ROLL'!$AG$3:$AG$100,"="&amp;MATRIX!EU3))</f>
        <v>0</v>
      </c>
      <c r="EV12" s="75">
        <f>(SUMIFS('RENT ROLL'!$O$3:$O$100,'RENT ROLL'!$N$3:$N$100,"="&amp;MATRIX!EV3))+(SUMIFS('RENT ROLL'!$Y$3:$Y$100,'RENT ROLL'!$W$3:$W$100,"="&amp;MATRIX!EV3))+(SUMIFS('RENT ROLL'!$AD$3:$AD$100,'RENT ROLL'!$AB$3:$AB$100,"="&amp;MATRIX!EV3))+(SUMIFS('RENT ROLL'!$AI$3:$AI$100,'RENT ROLL'!$AG$3:$AG$100,"="&amp;MATRIX!EV3))</f>
        <v>0</v>
      </c>
      <c r="EW12" s="75">
        <f>(SUMIFS('RENT ROLL'!$O$3:$O$100,'RENT ROLL'!$N$3:$N$100,"="&amp;MATRIX!EW3))+(SUMIFS('RENT ROLL'!$Y$3:$Y$100,'RENT ROLL'!$W$3:$W$100,"="&amp;MATRIX!EW3))+(SUMIFS('RENT ROLL'!$AD$3:$AD$100,'RENT ROLL'!$AB$3:$AB$100,"="&amp;MATRIX!EW3))+(SUMIFS('RENT ROLL'!$AI$3:$AI$100,'RENT ROLL'!$AG$3:$AG$100,"="&amp;MATRIX!EW3))</f>
        <v>0</v>
      </c>
      <c r="EX12" s="75">
        <f>(SUMIFS('RENT ROLL'!$O$3:$O$100,'RENT ROLL'!$N$3:$N$100,"="&amp;MATRIX!EX3))+(SUMIFS('RENT ROLL'!$Y$3:$Y$100,'RENT ROLL'!$W$3:$W$100,"="&amp;MATRIX!EX3))+(SUMIFS('RENT ROLL'!$AD$3:$AD$100,'RENT ROLL'!$AB$3:$AB$100,"="&amp;MATRIX!EX3))+(SUMIFS('RENT ROLL'!$AI$3:$AI$100,'RENT ROLL'!$AG$3:$AG$100,"="&amp;MATRIX!EX3))</f>
        <v>0</v>
      </c>
      <c r="EY12" s="75">
        <f>(SUMIFS('RENT ROLL'!$O$3:$O$100,'RENT ROLL'!$N$3:$N$100,"="&amp;MATRIX!EY3))+(SUMIFS('RENT ROLL'!$Y$3:$Y$100,'RENT ROLL'!$W$3:$W$100,"="&amp;MATRIX!EY3))+(SUMIFS('RENT ROLL'!$AD$3:$AD$100,'RENT ROLL'!$AB$3:$AB$100,"="&amp;MATRIX!EY3))+(SUMIFS('RENT ROLL'!$AI$3:$AI$100,'RENT ROLL'!$AG$3:$AG$100,"="&amp;MATRIX!EY3))</f>
        <v>0</v>
      </c>
      <c r="EZ12" s="75">
        <f>(SUMIFS('RENT ROLL'!$O$3:$O$100,'RENT ROLL'!$N$3:$N$100,"="&amp;MATRIX!EZ3))+(SUMIFS('RENT ROLL'!$Y$3:$Y$100,'RENT ROLL'!$W$3:$W$100,"="&amp;MATRIX!EZ3))+(SUMIFS('RENT ROLL'!$AD$3:$AD$100,'RENT ROLL'!$AB$3:$AB$100,"="&amp;MATRIX!EZ3))+(SUMIFS('RENT ROLL'!$AI$3:$AI$100,'RENT ROLL'!$AG$3:$AG$100,"="&amp;MATRIX!EZ3))</f>
        <v>0</v>
      </c>
      <c r="FA12" s="75">
        <f>(SUMIFS('RENT ROLL'!$O$3:$O$100,'RENT ROLL'!$N$3:$N$100,"="&amp;MATRIX!FA3))+(SUMIFS('RENT ROLL'!$Y$3:$Y$100,'RENT ROLL'!$W$3:$W$100,"="&amp;MATRIX!FA3))+(SUMIFS('RENT ROLL'!$AD$3:$AD$100,'RENT ROLL'!$AB$3:$AB$100,"="&amp;MATRIX!FA3))+(SUMIFS('RENT ROLL'!$AI$3:$AI$100,'RENT ROLL'!$AG$3:$AG$100,"="&amp;MATRIX!FA3))</f>
        <v>0</v>
      </c>
      <c r="FB12" s="75">
        <f>(SUMIFS('RENT ROLL'!$O$3:$O$100,'RENT ROLL'!$N$3:$N$100,"="&amp;MATRIX!FB3))+(SUMIFS('RENT ROLL'!$Y$3:$Y$100,'RENT ROLL'!$W$3:$W$100,"="&amp;MATRIX!FB3))+(SUMIFS('RENT ROLL'!$AD$3:$AD$100,'RENT ROLL'!$AB$3:$AB$100,"="&amp;MATRIX!FB3))+(SUMIFS('RENT ROLL'!$AI$3:$AI$100,'RENT ROLL'!$AG$3:$AG$100,"="&amp;MATRIX!FB3))</f>
        <v>0</v>
      </c>
      <c r="FC12" s="75">
        <f>(SUMIFS('RENT ROLL'!$O$3:$O$100,'RENT ROLL'!$N$3:$N$100,"="&amp;MATRIX!FC3))+(SUMIFS('RENT ROLL'!$Y$3:$Y$100,'RENT ROLL'!$W$3:$W$100,"="&amp;MATRIX!FC3))+(SUMIFS('RENT ROLL'!$AD$3:$AD$100,'RENT ROLL'!$AB$3:$AB$100,"="&amp;MATRIX!FC3))+(SUMIFS('RENT ROLL'!$AI$3:$AI$100,'RENT ROLL'!$AG$3:$AG$100,"="&amp;MATRIX!FC3))</f>
        <v>0</v>
      </c>
      <c r="FD12" s="75">
        <f>(SUMIFS('RENT ROLL'!$O$3:$O$100,'RENT ROLL'!$N$3:$N$100,"="&amp;MATRIX!FD3))+(SUMIFS('RENT ROLL'!$Y$3:$Y$100,'RENT ROLL'!$W$3:$W$100,"="&amp;MATRIX!FD3))+(SUMIFS('RENT ROLL'!$AD$3:$AD$100,'RENT ROLL'!$AB$3:$AB$100,"="&amp;MATRIX!FD3))+(SUMIFS('RENT ROLL'!$AI$3:$AI$100,'RENT ROLL'!$AG$3:$AG$100,"="&amp;MATRIX!FD3))</f>
        <v>0</v>
      </c>
      <c r="FE12" s="75">
        <f>(SUMIFS('RENT ROLL'!$O$3:$O$100,'RENT ROLL'!$N$3:$N$100,"="&amp;MATRIX!FE3))+(SUMIFS('RENT ROLL'!$Y$3:$Y$100,'RENT ROLL'!$W$3:$W$100,"="&amp;MATRIX!FE3))+(SUMIFS('RENT ROLL'!$AD$3:$AD$100,'RENT ROLL'!$AB$3:$AB$100,"="&amp;MATRIX!FE3))+(SUMIFS('RENT ROLL'!$AI$3:$AI$100,'RENT ROLL'!$AG$3:$AG$100,"="&amp;MATRIX!FE3))</f>
        <v>0</v>
      </c>
      <c r="FF12" s="75">
        <f>(SUMIFS('RENT ROLL'!$O$3:$O$100,'RENT ROLL'!$N$3:$N$100,"="&amp;MATRIX!FF3))+(SUMIFS('RENT ROLL'!$Y$3:$Y$100,'RENT ROLL'!$W$3:$W$100,"="&amp;MATRIX!FF3))+(SUMIFS('RENT ROLL'!$AD$3:$AD$100,'RENT ROLL'!$AB$3:$AB$100,"="&amp;MATRIX!FF3))+(SUMIFS('RENT ROLL'!$AI$3:$AI$100,'RENT ROLL'!$AG$3:$AG$100,"="&amp;MATRIX!FF3))</f>
        <v>0</v>
      </c>
      <c r="FG12" s="75">
        <f>(SUMIFS('RENT ROLL'!$O$3:$O$100,'RENT ROLL'!$N$3:$N$100,"="&amp;MATRIX!FG3))+(SUMIFS('RENT ROLL'!$Y$3:$Y$100,'RENT ROLL'!$W$3:$W$100,"="&amp;MATRIX!FG3))+(SUMIFS('RENT ROLL'!$AD$3:$AD$100,'RENT ROLL'!$AB$3:$AB$100,"="&amp;MATRIX!FG3))+(SUMIFS('RENT ROLL'!$AI$3:$AI$100,'RENT ROLL'!$AG$3:$AG$100,"="&amp;MATRIX!FG3))</f>
        <v>0</v>
      </c>
      <c r="FH12" s="75">
        <f>(SUMIFS('RENT ROLL'!$O$3:$O$100,'RENT ROLL'!$N$3:$N$100,"="&amp;MATRIX!FH3))+(SUMIFS('RENT ROLL'!$Y$3:$Y$100,'RENT ROLL'!$W$3:$W$100,"="&amp;MATRIX!FH3))+(SUMIFS('RENT ROLL'!$AD$3:$AD$100,'RENT ROLL'!$AB$3:$AB$100,"="&amp;MATRIX!FH3))+(SUMIFS('RENT ROLL'!$AI$3:$AI$100,'RENT ROLL'!$AG$3:$AG$100,"="&amp;MATRIX!FH3))</f>
        <v>0</v>
      </c>
      <c r="FI12" s="75">
        <f>(SUMIFS('RENT ROLL'!$O$3:$O$100,'RENT ROLL'!$N$3:$N$100,"="&amp;MATRIX!FI3))+(SUMIFS('RENT ROLL'!$Y$3:$Y$100,'RENT ROLL'!$W$3:$W$100,"="&amp;MATRIX!FI3))+(SUMIFS('RENT ROLL'!$AD$3:$AD$100,'RENT ROLL'!$AB$3:$AB$100,"="&amp;MATRIX!FI3))+(SUMIFS('RENT ROLL'!$AI$3:$AI$100,'RENT ROLL'!$AG$3:$AG$100,"="&amp;MATRIX!FI3))</f>
        <v>0</v>
      </c>
      <c r="FJ12" s="75">
        <f>(SUMIFS('RENT ROLL'!$O$3:$O$100,'RENT ROLL'!$N$3:$N$100,"="&amp;MATRIX!FJ3))+(SUMIFS('RENT ROLL'!$Y$3:$Y$100,'RENT ROLL'!$W$3:$W$100,"="&amp;MATRIX!FJ3))+(SUMIFS('RENT ROLL'!$AD$3:$AD$100,'RENT ROLL'!$AB$3:$AB$100,"="&amp;MATRIX!FJ3))+(SUMIFS('RENT ROLL'!$AI$3:$AI$100,'RENT ROLL'!$AG$3:$AG$100,"="&amp;MATRIX!FJ3))</f>
        <v>0</v>
      </c>
      <c r="FK12" s="75">
        <f>(SUMIFS('RENT ROLL'!$O$3:$O$100,'RENT ROLL'!$N$3:$N$100,"="&amp;MATRIX!FK3))+(SUMIFS('RENT ROLL'!$Y$3:$Y$100,'RENT ROLL'!$W$3:$W$100,"="&amp;MATRIX!FK3))+(SUMIFS('RENT ROLL'!$AD$3:$AD$100,'RENT ROLL'!$AB$3:$AB$100,"="&amp;MATRIX!FK3))+(SUMIFS('RENT ROLL'!$AI$3:$AI$100,'RENT ROLL'!$AG$3:$AG$100,"="&amp;MATRIX!FK3))</f>
        <v>0</v>
      </c>
      <c r="FL12" s="75">
        <f>(SUMIFS('RENT ROLL'!$O$3:$O$100,'RENT ROLL'!$N$3:$N$100,"="&amp;MATRIX!FL3))+(SUMIFS('RENT ROLL'!$Y$3:$Y$100,'RENT ROLL'!$W$3:$W$100,"="&amp;MATRIX!FL3))+(SUMIFS('RENT ROLL'!$AD$3:$AD$100,'RENT ROLL'!$AB$3:$AB$100,"="&amp;MATRIX!FL3))+(SUMIFS('RENT ROLL'!$AI$3:$AI$100,'RENT ROLL'!$AG$3:$AG$100,"="&amp;MATRIX!FL3))</f>
        <v>0</v>
      </c>
      <c r="FM12" s="75">
        <f>(SUMIFS('RENT ROLL'!$O$3:$O$100,'RENT ROLL'!$N$3:$N$100,"="&amp;MATRIX!FM3))+(SUMIFS('RENT ROLL'!$Y$3:$Y$100,'RENT ROLL'!$W$3:$W$100,"="&amp;MATRIX!FM3))+(SUMIFS('RENT ROLL'!$AD$3:$AD$100,'RENT ROLL'!$AB$3:$AB$100,"="&amp;MATRIX!FM3))+(SUMIFS('RENT ROLL'!$AI$3:$AI$100,'RENT ROLL'!$AG$3:$AG$100,"="&amp;MATRIX!FM3))</f>
        <v>0</v>
      </c>
      <c r="FN12" s="75">
        <f>(SUMIFS('RENT ROLL'!$O$3:$O$100,'RENT ROLL'!$N$3:$N$100,"="&amp;MATRIX!FN3))+(SUMIFS('RENT ROLL'!$Y$3:$Y$100,'RENT ROLL'!$W$3:$W$100,"="&amp;MATRIX!FN3))+(SUMIFS('RENT ROLL'!$AD$3:$AD$100,'RENT ROLL'!$AB$3:$AB$100,"="&amp;MATRIX!FN3))+(SUMIFS('RENT ROLL'!$AI$3:$AI$100,'RENT ROLL'!$AG$3:$AG$100,"="&amp;MATRIX!FN3))</f>
        <v>0</v>
      </c>
      <c r="FO12" s="75">
        <f>(SUMIFS('RENT ROLL'!$O$3:$O$100,'RENT ROLL'!$N$3:$N$100,"="&amp;MATRIX!FO3))+(SUMIFS('RENT ROLL'!$Y$3:$Y$100,'RENT ROLL'!$W$3:$W$100,"="&amp;MATRIX!FO3))+(SUMIFS('RENT ROLL'!$AD$3:$AD$100,'RENT ROLL'!$AB$3:$AB$100,"="&amp;MATRIX!FO3))+(SUMIFS('RENT ROLL'!$AI$3:$AI$100,'RENT ROLL'!$AG$3:$AG$100,"="&amp;MATRIX!FO3))</f>
        <v>0</v>
      </c>
      <c r="FP12" s="75">
        <f>(SUMIFS('RENT ROLL'!$O$3:$O$100,'RENT ROLL'!$N$3:$N$100,"="&amp;MATRIX!FP3))+(SUMIFS('RENT ROLL'!$Y$3:$Y$100,'RENT ROLL'!$W$3:$W$100,"="&amp;MATRIX!FP3))+(SUMIFS('RENT ROLL'!$AD$3:$AD$100,'RENT ROLL'!$AB$3:$AB$100,"="&amp;MATRIX!FP3))+(SUMIFS('RENT ROLL'!$AI$3:$AI$100,'RENT ROLL'!$AG$3:$AG$100,"="&amp;MATRIX!FP3))</f>
        <v>0</v>
      </c>
      <c r="FQ12" s="75">
        <f>(SUMIFS('RENT ROLL'!$O$3:$O$100,'RENT ROLL'!$N$3:$N$100,"="&amp;MATRIX!FQ3))+(SUMIFS('RENT ROLL'!$Y$3:$Y$100,'RENT ROLL'!$W$3:$W$100,"="&amp;MATRIX!FQ3))+(SUMIFS('RENT ROLL'!$AD$3:$AD$100,'RENT ROLL'!$AB$3:$AB$100,"="&amp;MATRIX!FQ3))+(SUMIFS('RENT ROLL'!$AI$3:$AI$100,'RENT ROLL'!$AG$3:$AG$100,"="&amp;MATRIX!FQ3))</f>
        <v>0</v>
      </c>
      <c r="FR12" s="75">
        <f>(SUMIFS('RENT ROLL'!$O$3:$O$100,'RENT ROLL'!$N$3:$N$100,"="&amp;MATRIX!FR3))+(SUMIFS('RENT ROLL'!$Y$3:$Y$100,'RENT ROLL'!$W$3:$W$100,"="&amp;MATRIX!FR3))+(SUMIFS('RENT ROLL'!$AD$3:$AD$100,'RENT ROLL'!$AB$3:$AB$100,"="&amp;MATRIX!FR3))+(SUMIFS('RENT ROLL'!$AI$3:$AI$100,'RENT ROLL'!$AG$3:$AG$100,"="&amp;MATRIX!FR3))</f>
        <v>0</v>
      </c>
      <c r="FS12" s="75">
        <f>(SUMIFS('RENT ROLL'!$O$3:$O$100,'RENT ROLL'!$N$3:$N$100,"="&amp;MATRIX!FS3))+(SUMIFS('RENT ROLL'!$Y$3:$Y$100,'RENT ROLL'!$W$3:$W$100,"="&amp;MATRIX!FS3))+(SUMIFS('RENT ROLL'!$AD$3:$AD$100,'RENT ROLL'!$AB$3:$AB$100,"="&amp;MATRIX!FS3))+(SUMIFS('RENT ROLL'!$AI$3:$AI$100,'RENT ROLL'!$AG$3:$AG$100,"="&amp;MATRIX!FS3))</f>
        <v>0</v>
      </c>
      <c r="FT12" s="75">
        <f>(SUMIFS('RENT ROLL'!$O$3:$O$100,'RENT ROLL'!$N$3:$N$100,"="&amp;MATRIX!FT3))+(SUMIFS('RENT ROLL'!$Y$3:$Y$100,'RENT ROLL'!$W$3:$W$100,"="&amp;MATRIX!FT3))+(SUMIFS('RENT ROLL'!$AD$3:$AD$100,'RENT ROLL'!$AB$3:$AB$100,"="&amp;MATRIX!FT3))+(SUMIFS('RENT ROLL'!$AI$3:$AI$100,'RENT ROLL'!$AG$3:$AG$100,"="&amp;MATRIX!FT3))</f>
        <v>0</v>
      </c>
      <c r="FU12" s="75">
        <f>(SUMIFS('RENT ROLL'!$O$3:$O$100,'RENT ROLL'!$N$3:$N$100,"="&amp;MATRIX!FU3))+(SUMIFS('RENT ROLL'!$Y$3:$Y$100,'RENT ROLL'!$W$3:$W$100,"="&amp;MATRIX!FU3))+(SUMIFS('RENT ROLL'!$AD$3:$AD$100,'RENT ROLL'!$AB$3:$AB$100,"="&amp;MATRIX!FU3))+(SUMIFS('RENT ROLL'!$AI$3:$AI$100,'RENT ROLL'!$AG$3:$AG$100,"="&amp;MATRIX!FU3))</f>
        <v>0</v>
      </c>
      <c r="FV12" s="75">
        <f>(SUMIFS('RENT ROLL'!$O$3:$O$100,'RENT ROLL'!$N$3:$N$100,"="&amp;MATRIX!FV3))+(SUMIFS('RENT ROLL'!$Y$3:$Y$100,'RENT ROLL'!$W$3:$W$100,"="&amp;MATRIX!FV3))+(SUMIFS('RENT ROLL'!$AD$3:$AD$100,'RENT ROLL'!$AB$3:$AB$100,"="&amp;MATRIX!FV3))+(SUMIFS('RENT ROLL'!$AI$3:$AI$100,'RENT ROLL'!$AG$3:$AG$100,"="&amp;MATRIX!FV3))</f>
        <v>0</v>
      </c>
      <c r="FW12" s="75">
        <f>(SUMIFS('RENT ROLL'!$O$3:$O$100,'RENT ROLL'!$N$3:$N$100,"="&amp;MATRIX!FW3))+(SUMIFS('RENT ROLL'!$Y$3:$Y$100,'RENT ROLL'!$W$3:$W$100,"="&amp;MATRIX!FW3))+(SUMIFS('RENT ROLL'!$AD$3:$AD$100,'RENT ROLL'!$AB$3:$AB$100,"="&amp;MATRIX!FW3))+(SUMIFS('RENT ROLL'!$AI$3:$AI$100,'RENT ROLL'!$AG$3:$AG$100,"="&amp;MATRIX!FW3))</f>
        <v>0</v>
      </c>
      <c r="FX12" s="75">
        <f>(SUMIFS('RENT ROLL'!$O$3:$O$100,'RENT ROLL'!$N$3:$N$100,"="&amp;MATRIX!FX3))+(SUMIFS('RENT ROLL'!$Y$3:$Y$100,'RENT ROLL'!$W$3:$W$100,"="&amp;MATRIX!FX3))+(SUMIFS('RENT ROLL'!$AD$3:$AD$100,'RENT ROLL'!$AB$3:$AB$100,"="&amp;MATRIX!FX3))+(SUMIFS('RENT ROLL'!$AI$3:$AI$100,'RENT ROLL'!$AG$3:$AG$100,"="&amp;MATRIX!FX3))</f>
        <v>0</v>
      </c>
      <c r="FY12" s="75">
        <f>(SUMIFS('RENT ROLL'!$O$3:$O$100,'RENT ROLL'!$N$3:$N$100,"="&amp;MATRIX!FY3))+(SUMIFS('RENT ROLL'!$Y$3:$Y$100,'RENT ROLL'!$W$3:$W$100,"="&amp;MATRIX!FY3))+(SUMIFS('RENT ROLL'!$AD$3:$AD$100,'RENT ROLL'!$AB$3:$AB$100,"="&amp;MATRIX!FY3))+(SUMIFS('RENT ROLL'!$AI$3:$AI$100,'RENT ROLL'!$AG$3:$AG$100,"="&amp;MATRIX!FY3))</f>
        <v>0</v>
      </c>
      <c r="FZ12" s="75">
        <f>(SUMIFS('RENT ROLL'!$O$3:$O$100,'RENT ROLL'!$N$3:$N$100,"="&amp;MATRIX!FZ3))+(SUMIFS('RENT ROLL'!$Y$3:$Y$100,'RENT ROLL'!$W$3:$W$100,"="&amp;MATRIX!FZ3))+(SUMIFS('RENT ROLL'!$AD$3:$AD$100,'RENT ROLL'!$AB$3:$AB$100,"="&amp;MATRIX!FZ3))+(SUMIFS('RENT ROLL'!$AI$3:$AI$100,'RENT ROLL'!$AG$3:$AG$100,"="&amp;MATRIX!FZ3))</f>
        <v>0</v>
      </c>
      <c r="GA12" s="75">
        <f>(SUMIFS('RENT ROLL'!$O$3:$O$100,'RENT ROLL'!$N$3:$N$100,"="&amp;MATRIX!GA3))+(SUMIFS('RENT ROLL'!$Y$3:$Y$100,'RENT ROLL'!$W$3:$W$100,"="&amp;MATRIX!GA3))+(SUMIFS('RENT ROLL'!$AD$3:$AD$100,'RENT ROLL'!$AB$3:$AB$100,"="&amp;MATRIX!GA3))+(SUMIFS('RENT ROLL'!$AI$3:$AI$100,'RENT ROLL'!$AG$3:$AG$100,"="&amp;MATRIX!GA3))</f>
        <v>0</v>
      </c>
      <c r="GB12" s="75">
        <f>(SUMIFS('RENT ROLL'!$O$3:$O$100,'RENT ROLL'!$N$3:$N$100,"="&amp;MATRIX!GB3))+(SUMIFS('RENT ROLL'!$Y$3:$Y$100,'RENT ROLL'!$W$3:$W$100,"="&amp;MATRIX!GB3))+(SUMIFS('RENT ROLL'!$AD$3:$AD$100,'RENT ROLL'!$AB$3:$AB$100,"="&amp;MATRIX!GB3))+(SUMIFS('RENT ROLL'!$AI$3:$AI$100,'RENT ROLL'!$AG$3:$AG$100,"="&amp;MATRIX!GB3))</f>
        <v>0</v>
      </c>
      <c r="GC12" s="75">
        <f>(SUMIFS('RENT ROLL'!$O$3:$O$100,'RENT ROLL'!$N$3:$N$100,"="&amp;MATRIX!GC3))+(SUMIFS('RENT ROLL'!$Y$3:$Y$100,'RENT ROLL'!$W$3:$W$100,"="&amp;MATRIX!GC3))+(SUMIFS('RENT ROLL'!$AD$3:$AD$100,'RENT ROLL'!$AB$3:$AB$100,"="&amp;MATRIX!GC3))+(SUMIFS('RENT ROLL'!$AI$3:$AI$100,'RENT ROLL'!$AG$3:$AG$100,"="&amp;MATRIX!GC3))</f>
        <v>0</v>
      </c>
      <c r="GD12" s="75">
        <f>(SUMIFS('RENT ROLL'!$O$3:$O$100,'RENT ROLL'!$N$3:$N$100,"="&amp;MATRIX!GD3))+(SUMIFS('RENT ROLL'!$Y$3:$Y$100,'RENT ROLL'!$W$3:$W$100,"="&amp;MATRIX!GD3))+(SUMIFS('RENT ROLL'!$AD$3:$AD$100,'RENT ROLL'!$AB$3:$AB$100,"="&amp;MATRIX!GD3))+(SUMIFS('RENT ROLL'!$AI$3:$AI$100,'RENT ROLL'!$AG$3:$AG$100,"="&amp;MATRIX!GD3))</f>
        <v>0</v>
      </c>
      <c r="GE12" s="75">
        <f>(SUMIFS('RENT ROLL'!$O$3:$O$100,'RENT ROLL'!$N$3:$N$100,"="&amp;MATRIX!GE3))+(SUMIFS('RENT ROLL'!$Y$3:$Y$100,'RENT ROLL'!$W$3:$W$100,"="&amp;MATRIX!GE3))+(SUMIFS('RENT ROLL'!$AD$3:$AD$100,'RENT ROLL'!$AB$3:$AB$100,"="&amp;MATRIX!GE3))+(SUMIFS('RENT ROLL'!$AI$3:$AI$100,'RENT ROLL'!$AG$3:$AG$100,"="&amp;MATRIX!GE3))</f>
        <v>0</v>
      </c>
      <c r="GF12" s="75">
        <f>(SUMIFS('RENT ROLL'!$O$3:$O$100,'RENT ROLL'!$N$3:$N$100,"="&amp;MATRIX!GF3))+(SUMIFS('RENT ROLL'!$Y$3:$Y$100,'RENT ROLL'!$W$3:$W$100,"="&amp;MATRIX!GF3))+(SUMIFS('RENT ROLL'!$AD$3:$AD$100,'RENT ROLL'!$AB$3:$AB$100,"="&amp;MATRIX!GF3))+(SUMIFS('RENT ROLL'!$AI$3:$AI$100,'RENT ROLL'!$AG$3:$AG$100,"="&amp;MATRIX!GF3))</f>
        <v>0</v>
      </c>
      <c r="GG12" s="75">
        <f>(SUMIFS('RENT ROLL'!$O$3:$O$100,'RENT ROLL'!$N$3:$N$100,"="&amp;MATRIX!GG3))+(SUMIFS('RENT ROLL'!$Y$3:$Y$100,'RENT ROLL'!$W$3:$W$100,"="&amp;MATRIX!GG3))+(SUMIFS('RENT ROLL'!$AD$3:$AD$100,'RENT ROLL'!$AB$3:$AB$100,"="&amp;MATRIX!GG3))+(SUMIFS('RENT ROLL'!$AI$3:$AI$100,'RENT ROLL'!$AG$3:$AG$100,"="&amp;MATRIX!GG3))</f>
        <v>0</v>
      </c>
      <c r="GH12" s="75">
        <f>(SUMIFS('RENT ROLL'!$O$3:$O$100,'RENT ROLL'!$N$3:$N$100,"="&amp;MATRIX!GH3))+(SUMIFS('RENT ROLL'!$Y$3:$Y$100,'RENT ROLL'!$W$3:$W$100,"="&amp;MATRIX!GH3))+(SUMIFS('RENT ROLL'!$AD$3:$AD$100,'RENT ROLL'!$AB$3:$AB$100,"="&amp;MATRIX!GH3))+(SUMIFS('RENT ROLL'!$AI$3:$AI$100,'RENT ROLL'!$AG$3:$AG$100,"="&amp;MATRIX!GH3))</f>
        <v>0</v>
      </c>
      <c r="GI12" s="75">
        <f>(SUMIFS('RENT ROLL'!$O$3:$O$100,'RENT ROLL'!$N$3:$N$100,"="&amp;MATRIX!GI3))+(SUMIFS('RENT ROLL'!$Y$3:$Y$100,'RENT ROLL'!$W$3:$W$100,"="&amp;MATRIX!GI3))+(SUMIFS('RENT ROLL'!$AD$3:$AD$100,'RENT ROLL'!$AB$3:$AB$100,"="&amp;MATRIX!GI3))+(SUMIFS('RENT ROLL'!$AI$3:$AI$100,'RENT ROLL'!$AG$3:$AG$100,"="&amp;MATRIX!GI3))</f>
        <v>0</v>
      </c>
      <c r="GJ12" s="75">
        <f>(SUMIFS('RENT ROLL'!$O$3:$O$100,'RENT ROLL'!$N$3:$N$100,"="&amp;MATRIX!GJ3))+(SUMIFS('RENT ROLL'!$Y$3:$Y$100,'RENT ROLL'!$W$3:$W$100,"="&amp;MATRIX!GJ3))+(SUMIFS('RENT ROLL'!$AD$3:$AD$100,'RENT ROLL'!$AB$3:$AB$100,"="&amp;MATRIX!GJ3))+(SUMIFS('RENT ROLL'!$AI$3:$AI$100,'RENT ROLL'!$AG$3:$AG$100,"="&amp;MATRIX!GJ3))</f>
        <v>0</v>
      </c>
      <c r="GK12" s="75">
        <f>(SUMIFS('RENT ROLL'!$O$3:$O$100,'RENT ROLL'!$N$3:$N$100,"="&amp;MATRIX!GK3))+(SUMIFS('RENT ROLL'!$Y$3:$Y$100,'RENT ROLL'!$W$3:$W$100,"="&amp;MATRIX!GK3))+(SUMIFS('RENT ROLL'!$AD$3:$AD$100,'RENT ROLL'!$AB$3:$AB$100,"="&amp;MATRIX!GK3))+(SUMIFS('RENT ROLL'!$AI$3:$AI$100,'RENT ROLL'!$AG$3:$AG$100,"="&amp;MATRIX!GK3))</f>
        <v>0</v>
      </c>
      <c r="GL12" s="75">
        <f>(SUMIFS('RENT ROLL'!$O$3:$O$100,'RENT ROLL'!$N$3:$N$100,"="&amp;MATRIX!GL3))+(SUMIFS('RENT ROLL'!$Y$3:$Y$100,'RENT ROLL'!$W$3:$W$100,"="&amp;MATRIX!GL3))+(SUMIFS('RENT ROLL'!$AD$3:$AD$100,'RENT ROLL'!$AB$3:$AB$100,"="&amp;MATRIX!GL3))+(SUMIFS('RENT ROLL'!$AI$3:$AI$100,'RENT ROLL'!$AG$3:$AG$100,"="&amp;MATRIX!GL3))</f>
        <v>0</v>
      </c>
      <c r="GM12" s="75">
        <f>(SUMIFS('RENT ROLL'!$O$3:$O$100,'RENT ROLL'!$N$3:$N$100,"="&amp;MATRIX!GM3))+(SUMIFS('RENT ROLL'!$Y$3:$Y$100,'RENT ROLL'!$W$3:$W$100,"="&amp;MATRIX!GM3))+(SUMIFS('RENT ROLL'!$AD$3:$AD$100,'RENT ROLL'!$AB$3:$AB$100,"="&amp;MATRIX!GM3))+(SUMIFS('RENT ROLL'!$AI$3:$AI$100,'RENT ROLL'!$AG$3:$AG$100,"="&amp;MATRIX!GM3))</f>
        <v>0</v>
      </c>
      <c r="GN12" s="75">
        <f>(SUMIFS('RENT ROLL'!$O$3:$O$100,'RENT ROLL'!$N$3:$N$100,"="&amp;MATRIX!GN3))+(SUMIFS('RENT ROLL'!$Y$3:$Y$100,'RENT ROLL'!$W$3:$W$100,"="&amp;MATRIX!GN3))+(SUMIFS('RENT ROLL'!$AD$3:$AD$100,'RENT ROLL'!$AB$3:$AB$100,"="&amp;MATRIX!GN3))+(SUMIFS('RENT ROLL'!$AI$3:$AI$100,'RENT ROLL'!$AG$3:$AG$100,"="&amp;MATRIX!GN3))</f>
        <v>0</v>
      </c>
      <c r="GO12" s="75">
        <f>(SUMIFS('RENT ROLL'!$O$3:$O$100,'RENT ROLL'!$N$3:$N$100,"="&amp;MATRIX!GO3))+(SUMIFS('RENT ROLL'!$Y$3:$Y$100,'RENT ROLL'!$W$3:$W$100,"="&amp;MATRIX!GO3))+(SUMIFS('RENT ROLL'!$AD$3:$AD$100,'RENT ROLL'!$AB$3:$AB$100,"="&amp;MATRIX!GO3))+(SUMIFS('RENT ROLL'!$AI$3:$AI$100,'RENT ROLL'!$AG$3:$AG$100,"="&amp;MATRIX!GO3))</f>
        <v>0</v>
      </c>
      <c r="GP12" s="75">
        <f>(SUMIFS('RENT ROLL'!$O$3:$O$100,'RENT ROLL'!$N$3:$N$100,"="&amp;MATRIX!GP3))+(SUMIFS('RENT ROLL'!$Y$3:$Y$100,'RENT ROLL'!$W$3:$W$100,"="&amp;MATRIX!GP3))+(SUMIFS('RENT ROLL'!$AD$3:$AD$100,'RENT ROLL'!$AB$3:$AB$100,"="&amp;MATRIX!GP3))+(SUMIFS('RENT ROLL'!$AI$3:$AI$100,'RENT ROLL'!$AG$3:$AG$100,"="&amp;MATRIX!GP3))</f>
        <v>0</v>
      </c>
      <c r="GQ12" s="75">
        <f>(SUMIFS('RENT ROLL'!$O$3:$O$100,'RENT ROLL'!$N$3:$N$100,"="&amp;MATRIX!GQ3))+(SUMIFS('RENT ROLL'!$Y$3:$Y$100,'RENT ROLL'!$W$3:$W$100,"="&amp;MATRIX!GQ3))+(SUMIFS('RENT ROLL'!$AD$3:$AD$100,'RENT ROLL'!$AB$3:$AB$100,"="&amp;MATRIX!GQ3))+(SUMIFS('RENT ROLL'!$AI$3:$AI$100,'RENT ROLL'!$AG$3:$AG$100,"="&amp;MATRIX!GQ3))</f>
        <v>0</v>
      </c>
      <c r="GR12" s="75">
        <f>(SUMIFS('RENT ROLL'!$O$3:$O$100,'RENT ROLL'!$N$3:$N$100,"="&amp;MATRIX!GR3))+(SUMIFS('RENT ROLL'!$Y$3:$Y$100,'RENT ROLL'!$W$3:$W$100,"="&amp;MATRIX!GR3))+(SUMIFS('RENT ROLL'!$AD$3:$AD$100,'RENT ROLL'!$AB$3:$AB$100,"="&amp;MATRIX!GR3))+(SUMIFS('RENT ROLL'!$AI$3:$AI$100,'RENT ROLL'!$AG$3:$AG$100,"="&amp;MATRIX!GR3))</f>
        <v>0</v>
      </c>
      <c r="GS12" s="75">
        <f>(SUMIFS('RENT ROLL'!$O$3:$O$100,'RENT ROLL'!$N$3:$N$100,"="&amp;MATRIX!GS3))+(SUMIFS('RENT ROLL'!$Y$3:$Y$100,'RENT ROLL'!$W$3:$W$100,"="&amp;MATRIX!GS3))+(SUMIFS('RENT ROLL'!$AD$3:$AD$100,'RENT ROLL'!$AB$3:$AB$100,"="&amp;MATRIX!GS3))+(SUMIFS('RENT ROLL'!$AI$3:$AI$100,'RENT ROLL'!$AG$3:$AG$100,"="&amp;MATRIX!GS3))</f>
        <v>24373.778601599999</v>
      </c>
      <c r="GT12" s="75">
        <f>(SUMIFS('RENT ROLL'!$O$3:$O$100,'RENT ROLL'!$N$3:$N$100,"="&amp;MATRIX!GT3))+(SUMIFS('RENT ROLL'!$Y$3:$Y$100,'RENT ROLL'!$W$3:$W$100,"="&amp;MATRIX!GT3))+(SUMIFS('RENT ROLL'!$AD$3:$AD$100,'RENT ROLL'!$AB$3:$AB$100,"="&amp;MATRIX!GT3))+(SUMIFS('RENT ROLL'!$AI$3:$AI$100,'RENT ROLL'!$AG$3:$AG$100,"="&amp;MATRIX!GT3))</f>
        <v>14985.74295</v>
      </c>
      <c r="GU12" s="75">
        <f>(SUMIFS('RENT ROLL'!$O$3:$O$100,'RENT ROLL'!$N$3:$N$100,"="&amp;MATRIX!GU3))+(SUMIFS('RENT ROLL'!$Y$3:$Y$100,'RENT ROLL'!$W$3:$W$100,"="&amp;MATRIX!GU3))+(SUMIFS('RENT ROLL'!$AD$3:$AD$100,'RENT ROLL'!$AB$3:$AB$100,"="&amp;MATRIX!GU3))+(SUMIFS('RENT ROLL'!$AI$3:$AI$100,'RENT ROLL'!$AG$3:$AG$100,"="&amp;MATRIX!GU3))</f>
        <v>0</v>
      </c>
      <c r="GV12" s="75">
        <f>(SUMIFS('RENT ROLL'!$O$3:$O$100,'RENT ROLL'!$N$3:$N$100,"="&amp;MATRIX!GV3))+(SUMIFS('RENT ROLL'!$Y$3:$Y$100,'RENT ROLL'!$W$3:$W$100,"="&amp;MATRIX!GV3))+(SUMIFS('RENT ROLL'!$AD$3:$AD$100,'RENT ROLL'!$AB$3:$AB$100,"="&amp;MATRIX!GV3))+(SUMIFS('RENT ROLL'!$AI$3:$AI$100,'RENT ROLL'!$AG$3:$AG$100,"="&amp;MATRIX!GV3))</f>
        <v>6862.9069332000008</v>
      </c>
      <c r="GW12" s="75">
        <f>(SUMIFS('RENT ROLL'!$O$3:$O$100,'RENT ROLL'!$N$3:$N$100,"="&amp;MATRIX!GW3))+(SUMIFS('RENT ROLL'!$Y$3:$Y$100,'RENT ROLL'!$W$3:$W$100,"="&amp;MATRIX!GW3))+(SUMIFS('RENT ROLL'!$AD$3:$AD$100,'RENT ROLL'!$AB$3:$AB$100,"="&amp;MATRIX!GW3))+(SUMIFS('RENT ROLL'!$AI$3:$AI$100,'RENT ROLL'!$AG$3:$AG$100,"="&amp;MATRIX!GW3))</f>
        <v>0</v>
      </c>
      <c r="GX12" s="75">
        <f>(SUMIFS('RENT ROLL'!$O$3:$O$100,'RENT ROLL'!$N$3:$N$100,"="&amp;MATRIX!GX3))+(SUMIFS('RENT ROLL'!$Y$3:$Y$100,'RENT ROLL'!$W$3:$W$100,"="&amp;MATRIX!GX3))+(SUMIFS('RENT ROLL'!$AD$3:$AD$100,'RENT ROLL'!$AB$3:$AB$100,"="&amp;MATRIX!GX3))+(SUMIFS('RENT ROLL'!$AI$3:$AI$100,'RENT ROLL'!$AG$3:$AG$100,"="&amp;MATRIX!GX3))</f>
        <v>0</v>
      </c>
      <c r="GY12" s="75">
        <f>(SUMIFS('RENT ROLL'!$O$3:$O$100,'RENT ROLL'!$N$3:$N$100,"="&amp;MATRIX!GY3))+(SUMIFS('RENT ROLL'!$Y$3:$Y$100,'RENT ROLL'!$W$3:$W$100,"="&amp;MATRIX!GY3))+(SUMIFS('RENT ROLL'!$AD$3:$AD$100,'RENT ROLL'!$AB$3:$AB$100,"="&amp;MATRIX!GY3))+(SUMIFS('RENT ROLL'!$AI$3:$AI$100,'RENT ROLL'!$AG$3:$AG$100,"="&amp;MATRIX!GY3))</f>
        <v>0</v>
      </c>
      <c r="GZ12" s="75">
        <f>(SUMIFS('RENT ROLL'!$O$3:$O$100,'RENT ROLL'!$N$3:$N$100,"="&amp;MATRIX!GZ3))+(SUMIFS('RENT ROLL'!$Y$3:$Y$100,'RENT ROLL'!$W$3:$W$100,"="&amp;MATRIX!GZ3))+(SUMIFS('RENT ROLL'!$AD$3:$AD$100,'RENT ROLL'!$AB$3:$AB$100,"="&amp;MATRIX!GZ3))+(SUMIFS('RENT ROLL'!$AI$3:$AI$100,'RENT ROLL'!$AG$3:$AG$100,"="&amp;MATRIX!GZ3))</f>
        <v>0</v>
      </c>
      <c r="HA12" s="75">
        <f>(SUMIFS('RENT ROLL'!$O$3:$O$100,'RENT ROLL'!$N$3:$N$100,"="&amp;MATRIX!HA3))+(SUMIFS('RENT ROLL'!$Y$3:$Y$100,'RENT ROLL'!$W$3:$W$100,"="&amp;MATRIX!HA3))+(SUMIFS('RENT ROLL'!$AD$3:$AD$100,'RENT ROLL'!$AB$3:$AB$100,"="&amp;MATRIX!HA3))+(SUMIFS('RENT ROLL'!$AI$3:$AI$100,'RENT ROLL'!$AG$3:$AG$100,"="&amp;MATRIX!HA3))</f>
        <v>0</v>
      </c>
      <c r="HB12" s="75">
        <f>(SUMIFS('RENT ROLL'!$O$3:$O$100,'RENT ROLL'!$N$3:$N$100,"="&amp;MATRIX!HB3))+(SUMIFS('RENT ROLL'!$Y$3:$Y$100,'RENT ROLL'!$W$3:$W$100,"="&amp;MATRIX!HB3))+(SUMIFS('RENT ROLL'!$AD$3:$AD$100,'RENT ROLL'!$AB$3:$AB$100,"="&amp;MATRIX!HB3))+(SUMIFS('RENT ROLL'!$AI$3:$AI$100,'RENT ROLL'!$AG$3:$AG$100,"="&amp;MATRIX!HB3))</f>
        <v>0</v>
      </c>
      <c r="HC12" s="75">
        <f>(SUMIFS('RENT ROLL'!$O$3:$O$100,'RENT ROLL'!$N$3:$N$100,"="&amp;MATRIX!HC3))+(SUMIFS('RENT ROLL'!$Y$3:$Y$100,'RENT ROLL'!$W$3:$W$100,"="&amp;MATRIX!HC3))+(SUMIFS('RENT ROLL'!$AD$3:$AD$100,'RENT ROLL'!$AB$3:$AB$100,"="&amp;MATRIX!HC3))+(SUMIFS('RENT ROLL'!$AI$3:$AI$100,'RENT ROLL'!$AG$3:$AG$100,"="&amp;MATRIX!HC3))</f>
        <v>0</v>
      </c>
      <c r="HD12" s="75">
        <f>(SUMIFS('RENT ROLL'!$O$3:$O$100,'RENT ROLL'!$N$3:$N$100,"="&amp;MATRIX!HD3))+(SUMIFS('RENT ROLL'!$Y$3:$Y$100,'RENT ROLL'!$W$3:$W$100,"="&amp;MATRIX!HD3))+(SUMIFS('RENT ROLL'!$AD$3:$AD$100,'RENT ROLL'!$AB$3:$AB$100,"="&amp;MATRIX!HD3))+(SUMIFS('RENT ROLL'!$AI$3:$AI$100,'RENT ROLL'!$AG$3:$AG$100,"="&amp;MATRIX!HD3))</f>
        <v>0</v>
      </c>
      <c r="HE12" s="75">
        <f>(SUMIFS('RENT ROLL'!$O$3:$O$100,'RENT ROLL'!$N$3:$N$100,"="&amp;MATRIX!HE3))+(SUMIFS('RENT ROLL'!$Y$3:$Y$100,'RENT ROLL'!$W$3:$W$100,"="&amp;MATRIX!HE3))+(SUMIFS('RENT ROLL'!$AD$3:$AD$100,'RENT ROLL'!$AB$3:$AB$100,"="&amp;MATRIX!HE3))+(SUMIFS('RENT ROLL'!$AI$3:$AI$100,'RENT ROLL'!$AG$3:$AG$100,"="&amp;MATRIX!HE3))</f>
        <v>0</v>
      </c>
      <c r="HF12" s="75">
        <f>(SUMIFS('RENT ROLL'!$O$3:$O$100,'RENT ROLL'!$N$3:$N$100,"="&amp;MATRIX!HF3))+(SUMIFS('RENT ROLL'!$Y$3:$Y$100,'RENT ROLL'!$W$3:$W$100,"="&amp;MATRIX!HF3))+(SUMIFS('RENT ROLL'!$AD$3:$AD$100,'RENT ROLL'!$AB$3:$AB$100,"="&amp;MATRIX!HF3))+(SUMIFS('RENT ROLL'!$AI$3:$AI$100,'RENT ROLL'!$AG$3:$AG$100,"="&amp;MATRIX!HF3))</f>
        <v>0</v>
      </c>
      <c r="HG12" s="75">
        <f>(SUMIFS('RENT ROLL'!$O$3:$O$100,'RENT ROLL'!$N$3:$N$100,"="&amp;MATRIX!HG3))+(SUMIFS('RENT ROLL'!$Y$3:$Y$100,'RENT ROLL'!$W$3:$W$100,"="&amp;MATRIX!HG3))+(SUMIFS('RENT ROLL'!$AD$3:$AD$100,'RENT ROLL'!$AB$3:$AB$100,"="&amp;MATRIX!HG3))+(SUMIFS('RENT ROLL'!$AI$3:$AI$100,'RENT ROLL'!$AG$3:$AG$100,"="&amp;MATRIX!HG3))</f>
        <v>0</v>
      </c>
      <c r="HH12" s="75">
        <f>(SUMIFS('RENT ROLL'!$O$3:$O$100,'RENT ROLL'!$N$3:$N$100,"="&amp;MATRIX!HH3))+(SUMIFS('RENT ROLL'!$Y$3:$Y$100,'RENT ROLL'!$W$3:$W$100,"="&amp;MATRIX!HH3))+(SUMIFS('RENT ROLL'!$AD$3:$AD$100,'RENT ROLL'!$AB$3:$AB$100,"="&amp;MATRIX!HH3))+(SUMIFS('RENT ROLL'!$AI$3:$AI$100,'RENT ROLL'!$AG$3:$AG$100,"="&amp;MATRIX!HH3))</f>
        <v>0</v>
      </c>
      <c r="HI12" s="75">
        <f>(SUMIFS('RENT ROLL'!$O$3:$O$100,'RENT ROLL'!$N$3:$N$100,"="&amp;MATRIX!HI3))+(SUMIFS('RENT ROLL'!$Y$3:$Y$100,'RENT ROLL'!$W$3:$W$100,"="&amp;MATRIX!HI3))+(SUMIFS('RENT ROLL'!$AD$3:$AD$100,'RENT ROLL'!$AB$3:$AB$100,"="&amp;MATRIX!HI3))+(SUMIFS('RENT ROLL'!$AI$3:$AI$100,'RENT ROLL'!$AG$3:$AG$100,"="&amp;MATRIX!HI3))</f>
        <v>0</v>
      </c>
      <c r="HJ12" s="75">
        <f>(SUMIFS('RENT ROLL'!$O$3:$O$100,'RENT ROLL'!$N$3:$N$100,"="&amp;MATRIX!HJ3))+(SUMIFS('RENT ROLL'!$Y$3:$Y$100,'RENT ROLL'!$W$3:$W$100,"="&amp;MATRIX!HJ3))+(SUMIFS('RENT ROLL'!$AD$3:$AD$100,'RENT ROLL'!$AB$3:$AB$100,"="&amp;MATRIX!HJ3))+(SUMIFS('RENT ROLL'!$AI$3:$AI$100,'RENT ROLL'!$AG$3:$AG$100,"="&amp;MATRIX!HJ3))</f>
        <v>0</v>
      </c>
      <c r="HK12" s="75">
        <f>(SUMIFS('RENT ROLL'!$O$3:$O$100,'RENT ROLL'!$N$3:$N$100,"="&amp;MATRIX!HK3))+(SUMIFS('RENT ROLL'!$Y$3:$Y$100,'RENT ROLL'!$W$3:$W$100,"="&amp;MATRIX!HK3))+(SUMIFS('RENT ROLL'!$AD$3:$AD$100,'RENT ROLL'!$AB$3:$AB$100,"="&amp;MATRIX!HK3))+(SUMIFS('RENT ROLL'!$AI$3:$AI$100,'RENT ROLL'!$AG$3:$AG$100,"="&amp;MATRIX!HK3))</f>
        <v>0</v>
      </c>
      <c r="HL12" s="75">
        <f>(SUMIFS('RENT ROLL'!$O$3:$O$100,'RENT ROLL'!$N$3:$N$100,"="&amp;MATRIX!HL3))+(SUMIFS('RENT ROLL'!$Y$3:$Y$100,'RENT ROLL'!$W$3:$W$100,"="&amp;MATRIX!HL3))+(SUMIFS('RENT ROLL'!$AD$3:$AD$100,'RENT ROLL'!$AB$3:$AB$100,"="&amp;MATRIX!HL3))+(SUMIFS('RENT ROLL'!$AI$3:$AI$100,'RENT ROLL'!$AG$3:$AG$100,"="&amp;MATRIX!HL3))</f>
        <v>0</v>
      </c>
      <c r="HM12" s="75">
        <f>(SUMIFS('RENT ROLL'!$O$3:$O$100,'RENT ROLL'!$N$3:$N$100,"="&amp;MATRIX!HM3))+(SUMIFS('RENT ROLL'!$Y$3:$Y$100,'RENT ROLL'!$W$3:$W$100,"="&amp;MATRIX!HM3))+(SUMIFS('RENT ROLL'!$AD$3:$AD$100,'RENT ROLL'!$AB$3:$AB$100,"="&amp;MATRIX!HM3))+(SUMIFS('RENT ROLL'!$AI$3:$AI$100,'RENT ROLL'!$AG$3:$AG$100,"="&amp;MATRIX!HM3))</f>
        <v>0</v>
      </c>
      <c r="HN12" s="75">
        <f>(SUMIFS('RENT ROLL'!$O$3:$O$100,'RENT ROLL'!$N$3:$N$100,"="&amp;MATRIX!HN3))+(SUMIFS('RENT ROLL'!$Y$3:$Y$100,'RENT ROLL'!$W$3:$W$100,"="&amp;MATRIX!HN3))+(SUMIFS('RENT ROLL'!$AD$3:$AD$100,'RENT ROLL'!$AB$3:$AB$100,"="&amp;MATRIX!HN3))+(SUMIFS('RENT ROLL'!$AI$3:$AI$100,'RENT ROLL'!$AG$3:$AG$100,"="&amp;MATRIX!HN3))</f>
        <v>0</v>
      </c>
      <c r="HO12" s="75">
        <f>(SUMIFS('RENT ROLL'!$O$3:$O$100,'RENT ROLL'!$N$3:$N$100,"="&amp;MATRIX!HO3))+(SUMIFS('RENT ROLL'!$Y$3:$Y$100,'RENT ROLL'!$W$3:$W$100,"="&amp;MATRIX!HO3))+(SUMIFS('RENT ROLL'!$AD$3:$AD$100,'RENT ROLL'!$AB$3:$AB$100,"="&amp;MATRIX!HO3))+(SUMIFS('RENT ROLL'!$AI$3:$AI$100,'RENT ROLL'!$AG$3:$AG$100,"="&amp;MATRIX!HO3))</f>
        <v>0</v>
      </c>
      <c r="HP12" s="75">
        <f>(SUMIFS('RENT ROLL'!$O$3:$O$100,'RENT ROLL'!$N$3:$N$100,"="&amp;MATRIX!HP3))+(SUMIFS('RENT ROLL'!$Y$3:$Y$100,'RENT ROLL'!$W$3:$W$100,"="&amp;MATRIX!HP3))+(SUMIFS('RENT ROLL'!$AD$3:$AD$100,'RENT ROLL'!$AB$3:$AB$100,"="&amp;MATRIX!HP3))+(SUMIFS('RENT ROLL'!$AI$3:$AI$100,'RENT ROLL'!$AG$3:$AG$100,"="&amp;MATRIX!HP3))</f>
        <v>0</v>
      </c>
      <c r="HQ12" s="75">
        <f>(SUMIFS('RENT ROLL'!$O$3:$O$100,'RENT ROLL'!$N$3:$N$100,"="&amp;MATRIX!HQ3))+(SUMIFS('RENT ROLL'!$Y$3:$Y$100,'RENT ROLL'!$W$3:$W$100,"="&amp;MATRIX!HQ3))+(SUMIFS('RENT ROLL'!$AD$3:$AD$100,'RENT ROLL'!$AB$3:$AB$100,"="&amp;MATRIX!HQ3))+(SUMIFS('RENT ROLL'!$AI$3:$AI$100,'RENT ROLL'!$AG$3:$AG$100,"="&amp;MATRIX!HQ3))</f>
        <v>0</v>
      </c>
      <c r="HR12" s="75">
        <f>(SUMIFS('RENT ROLL'!$O$3:$O$100,'RENT ROLL'!$N$3:$N$100,"="&amp;MATRIX!HR3))+(SUMIFS('RENT ROLL'!$Y$3:$Y$100,'RENT ROLL'!$W$3:$W$100,"="&amp;MATRIX!HR3))+(SUMIFS('RENT ROLL'!$AD$3:$AD$100,'RENT ROLL'!$AB$3:$AB$100,"="&amp;MATRIX!HR3))+(SUMIFS('RENT ROLL'!$AI$3:$AI$100,'RENT ROLL'!$AG$3:$AG$100,"="&amp;MATRIX!HR3))</f>
        <v>0</v>
      </c>
      <c r="HS12" s="75">
        <f>(SUMIFS('RENT ROLL'!$O$3:$O$100,'RENT ROLL'!$N$3:$N$100,"="&amp;MATRIX!HS3))+(SUMIFS('RENT ROLL'!$Y$3:$Y$100,'RENT ROLL'!$W$3:$W$100,"="&amp;MATRIX!HS3))+(SUMIFS('RENT ROLL'!$AD$3:$AD$100,'RENT ROLL'!$AB$3:$AB$100,"="&amp;MATRIX!HS3))+(SUMIFS('RENT ROLL'!$AI$3:$AI$100,'RENT ROLL'!$AG$3:$AG$100,"="&amp;MATRIX!HS3))</f>
        <v>0</v>
      </c>
      <c r="HT12" s="75">
        <f>(SUMIFS('RENT ROLL'!$O$3:$O$100,'RENT ROLL'!$N$3:$N$100,"="&amp;MATRIX!HT3))+(SUMIFS('RENT ROLL'!$Y$3:$Y$100,'RENT ROLL'!$W$3:$W$100,"="&amp;MATRIX!HT3))+(SUMIFS('RENT ROLL'!$AD$3:$AD$100,'RENT ROLL'!$AB$3:$AB$100,"="&amp;MATRIX!HT3))+(SUMIFS('RENT ROLL'!$AI$3:$AI$100,'RENT ROLL'!$AG$3:$AG$100,"="&amp;MATRIX!HT3))</f>
        <v>0</v>
      </c>
      <c r="HU12" s="75">
        <f>(SUMIFS('RENT ROLL'!$O$3:$O$100,'RENT ROLL'!$N$3:$N$100,"="&amp;MATRIX!HU3))+(SUMIFS('RENT ROLL'!$Y$3:$Y$100,'RENT ROLL'!$W$3:$W$100,"="&amp;MATRIX!HU3))+(SUMIFS('RENT ROLL'!$AD$3:$AD$100,'RENT ROLL'!$AB$3:$AB$100,"="&amp;MATRIX!HU3))+(SUMIFS('RENT ROLL'!$AI$3:$AI$100,'RENT ROLL'!$AG$3:$AG$100,"="&amp;MATRIX!HU3))</f>
        <v>0</v>
      </c>
      <c r="HV12" s="75">
        <f>(SUMIFS('RENT ROLL'!$O$3:$O$100,'RENT ROLL'!$N$3:$N$100,"="&amp;MATRIX!HV3))+(SUMIFS('RENT ROLL'!$Y$3:$Y$100,'RENT ROLL'!$W$3:$W$100,"="&amp;MATRIX!HV3))+(SUMIFS('RENT ROLL'!$AD$3:$AD$100,'RENT ROLL'!$AB$3:$AB$100,"="&amp;MATRIX!HV3))+(SUMIFS('RENT ROLL'!$AI$3:$AI$100,'RENT ROLL'!$AG$3:$AG$100,"="&amp;MATRIX!HV3))</f>
        <v>0</v>
      </c>
      <c r="HW12" s="75">
        <f>(SUMIFS('RENT ROLL'!$O$3:$O$100,'RENT ROLL'!$N$3:$N$100,"="&amp;MATRIX!HW3))+(SUMIFS('RENT ROLL'!$Y$3:$Y$100,'RENT ROLL'!$W$3:$W$100,"="&amp;MATRIX!HW3))+(SUMIFS('RENT ROLL'!$AD$3:$AD$100,'RENT ROLL'!$AB$3:$AB$100,"="&amp;MATRIX!HW3))+(SUMIFS('RENT ROLL'!$AI$3:$AI$100,'RENT ROLL'!$AG$3:$AG$100,"="&amp;MATRIX!HW3))</f>
        <v>0</v>
      </c>
      <c r="HX12" s="75">
        <f>(SUMIFS('RENT ROLL'!$O$3:$O$100,'RENT ROLL'!$N$3:$N$100,"="&amp;MATRIX!HX3))+(SUMIFS('RENT ROLL'!$Y$3:$Y$100,'RENT ROLL'!$W$3:$W$100,"="&amp;MATRIX!HX3))+(SUMIFS('RENT ROLL'!$AD$3:$AD$100,'RENT ROLL'!$AB$3:$AB$100,"="&amp;MATRIX!HX3))+(SUMIFS('RENT ROLL'!$AI$3:$AI$100,'RENT ROLL'!$AG$3:$AG$100,"="&amp;MATRIX!HX3))</f>
        <v>0</v>
      </c>
      <c r="HY12" s="75">
        <f>(SUMIFS('RENT ROLL'!$O$3:$O$100,'RENT ROLL'!$N$3:$N$100,"="&amp;MATRIX!HY3))+(SUMIFS('RENT ROLL'!$Y$3:$Y$100,'RENT ROLL'!$W$3:$W$100,"="&amp;MATRIX!HY3))+(SUMIFS('RENT ROLL'!$AD$3:$AD$100,'RENT ROLL'!$AB$3:$AB$100,"="&amp;MATRIX!HY3))+(SUMIFS('RENT ROLL'!$AI$3:$AI$100,'RENT ROLL'!$AG$3:$AG$100,"="&amp;MATRIX!HY3))</f>
        <v>0</v>
      </c>
      <c r="HZ12" s="75">
        <f>(SUMIFS('RENT ROLL'!$O$3:$O$100,'RENT ROLL'!$N$3:$N$100,"="&amp;MATRIX!HZ3))+(SUMIFS('RENT ROLL'!$Y$3:$Y$100,'RENT ROLL'!$W$3:$W$100,"="&amp;MATRIX!HZ3))+(SUMIFS('RENT ROLL'!$AD$3:$AD$100,'RENT ROLL'!$AB$3:$AB$100,"="&amp;MATRIX!HZ3))+(SUMIFS('RENT ROLL'!$AI$3:$AI$100,'RENT ROLL'!$AG$3:$AG$100,"="&amp;MATRIX!HZ3))</f>
        <v>0</v>
      </c>
      <c r="IA12" s="75">
        <f>(SUMIFS('RENT ROLL'!$O$3:$O$100,'RENT ROLL'!$N$3:$N$100,"="&amp;MATRIX!IA3))+(SUMIFS('RENT ROLL'!$Y$3:$Y$100,'RENT ROLL'!$W$3:$W$100,"="&amp;MATRIX!IA3))+(SUMIFS('RENT ROLL'!$AD$3:$AD$100,'RENT ROLL'!$AB$3:$AB$100,"="&amp;MATRIX!IA3))+(SUMIFS('RENT ROLL'!$AI$3:$AI$100,'RENT ROLL'!$AG$3:$AG$100,"="&amp;MATRIX!IA3))</f>
        <v>0</v>
      </c>
      <c r="IB12" s="75">
        <f>(SUMIFS('RENT ROLL'!$O$3:$O$100,'RENT ROLL'!$N$3:$N$100,"="&amp;MATRIX!IB3))+(SUMIFS('RENT ROLL'!$Y$3:$Y$100,'RENT ROLL'!$W$3:$W$100,"="&amp;MATRIX!IB3))+(SUMIFS('RENT ROLL'!$AD$3:$AD$100,'RENT ROLL'!$AB$3:$AB$100,"="&amp;MATRIX!IB3))+(SUMIFS('RENT ROLL'!$AI$3:$AI$100,'RENT ROLL'!$AG$3:$AG$100,"="&amp;MATRIX!IB3))</f>
        <v>0</v>
      </c>
      <c r="IC12" s="75">
        <f>(SUMIFS('RENT ROLL'!$O$3:$O$100,'RENT ROLL'!$N$3:$N$100,"="&amp;MATRIX!IC3))+(SUMIFS('RENT ROLL'!$Y$3:$Y$100,'RENT ROLL'!$W$3:$W$100,"="&amp;MATRIX!IC3))+(SUMIFS('RENT ROLL'!$AD$3:$AD$100,'RENT ROLL'!$AB$3:$AB$100,"="&amp;MATRIX!IC3))+(SUMIFS('RENT ROLL'!$AI$3:$AI$100,'RENT ROLL'!$AG$3:$AG$100,"="&amp;MATRIX!IC3))</f>
        <v>0</v>
      </c>
      <c r="ID12" s="75">
        <f>(SUMIFS('RENT ROLL'!$O$3:$O$100,'RENT ROLL'!$N$3:$N$100,"="&amp;MATRIX!ID3))+(SUMIFS('RENT ROLL'!$Y$3:$Y$100,'RENT ROLL'!$W$3:$W$100,"="&amp;MATRIX!ID3))+(SUMIFS('RENT ROLL'!$AD$3:$AD$100,'RENT ROLL'!$AB$3:$AB$100,"="&amp;MATRIX!ID3))+(SUMIFS('RENT ROLL'!$AI$3:$AI$100,'RENT ROLL'!$AG$3:$AG$100,"="&amp;MATRIX!ID3))</f>
        <v>0</v>
      </c>
      <c r="IE12" s="75">
        <f>(SUMIFS('RENT ROLL'!$O$3:$O$100,'RENT ROLL'!$N$3:$N$100,"="&amp;MATRIX!IE3))+(SUMIFS('RENT ROLL'!$Y$3:$Y$100,'RENT ROLL'!$W$3:$W$100,"="&amp;MATRIX!IE3))+(SUMIFS('RENT ROLL'!$AD$3:$AD$100,'RENT ROLL'!$AB$3:$AB$100,"="&amp;MATRIX!IE3))+(SUMIFS('RENT ROLL'!$AI$3:$AI$100,'RENT ROLL'!$AG$3:$AG$100,"="&amp;MATRIX!IE3))</f>
        <v>0</v>
      </c>
      <c r="IF12" s="75">
        <f>(SUMIFS('RENT ROLL'!$O$3:$O$100,'RENT ROLL'!$N$3:$N$100,"="&amp;MATRIX!IF3))+(SUMIFS('RENT ROLL'!$Y$3:$Y$100,'RENT ROLL'!$W$3:$W$100,"="&amp;MATRIX!IF3))+(SUMIFS('RENT ROLL'!$AD$3:$AD$100,'RENT ROLL'!$AB$3:$AB$100,"="&amp;MATRIX!IF3))+(SUMIFS('RENT ROLL'!$AI$3:$AI$100,'RENT ROLL'!$AG$3:$AG$100,"="&amp;MATRIX!IF3))</f>
        <v>0</v>
      </c>
      <c r="IG12" s="75">
        <f>(SUMIFS('RENT ROLL'!$O$3:$O$100,'RENT ROLL'!$N$3:$N$100,"="&amp;MATRIX!IG3))+(SUMIFS('RENT ROLL'!$Y$3:$Y$100,'RENT ROLL'!$W$3:$W$100,"="&amp;MATRIX!IG3))+(SUMIFS('RENT ROLL'!$AD$3:$AD$100,'RENT ROLL'!$AB$3:$AB$100,"="&amp;MATRIX!IG3))+(SUMIFS('RENT ROLL'!$AI$3:$AI$100,'RENT ROLL'!$AG$3:$AG$100,"="&amp;MATRIX!IG3))</f>
        <v>0</v>
      </c>
      <c r="IH12" s="75">
        <f>(SUMIFS('RENT ROLL'!$O$3:$O$100,'RENT ROLL'!$N$3:$N$100,"="&amp;MATRIX!IH3))+(SUMIFS('RENT ROLL'!$Y$3:$Y$100,'RENT ROLL'!$W$3:$W$100,"="&amp;MATRIX!IH3))+(SUMIFS('RENT ROLL'!$AD$3:$AD$100,'RENT ROLL'!$AB$3:$AB$100,"="&amp;MATRIX!IH3))+(SUMIFS('RENT ROLL'!$AI$3:$AI$100,'RENT ROLL'!$AG$3:$AG$100,"="&amp;MATRIX!IH3))</f>
        <v>0</v>
      </c>
      <c r="II12" s="75">
        <f>(SUMIFS('RENT ROLL'!$O$3:$O$100,'RENT ROLL'!$N$3:$N$100,"="&amp;MATRIX!II3))+(SUMIFS('RENT ROLL'!$Y$3:$Y$100,'RENT ROLL'!$W$3:$W$100,"="&amp;MATRIX!II3))+(SUMIFS('RENT ROLL'!$AD$3:$AD$100,'RENT ROLL'!$AB$3:$AB$100,"="&amp;MATRIX!II3))+(SUMIFS('RENT ROLL'!$AI$3:$AI$100,'RENT ROLL'!$AG$3:$AG$100,"="&amp;MATRIX!II3))</f>
        <v>0</v>
      </c>
      <c r="IJ12" s="75">
        <f>(SUMIFS('RENT ROLL'!$O$3:$O$100,'RENT ROLL'!$N$3:$N$100,"="&amp;MATRIX!IJ3))+(SUMIFS('RENT ROLL'!$Y$3:$Y$100,'RENT ROLL'!$W$3:$W$100,"="&amp;MATRIX!IJ3))+(SUMIFS('RENT ROLL'!$AD$3:$AD$100,'RENT ROLL'!$AB$3:$AB$100,"="&amp;MATRIX!IJ3))+(SUMIFS('RENT ROLL'!$AI$3:$AI$100,'RENT ROLL'!$AG$3:$AG$100,"="&amp;MATRIX!IJ3))</f>
        <v>0</v>
      </c>
      <c r="IK12" s="75">
        <f>(SUMIFS('RENT ROLL'!$O$3:$O$100,'RENT ROLL'!$N$3:$N$100,"="&amp;MATRIX!IK3))+(SUMIFS('RENT ROLL'!$Y$3:$Y$100,'RENT ROLL'!$W$3:$W$100,"="&amp;MATRIX!IK3))+(SUMIFS('RENT ROLL'!$AD$3:$AD$100,'RENT ROLL'!$AB$3:$AB$100,"="&amp;MATRIX!IK3))+(SUMIFS('RENT ROLL'!$AI$3:$AI$100,'RENT ROLL'!$AG$3:$AG$100,"="&amp;MATRIX!IK3))</f>
        <v>0</v>
      </c>
      <c r="IL12" s="75">
        <f>(SUMIFS('RENT ROLL'!$O$3:$O$100,'RENT ROLL'!$N$3:$N$100,"="&amp;MATRIX!IL3))+(SUMIFS('RENT ROLL'!$Y$3:$Y$100,'RENT ROLL'!$W$3:$W$100,"="&amp;MATRIX!IL3))+(SUMIFS('RENT ROLL'!$AD$3:$AD$100,'RENT ROLL'!$AB$3:$AB$100,"="&amp;MATRIX!IL3))+(SUMIFS('RENT ROLL'!$AI$3:$AI$100,'RENT ROLL'!$AG$3:$AG$100,"="&amp;MATRIX!IL3))</f>
        <v>0</v>
      </c>
      <c r="IM12" s="75">
        <f>(SUMIFS('RENT ROLL'!$O$3:$O$100,'RENT ROLL'!$N$3:$N$100,"="&amp;MATRIX!IM3))+(SUMIFS('RENT ROLL'!$Y$3:$Y$100,'RENT ROLL'!$W$3:$W$100,"="&amp;MATRIX!IM3))+(SUMIFS('RENT ROLL'!$AD$3:$AD$100,'RENT ROLL'!$AB$3:$AB$100,"="&amp;MATRIX!IM3))+(SUMIFS('RENT ROLL'!$AI$3:$AI$100,'RENT ROLL'!$AG$3:$AG$100,"="&amp;MATRIX!IM3))</f>
        <v>0</v>
      </c>
      <c r="IN12" s="75">
        <f>(SUMIFS('RENT ROLL'!$O$3:$O$100,'RENT ROLL'!$N$3:$N$100,"="&amp;MATRIX!IN3))+(SUMIFS('RENT ROLL'!$Y$3:$Y$100,'RENT ROLL'!$W$3:$W$100,"="&amp;MATRIX!IN3))+(SUMIFS('RENT ROLL'!$AD$3:$AD$100,'RENT ROLL'!$AB$3:$AB$100,"="&amp;MATRIX!IN3))+(SUMIFS('RENT ROLL'!$AI$3:$AI$100,'RENT ROLL'!$AG$3:$AG$100,"="&amp;MATRIX!IN3))</f>
        <v>0</v>
      </c>
      <c r="IO12" s="75">
        <f>(SUMIFS('RENT ROLL'!$O$3:$O$100,'RENT ROLL'!$N$3:$N$100,"="&amp;MATRIX!IO3))+(SUMIFS('RENT ROLL'!$Y$3:$Y$100,'RENT ROLL'!$W$3:$W$100,"="&amp;MATRIX!IO3))+(SUMIFS('RENT ROLL'!$AD$3:$AD$100,'RENT ROLL'!$AB$3:$AB$100,"="&amp;MATRIX!IO3))+(SUMIFS('RENT ROLL'!$AI$3:$AI$100,'RENT ROLL'!$AG$3:$AG$100,"="&amp;MATRIX!IO3))</f>
        <v>0</v>
      </c>
      <c r="IP12" s="75">
        <f>(SUMIFS('RENT ROLL'!$O$3:$O$100,'RENT ROLL'!$N$3:$N$100,"="&amp;MATRIX!IP3))+(SUMIFS('RENT ROLL'!$Y$3:$Y$100,'RENT ROLL'!$W$3:$W$100,"="&amp;MATRIX!IP3))+(SUMIFS('RENT ROLL'!$AD$3:$AD$100,'RENT ROLL'!$AB$3:$AB$100,"="&amp;MATRIX!IP3))+(SUMIFS('RENT ROLL'!$AI$3:$AI$100,'RENT ROLL'!$AG$3:$AG$100,"="&amp;MATRIX!IP3))</f>
        <v>0</v>
      </c>
      <c r="IQ12" s="75">
        <f>(SUMIFS('RENT ROLL'!$O$3:$O$100,'RENT ROLL'!$N$3:$N$100,"="&amp;MATRIX!IQ3))+(SUMIFS('RENT ROLL'!$Y$3:$Y$100,'RENT ROLL'!$W$3:$W$100,"="&amp;MATRIX!IQ3))+(SUMIFS('RENT ROLL'!$AD$3:$AD$100,'RENT ROLL'!$AB$3:$AB$100,"="&amp;MATRIX!IQ3))+(SUMIFS('RENT ROLL'!$AI$3:$AI$100,'RENT ROLL'!$AG$3:$AG$100,"="&amp;MATRIX!IQ3))</f>
        <v>0</v>
      </c>
      <c r="IR12" s="75">
        <f>(SUMIFS('RENT ROLL'!$O$3:$O$100,'RENT ROLL'!$N$3:$N$100,"="&amp;MATRIX!IR3))+(SUMIFS('RENT ROLL'!$Y$3:$Y$100,'RENT ROLL'!$W$3:$W$100,"="&amp;MATRIX!IR3))+(SUMIFS('RENT ROLL'!$AD$3:$AD$100,'RENT ROLL'!$AB$3:$AB$100,"="&amp;MATRIX!IR3))+(SUMIFS('RENT ROLL'!$AI$3:$AI$100,'RENT ROLL'!$AG$3:$AG$100,"="&amp;MATRIX!IR3))</f>
        <v>0</v>
      </c>
      <c r="IS12" s="75">
        <f>(SUMIFS('RENT ROLL'!$O$3:$O$100,'RENT ROLL'!$N$3:$N$100,"="&amp;MATRIX!IS3))+(SUMIFS('RENT ROLL'!$Y$3:$Y$100,'RENT ROLL'!$W$3:$W$100,"="&amp;MATRIX!IS3))+(SUMIFS('RENT ROLL'!$AD$3:$AD$100,'RENT ROLL'!$AB$3:$AB$100,"="&amp;MATRIX!IS3))+(SUMIFS('RENT ROLL'!$AI$3:$AI$100,'RENT ROLL'!$AG$3:$AG$100,"="&amp;MATRIX!IS3))</f>
        <v>0</v>
      </c>
      <c r="IT12" s="75">
        <f>(SUMIFS('RENT ROLL'!$O$3:$O$100,'RENT ROLL'!$N$3:$N$100,"="&amp;MATRIX!IT3))+(SUMIFS('RENT ROLL'!$Y$3:$Y$100,'RENT ROLL'!$W$3:$W$100,"="&amp;MATRIX!IT3))+(SUMIFS('RENT ROLL'!$AD$3:$AD$100,'RENT ROLL'!$AB$3:$AB$100,"="&amp;MATRIX!IT3))+(SUMIFS('RENT ROLL'!$AI$3:$AI$100,'RENT ROLL'!$AG$3:$AG$100,"="&amp;MATRIX!IT3))</f>
        <v>0</v>
      </c>
      <c r="IU12" s="75">
        <f>(SUMIFS('RENT ROLL'!$O$3:$O$100,'RENT ROLL'!$N$3:$N$100,"="&amp;MATRIX!IU3))+(SUMIFS('RENT ROLL'!$Y$3:$Y$100,'RENT ROLL'!$W$3:$W$100,"="&amp;MATRIX!IU3))+(SUMIFS('RENT ROLL'!$AD$3:$AD$100,'RENT ROLL'!$AB$3:$AB$100,"="&amp;MATRIX!IU3))+(SUMIFS('RENT ROLL'!$AI$3:$AI$100,'RENT ROLL'!$AG$3:$AG$100,"="&amp;MATRIX!IU3))</f>
        <v>0</v>
      </c>
      <c r="IV12" s="75">
        <f>(SUMIFS('RENT ROLL'!$O$3:$O$100,'RENT ROLL'!$N$3:$N$100,"="&amp;MATRIX!IV3))+(SUMIFS('RENT ROLL'!$Y$3:$Y$100,'RENT ROLL'!$W$3:$W$100,"="&amp;MATRIX!IV3))+(SUMIFS('RENT ROLL'!$AD$3:$AD$100,'RENT ROLL'!$AB$3:$AB$100,"="&amp;MATRIX!IV3))+(SUMIFS('RENT ROLL'!$AI$3:$AI$100,'RENT ROLL'!$AG$3:$AG$100,"="&amp;MATRIX!IV3))</f>
        <v>0</v>
      </c>
      <c r="IW12" s="75">
        <f>(SUMIFS('RENT ROLL'!$O$3:$O$100,'RENT ROLL'!$N$3:$N$100,"="&amp;MATRIX!IW3))+(SUMIFS('RENT ROLL'!$Y$3:$Y$100,'RENT ROLL'!$W$3:$W$100,"="&amp;MATRIX!IW3))+(SUMIFS('RENT ROLL'!$AD$3:$AD$100,'RENT ROLL'!$AB$3:$AB$100,"="&amp;MATRIX!IW3))+(SUMIFS('RENT ROLL'!$AI$3:$AI$100,'RENT ROLL'!$AG$3:$AG$100,"="&amp;MATRIX!IW3))</f>
        <v>0</v>
      </c>
      <c r="IX12" s="75">
        <f>(SUMIFS('RENT ROLL'!$O$3:$O$100,'RENT ROLL'!$N$3:$N$100,"="&amp;MATRIX!IX3))+(SUMIFS('RENT ROLL'!$Y$3:$Y$100,'RENT ROLL'!$W$3:$W$100,"="&amp;MATRIX!IX3))+(SUMIFS('RENT ROLL'!$AD$3:$AD$100,'RENT ROLL'!$AB$3:$AB$100,"="&amp;MATRIX!IX3))+(SUMIFS('RENT ROLL'!$AI$3:$AI$100,'RENT ROLL'!$AG$3:$AG$100,"="&amp;MATRIX!IX3))</f>
        <v>0</v>
      </c>
      <c r="IY12" s="75">
        <f>(SUMIFS('RENT ROLL'!$O$3:$O$100,'RENT ROLL'!$N$3:$N$100,"="&amp;MATRIX!IY3))+(SUMIFS('RENT ROLL'!$Y$3:$Y$100,'RENT ROLL'!$W$3:$W$100,"="&amp;MATRIX!IY3))+(SUMIFS('RENT ROLL'!$AD$3:$AD$100,'RENT ROLL'!$AB$3:$AB$100,"="&amp;MATRIX!IY3))+(SUMIFS('RENT ROLL'!$AI$3:$AI$100,'RENT ROLL'!$AG$3:$AG$100,"="&amp;MATRIX!IY3))</f>
        <v>0</v>
      </c>
      <c r="IZ12" s="75">
        <f>(SUMIFS('RENT ROLL'!$O$3:$O$100,'RENT ROLL'!$N$3:$N$100,"="&amp;MATRIX!IZ3))+(SUMIFS('RENT ROLL'!$Y$3:$Y$100,'RENT ROLL'!$W$3:$W$100,"="&amp;MATRIX!IZ3))+(SUMIFS('RENT ROLL'!$AD$3:$AD$100,'RENT ROLL'!$AB$3:$AB$100,"="&amp;MATRIX!IZ3))+(SUMIFS('RENT ROLL'!$AI$3:$AI$100,'RENT ROLL'!$AG$3:$AG$100,"="&amp;MATRIX!IZ3))</f>
        <v>0</v>
      </c>
      <c r="JA12" s="75">
        <f>(SUMIFS('RENT ROLL'!$O$3:$O$100,'RENT ROLL'!$N$3:$N$100,"="&amp;MATRIX!JA3))+(SUMIFS('RENT ROLL'!$Y$3:$Y$100,'RENT ROLL'!$W$3:$W$100,"="&amp;MATRIX!JA3))+(SUMIFS('RENT ROLL'!$AD$3:$AD$100,'RENT ROLL'!$AB$3:$AB$100,"="&amp;MATRIX!JA3))+(SUMIFS('RENT ROLL'!$AI$3:$AI$100,'RENT ROLL'!$AG$3:$AG$100,"="&amp;MATRIX!JA3))</f>
        <v>0</v>
      </c>
      <c r="JB12" s="75">
        <f>(SUMIFS('RENT ROLL'!$O$3:$O$100,'RENT ROLL'!$N$3:$N$100,"="&amp;MATRIX!JB3))+(SUMIFS('RENT ROLL'!$Y$3:$Y$100,'RENT ROLL'!$W$3:$W$100,"="&amp;MATRIX!JB3))+(SUMIFS('RENT ROLL'!$AD$3:$AD$100,'RENT ROLL'!$AB$3:$AB$100,"="&amp;MATRIX!JB3))+(SUMIFS('RENT ROLL'!$AI$3:$AI$100,'RENT ROLL'!$AG$3:$AG$100,"="&amp;MATRIX!JB3))</f>
        <v>25104.991959647999</v>
      </c>
      <c r="JC12" s="75">
        <f>(SUMIFS('RENT ROLL'!$O$3:$O$100,'RENT ROLL'!$N$3:$N$100,"="&amp;MATRIX!JC3))+(SUMIFS('RENT ROLL'!$Y$3:$Y$100,'RENT ROLL'!$W$3:$W$100,"="&amp;MATRIX!JC3))+(SUMIFS('RENT ROLL'!$AD$3:$AD$100,'RENT ROLL'!$AB$3:$AB$100,"="&amp;MATRIX!JC3))+(SUMIFS('RENT ROLL'!$AI$3:$AI$100,'RENT ROLL'!$AG$3:$AG$100,"="&amp;MATRIX!JC3))</f>
        <v>15435.315238499999</v>
      </c>
      <c r="JD12" s="75">
        <f>(SUMIFS('RENT ROLL'!$O$3:$O$100,'RENT ROLL'!$N$3:$N$100,"="&amp;MATRIX!JD3))+(SUMIFS('RENT ROLL'!$Y$3:$Y$100,'RENT ROLL'!$W$3:$W$100,"="&amp;MATRIX!JD3))+(SUMIFS('RENT ROLL'!$AD$3:$AD$100,'RENT ROLL'!$AB$3:$AB$100,"="&amp;MATRIX!JD3))+(SUMIFS('RENT ROLL'!$AI$3:$AI$100,'RENT ROLL'!$AG$3:$AG$100,"="&amp;MATRIX!JD3))</f>
        <v>0</v>
      </c>
      <c r="JE12" s="75">
        <f>(SUMIFS('RENT ROLL'!$O$3:$O$100,'RENT ROLL'!$N$3:$N$100,"="&amp;MATRIX!JE3))+(SUMIFS('RENT ROLL'!$Y$3:$Y$100,'RENT ROLL'!$W$3:$W$100,"="&amp;MATRIX!JE3))+(SUMIFS('RENT ROLL'!$AD$3:$AD$100,'RENT ROLL'!$AB$3:$AB$100,"="&amp;MATRIX!JE3))+(SUMIFS('RENT ROLL'!$AI$3:$AI$100,'RENT ROLL'!$AG$3:$AG$100,"="&amp;MATRIX!JE3))</f>
        <v>7068.7941411960019</v>
      </c>
      <c r="JF12" s="75">
        <f>(SUMIFS('RENT ROLL'!$O$3:$O$100,'RENT ROLL'!$N$3:$N$100,"="&amp;MATRIX!JF3))+(SUMIFS('RENT ROLL'!$Y$3:$Y$100,'RENT ROLL'!$W$3:$W$100,"="&amp;MATRIX!JF3))+(SUMIFS('RENT ROLL'!$AD$3:$AD$100,'RENT ROLL'!$AB$3:$AB$100,"="&amp;MATRIX!JF3))+(SUMIFS('RENT ROLL'!$AI$3:$AI$100,'RENT ROLL'!$AG$3:$AG$100,"="&amp;MATRIX!JF3))</f>
        <v>0</v>
      </c>
      <c r="JG12" s="75">
        <f>(SUMIFS('RENT ROLL'!$O$3:$O$100,'RENT ROLL'!$N$3:$N$100,"="&amp;MATRIX!JG3))+(SUMIFS('RENT ROLL'!$Y$3:$Y$100,'RENT ROLL'!$W$3:$W$100,"="&amp;MATRIX!JG3))+(SUMIFS('RENT ROLL'!$AD$3:$AD$100,'RENT ROLL'!$AB$3:$AB$100,"="&amp;MATRIX!JG3))+(SUMIFS('RENT ROLL'!$AI$3:$AI$100,'RENT ROLL'!$AG$3:$AG$100,"="&amp;MATRIX!JG3))</f>
        <v>0</v>
      </c>
      <c r="JH12" s="75">
        <f>(SUMIFS('RENT ROLL'!$O$3:$O$100,'RENT ROLL'!$N$3:$N$100,"="&amp;MATRIX!JH3))+(SUMIFS('RENT ROLL'!$Y$3:$Y$100,'RENT ROLL'!$W$3:$W$100,"="&amp;MATRIX!JH3))+(SUMIFS('RENT ROLL'!$AD$3:$AD$100,'RENT ROLL'!$AB$3:$AB$100,"="&amp;MATRIX!JH3))+(SUMIFS('RENT ROLL'!$AI$3:$AI$100,'RENT ROLL'!$AG$3:$AG$100,"="&amp;MATRIX!JH3))</f>
        <v>0</v>
      </c>
      <c r="JI12" s="75">
        <f>(SUMIFS('RENT ROLL'!$O$3:$O$100,'RENT ROLL'!$N$3:$N$100,"="&amp;MATRIX!JI3))+(SUMIFS('RENT ROLL'!$Y$3:$Y$100,'RENT ROLL'!$W$3:$W$100,"="&amp;MATRIX!JI3))+(SUMIFS('RENT ROLL'!$AD$3:$AD$100,'RENT ROLL'!$AB$3:$AB$100,"="&amp;MATRIX!JI3))+(SUMIFS('RENT ROLL'!$AI$3:$AI$100,'RENT ROLL'!$AG$3:$AG$100,"="&amp;MATRIX!JI3))</f>
        <v>0</v>
      </c>
      <c r="JJ12" s="75">
        <f>(SUMIFS('RENT ROLL'!$O$3:$O$100,'RENT ROLL'!$N$3:$N$100,"="&amp;MATRIX!JJ3))+(SUMIFS('RENT ROLL'!$Y$3:$Y$100,'RENT ROLL'!$W$3:$W$100,"="&amp;MATRIX!JJ3))+(SUMIFS('RENT ROLL'!$AD$3:$AD$100,'RENT ROLL'!$AB$3:$AB$100,"="&amp;MATRIX!JJ3))+(SUMIFS('RENT ROLL'!$AI$3:$AI$100,'RENT ROLL'!$AG$3:$AG$100,"="&amp;MATRIX!JJ3))</f>
        <v>0</v>
      </c>
      <c r="JK12" s="75">
        <f>(SUMIFS('RENT ROLL'!$O$3:$O$100,'RENT ROLL'!$N$3:$N$100,"="&amp;MATRIX!JK3))+(SUMIFS('RENT ROLL'!$Y$3:$Y$100,'RENT ROLL'!$W$3:$W$100,"="&amp;MATRIX!JK3))+(SUMIFS('RENT ROLL'!$AD$3:$AD$100,'RENT ROLL'!$AB$3:$AB$100,"="&amp;MATRIX!JK3))+(SUMIFS('RENT ROLL'!$AI$3:$AI$100,'RENT ROLL'!$AG$3:$AG$100,"="&amp;MATRIX!JK3))</f>
        <v>0</v>
      </c>
      <c r="JL12" s="75">
        <f>(SUMIFS('RENT ROLL'!$O$3:$O$100,'RENT ROLL'!$N$3:$N$100,"="&amp;MATRIX!JL3))+(SUMIFS('RENT ROLL'!$Y$3:$Y$100,'RENT ROLL'!$W$3:$W$100,"="&amp;MATRIX!JL3))+(SUMIFS('RENT ROLL'!$AD$3:$AD$100,'RENT ROLL'!$AB$3:$AB$100,"="&amp;MATRIX!JL3))+(SUMIFS('RENT ROLL'!$AI$3:$AI$100,'RENT ROLL'!$AG$3:$AG$100,"="&amp;MATRIX!JL3))</f>
        <v>0</v>
      </c>
      <c r="JM12" s="75">
        <f>(SUMIFS('RENT ROLL'!$O$3:$O$100,'RENT ROLL'!$N$3:$N$100,"="&amp;MATRIX!JM3))+(SUMIFS('RENT ROLL'!$Y$3:$Y$100,'RENT ROLL'!$W$3:$W$100,"="&amp;MATRIX!JM3))+(SUMIFS('RENT ROLL'!$AD$3:$AD$100,'RENT ROLL'!$AB$3:$AB$100,"="&amp;MATRIX!JM3))+(SUMIFS('RENT ROLL'!$AI$3:$AI$100,'RENT ROLL'!$AG$3:$AG$100,"="&amp;MATRIX!JM3))</f>
        <v>0</v>
      </c>
      <c r="JN12" s="75">
        <f>(SUMIFS('RENT ROLL'!$O$3:$O$100,'RENT ROLL'!$N$3:$N$100,"="&amp;MATRIX!JN3))+(SUMIFS('RENT ROLL'!$Y$3:$Y$100,'RENT ROLL'!$W$3:$W$100,"="&amp;MATRIX!JN3))+(SUMIFS('RENT ROLL'!$AD$3:$AD$100,'RENT ROLL'!$AB$3:$AB$100,"="&amp;MATRIX!JN3))+(SUMIFS('RENT ROLL'!$AI$3:$AI$100,'RENT ROLL'!$AG$3:$AG$100,"="&amp;MATRIX!JN3))</f>
        <v>0</v>
      </c>
      <c r="JO12" s="75">
        <f>(SUMIFS('RENT ROLL'!$O$3:$O$100,'RENT ROLL'!$N$3:$N$100,"="&amp;MATRIX!JO3))+(SUMIFS('RENT ROLL'!$Y$3:$Y$100,'RENT ROLL'!$W$3:$W$100,"="&amp;MATRIX!JO3))+(SUMIFS('RENT ROLL'!$AD$3:$AD$100,'RENT ROLL'!$AB$3:$AB$100,"="&amp;MATRIX!JO3))+(SUMIFS('RENT ROLL'!$AI$3:$AI$100,'RENT ROLL'!$AG$3:$AG$100,"="&amp;MATRIX!JO3))</f>
        <v>0</v>
      </c>
      <c r="JP12" s="75">
        <f>(SUMIFS('RENT ROLL'!$O$3:$O$100,'RENT ROLL'!$N$3:$N$100,"="&amp;MATRIX!JP3))+(SUMIFS('RENT ROLL'!$Y$3:$Y$100,'RENT ROLL'!$W$3:$W$100,"="&amp;MATRIX!JP3))+(SUMIFS('RENT ROLL'!$AD$3:$AD$100,'RENT ROLL'!$AB$3:$AB$100,"="&amp;MATRIX!JP3))+(SUMIFS('RENT ROLL'!$AI$3:$AI$100,'RENT ROLL'!$AG$3:$AG$100,"="&amp;MATRIX!JP3))</f>
        <v>0</v>
      </c>
      <c r="JQ12" s="75">
        <f>(SUMIFS('RENT ROLL'!$O$3:$O$100,'RENT ROLL'!$N$3:$N$100,"="&amp;MATRIX!JQ3))+(SUMIFS('RENT ROLL'!$Y$3:$Y$100,'RENT ROLL'!$W$3:$W$100,"="&amp;MATRIX!JQ3))+(SUMIFS('RENT ROLL'!$AD$3:$AD$100,'RENT ROLL'!$AB$3:$AB$100,"="&amp;MATRIX!JQ3))+(SUMIFS('RENT ROLL'!$AI$3:$AI$100,'RENT ROLL'!$AG$3:$AG$100,"="&amp;MATRIX!JQ3))</f>
        <v>0</v>
      </c>
      <c r="JR12" s="75">
        <f>(SUMIFS('RENT ROLL'!$O$3:$O$100,'RENT ROLL'!$N$3:$N$100,"="&amp;MATRIX!JR3))+(SUMIFS('RENT ROLL'!$Y$3:$Y$100,'RENT ROLL'!$W$3:$W$100,"="&amp;MATRIX!JR3))+(SUMIFS('RENT ROLL'!$AD$3:$AD$100,'RENT ROLL'!$AB$3:$AB$100,"="&amp;MATRIX!JR3))+(SUMIFS('RENT ROLL'!$AI$3:$AI$100,'RENT ROLL'!$AG$3:$AG$100,"="&amp;MATRIX!JR3))</f>
        <v>0</v>
      </c>
      <c r="JS12" s="75">
        <f>(SUMIFS('RENT ROLL'!$O$3:$O$100,'RENT ROLL'!$N$3:$N$100,"="&amp;MATRIX!JS3))+(SUMIFS('RENT ROLL'!$Y$3:$Y$100,'RENT ROLL'!$W$3:$W$100,"="&amp;MATRIX!JS3))+(SUMIFS('RENT ROLL'!$AD$3:$AD$100,'RENT ROLL'!$AB$3:$AB$100,"="&amp;MATRIX!JS3))+(SUMIFS('RENT ROLL'!$AI$3:$AI$100,'RENT ROLL'!$AG$3:$AG$100,"="&amp;MATRIX!JS3))</f>
        <v>0</v>
      </c>
      <c r="JT12" s="75">
        <f>(SUMIFS('RENT ROLL'!$O$3:$O$100,'RENT ROLL'!$N$3:$N$100,"="&amp;MATRIX!JT3))+(SUMIFS('RENT ROLL'!$Y$3:$Y$100,'RENT ROLL'!$W$3:$W$100,"="&amp;MATRIX!JT3))+(SUMIFS('RENT ROLL'!$AD$3:$AD$100,'RENT ROLL'!$AB$3:$AB$100,"="&amp;MATRIX!JT3))+(SUMIFS('RENT ROLL'!$AI$3:$AI$100,'RENT ROLL'!$AG$3:$AG$100,"="&amp;MATRIX!JT3))</f>
        <v>0</v>
      </c>
      <c r="JU12" s="75">
        <f>(SUMIFS('RENT ROLL'!$O$3:$O$100,'RENT ROLL'!$N$3:$N$100,"="&amp;MATRIX!JU3))+(SUMIFS('RENT ROLL'!$Y$3:$Y$100,'RENT ROLL'!$W$3:$W$100,"="&amp;MATRIX!JU3))+(SUMIFS('RENT ROLL'!$AD$3:$AD$100,'RENT ROLL'!$AB$3:$AB$100,"="&amp;MATRIX!JU3))+(SUMIFS('RENT ROLL'!$AI$3:$AI$100,'RENT ROLL'!$AG$3:$AG$100,"="&amp;MATRIX!JU3))</f>
        <v>0</v>
      </c>
      <c r="JV12" s="75">
        <f>(SUMIFS('RENT ROLL'!$O$3:$O$100,'RENT ROLL'!$N$3:$N$100,"="&amp;MATRIX!JV3))+(SUMIFS('RENT ROLL'!$Y$3:$Y$100,'RENT ROLL'!$W$3:$W$100,"="&amp;MATRIX!JV3))+(SUMIFS('RENT ROLL'!$AD$3:$AD$100,'RENT ROLL'!$AB$3:$AB$100,"="&amp;MATRIX!JV3))+(SUMIFS('RENT ROLL'!$AI$3:$AI$100,'RENT ROLL'!$AG$3:$AG$100,"="&amp;MATRIX!JV3))</f>
        <v>0</v>
      </c>
      <c r="JW12" s="75">
        <f>(SUMIFS('RENT ROLL'!$O$3:$O$100,'RENT ROLL'!$N$3:$N$100,"="&amp;MATRIX!JW3))+(SUMIFS('RENT ROLL'!$Y$3:$Y$100,'RENT ROLL'!$W$3:$W$100,"="&amp;MATRIX!JW3))+(SUMIFS('RENT ROLL'!$AD$3:$AD$100,'RENT ROLL'!$AB$3:$AB$100,"="&amp;MATRIX!JW3))+(SUMIFS('RENT ROLL'!$AI$3:$AI$100,'RENT ROLL'!$AG$3:$AG$100,"="&amp;MATRIX!JW3))</f>
        <v>0</v>
      </c>
      <c r="JX12" s="75">
        <f>(SUMIFS('RENT ROLL'!$O$3:$O$100,'RENT ROLL'!$N$3:$N$100,"="&amp;MATRIX!JX3))+(SUMIFS('RENT ROLL'!$Y$3:$Y$100,'RENT ROLL'!$W$3:$W$100,"="&amp;MATRIX!JX3))+(SUMIFS('RENT ROLL'!$AD$3:$AD$100,'RENT ROLL'!$AB$3:$AB$100,"="&amp;MATRIX!JX3))+(SUMIFS('RENT ROLL'!$AI$3:$AI$100,'RENT ROLL'!$AG$3:$AG$100,"="&amp;MATRIX!JX3))</f>
        <v>0</v>
      </c>
      <c r="JY12" s="75">
        <f>(SUMIFS('RENT ROLL'!$O$3:$O$100,'RENT ROLL'!$N$3:$N$100,"="&amp;MATRIX!JY3))+(SUMIFS('RENT ROLL'!$Y$3:$Y$100,'RENT ROLL'!$W$3:$W$100,"="&amp;MATRIX!JY3))+(SUMIFS('RENT ROLL'!$AD$3:$AD$100,'RENT ROLL'!$AB$3:$AB$100,"="&amp;MATRIX!JY3))+(SUMIFS('RENT ROLL'!$AI$3:$AI$100,'RENT ROLL'!$AG$3:$AG$100,"="&amp;MATRIX!JY3))</f>
        <v>0</v>
      </c>
      <c r="JZ12" s="75">
        <f>(SUMIFS('RENT ROLL'!$O$3:$O$100,'RENT ROLL'!$N$3:$N$100,"="&amp;MATRIX!JZ3))+(SUMIFS('RENT ROLL'!$Y$3:$Y$100,'RENT ROLL'!$W$3:$W$100,"="&amp;MATRIX!JZ3))+(SUMIFS('RENT ROLL'!$AD$3:$AD$100,'RENT ROLL'!$AB$3:$AB$100,"="&amp;MATRIX!JZ3))+(SUMIFS('RENT ROLL'!$AI$3:$AI$100,'RENT ROLL'!$AG$3:$AG$100,"="&amp;MATRIX!JZ3))</f>
        <v>0</v>
      </c>
      <c r="KA12" s="75">
        <f>(SUMIFS('RENT ROLL'!$O$3:$O$100,'RENT ROLL'!$N$3:$N$100,"="&amp;MATRIX!KA3))+(SUMIFS('RENT ROLL'!$Y$3:$Y$100,'RENT ROLL'!$W$3:$W$100,"="&amp;MATRIX!KA3))+(SUMIFS('RENT ROLL'!$AD$3:$AD$100,'RENT ROLL'!$AB$3:$AB$100,"="&amp;MATRIX!KA3))+(SUMIFS('RENT ROLL'!$AI$3:$AI$100,'RENT ROLL'!$AG$3:$AG$100,"="&amp;MATRIX!KA3))</f>
        <v>0</v>
      </c>
      <c r="KB12" s="75">
        <f>(SUMIFS('RENT ROLL'!$O$3:$O$100,'RENT ROLL'!$N$3:$N$100,"="&amp;MATRIX!KB3))+(SUMIFS('RENT ROLL'!$Y$3:$Y$100,'RENT ROLL'!$W$3:$W$100,"="&amp;MATRIX!KB3))+(SUMIFS('RENT ROLL'!$AD$3:$AD$100,'RENT ROLL'!$AB$3:$AB$100,"="&amp;MATRIX!KB3))+(SUMIFS('RENT ROLL'!$AI$3:$AI$100,'RENT ROLL'!$AG$3:$AG$100,"="&amp;MATRIX!KB3))</f>
        <v>0</v>
      </c>
      <c r="KC12" s="75">
        <f>(SUMIFS('RENT ROLL'!$O$3:$O$100,'RENT ROLL'!$N$3:$N$100,"="&amp;MATRIX!KC3))+(SUMIFS('RENT ROLL'!$Y$3:$Y$100,'RENT ROLL'!$W$3:$W$100,"="&amp;MATRIX!KC3))+(SUMIFS('RENT ROLL'!$AD$3:$AD$100,'RENT ROLL'!$AB$3:$AB$100,"="&amp;MATRIX!KC3))+(SUMIFS('RENT ROLL'!$AI$3:$AI$100,'RENT ROLL'!$AG$3:$AG$100,"="&amp;MATRIX!KC3))</f>
        <v>0</v>
      </c>
      <c r="KD12" s="75">
        <f>(SUMIFS('RENT ROLL'!$O$3:$O$100,'RENT ROLL'!$N$3:$N$100,"="&amp;MATRIX!KD3))+(SUMIFS('RENT ROLL'!$Y$3:$Y$100,'RENT ROLL'!$W$3:$W$100,"="&amp;MATRIX!KD3))+(SUMIFS('RENT ROLL'!$AD$3:$AD$100,'RENT ROLL'!$AB$3:$AB$100,"="&amp;MATRIX!KD3))+(SUMIFS('RENT ROLL'!$AI$3:$AI$100,'RENT ROLL'!$AG$3:$AG$100,"="&amp;MATRIX!KD3))</f>
        <v>0</v>
      </c>
      <c r="KE12" s="75">
        <f>(SUMIFS('RENT ROLL'!$O$3:$O$100,'RENT ROLL'!$N$3:$N$100,"="&amp;MATRIX!KE3))+(SUMIFS('RENT ROLL'!$Y$3:$Y$100,'RENT ROLL'!$W$3:$W$100,"="&amp;MATRIX!KE3))+(SUMIFS('RENT ROLL'!$AD$3:$AD$100,'RENT ROLL'!$AB$3:$AB$100,"="&amp;MATRIX!KE3))+(SUMIFS('RENT ROLL'!$AI$3:$AI$100,'RENT ROLL'!$AG$3:$AG$100,"="&amp;MATRIX!KE3))</f>
        <v>0</v>
      </c>
      <c r="KF12" s="75">
        <f>(SUMIFS('RENT ROLL'!$O$3:$O$100,'RENT ROLL'!$N$3:$N$100,"="&amp;MATRIX!KF3))+(SUMIFS('RENT ROLL'!$Y$3:$Y$100,'RENT ROLL'!$W$3:$W$100,"="&amp;MATRIX!KF3))+(SUMIFS('RENT ROLL'!$AD$3:$AD$100,'RENT ROLL'!$AB$3:$AB$100,"="&amp;MATRIX!KF3))+(SUMIFS('RENT ROLL'!$AI$3:$AI$100,'RENT ROLL'!$AG$3:$AG$100,"="&amp;MATRIX!KF3))</f>
        <v>0</v>
      </c>
      <c r="KG12" s="75">
        <f>(SUMIFS('RENT ROLL'!$O$3:$O$100,'RENT ROLL'!$N$3:$N$100,"="&amp;MATRIX!KG3))+(SUMIFS('RENT ROLL'!$Y$3:$Y$100,'RENT ROLL'!$W$3:$W$100,"="&amp;MATRIX!KG3))+(SUMIFS('RENT ROLL'!$AD$3:$AD$100,'RENT ROLL'!$AB$3:$AB$100,"="&amp;MATRIX!KG3))+(SUMIFS('RENT ROLL'!$AI$3:$AI$100,'RENT ROLL'!$AG$3:$AG$100,"="&amp;MATRIX!KG3))</f>
        <v>0</v>
      </c>
      <c r="KH12" s="75">
        <f>(SUMIFS('RENT ROLL'!$O$3:$O$100,'RENT ROLL'!$N$3:$N$100,"="&amp;MATRIX!KH3))+(SUMIFS('RENT ROLL'!$Y$3:$Y$100,'RENT ROLL'!$W$3:$W$100,"="&amp;MATRIX!KH3))+(SUMIFS('RENT ROLL'!$AD$3:$AD$100,'RENT ROLL'!$AB$3:$AB$100,"="&amp;MATRIX!KH3))+(SUMIFS('RENT ROLL'!$AI$3:$AI$100,'RENT ROLL'!$AG$3:$AG$100,"="&amp;MATRIX!KH3))</f>
        <v>0</v>
      </c>
      <c r="KI12" s="75">
        <f>(SUMIFS('RENT ROLL'!$O$3:$O$100,'RENT ROLL'!$N$3:$N$100,"="&amp;MATRIX!KI3))+(SUMIFS('RENT ROLL'!$Y$3:$Y$100,'RENT ROLL'!$W$3:$W$100,"="&amp;MATRIX!KI3))+(SUMIFS('RENT ROLL'!$AD$3:$AD$100,'RENT ROLL'!$AB$3:$AB$100,"="&amp;MATRIX!KI3))+(SUMIFS('RENT ROLL'!$AI$3:$AI$100,'RENT ROLL'!$AG$3:$AG$100,"="&amp;MATRIX!KI3))</f>
        <v>0</v>
      </c>
      <c r="KJ12" s="75">
        <f>(SUMIFS('RENT ROLL'!$O$3:$O$100,'RENT ROLL'!$N$3:$N$100,"="&amp;MATRIX!KJ3))+(SUMIFS('RENT ROLL'!$Y$3:$Y$100,'RENT ROLL'!$W$3:$W$100,"="&amp;MATRIX!KJ3))+(SUMIFS('RENT ROLL'!$AD$3:$AD$100,'RENT ROLL'!$AB$3:$AB$100,"="&amp;MATRIX!KJ3))+(SUMIFS('RENT ROLL'!$AI$3:$AI$100,'RENT ROLL'!$AG$3:$AG$100,"="&amp;MATRIX!KJ3))</f>
        <v>0</v>
      </c>
      <c r="KK12" s="75">
        <f>(SUMIFS('RENT ROLL'!$O$3:$O$100,'RENT ROLL'!$N$3:$N$100,"="&amp;MATRIX!KK3))+(SUMIFS('RENT ROLL'!$Y$3:$Y$100,'RENT ROLL'!$W$3:$W$100,"="&amp;MATRIX!KK3))+(SUMIFS('RENT ROLL'!$AD$3:$AD$100,'RENT ROLL'!$AB$3:$AB$100,"="&amp;MATRIX!KK3))+(SUMIFS('RENT ROLL'!$AI$3:$AI$100,'RENT ROLL'!$AG$3:$AG$100,"="&amp;MATRIX!KK3))</f>
        <v>0</v>
      </c>
      <c r="KL12" s="75">
        <f>(SUMIFS('RENT ROLL'!$O$3:$O$100,'RENT ROLL'!$N$3:$N$100,"="&amp;MATRIX!KL3))+(SUMIFS('RENT ROLL'!$Y$3:$Y$100,'RENT ROLL'!$W$3:$W$100,"="&amp;MATRIX!KL3))+(SUMIFS('RENT ROLL'!$AD$3:$AD$100,'RENT ROLL'!$AB$3:$AB$100,"="&amp;MATRIX!KL3))+(SUMIFS('RENT ROLL'!$AI$3:$AI$100,'RENT ROLL'!$AG$3:$AG$100,"="&amp;MATRIX!KL3))</f>
        <v>0</v>
      </c>
      <c r="KM12" s="75">
        <f>(SUMIFS('RENT ROLL'!$O$3:$O$100,'RENT ROLL'!$N$3:$N$100,"="&amp;MATRIX!KM3))+(SUMIFS('RENT ROLL'!$Y$3:$Y$100,'RENT ROLL'!$W$3:$W$100,"="&amp;MATRIX!KM3))+(SUMIFS('RENT ROLL'!$AD$3:$AD$100,'RENT ROLL'!$AB$3:$AB$100,"="&amp;MATRIX!KM3))+(SUMIFS('RENT ROLL'!$AI$3:$AI$100,'RENT ROLL'!$AG$3:$AG$100,"="&amp;MATRIX!KM3))</f>
        <v>0</v>
      </c>
      <c r="KN12" s="75">
        <f>(SUMIFS('RENT ROLL'!$O$3:$O$100,'RENT ROLL'!$N$3:$N$100,"="&amp;MATRIX!KN3))+(SUMIFS('RENT ROLL'!$Y$3:$Y$100,'RENT ROLL'!$W$3:$W$100,"="&amp;MATRIX!KN3))+(SUMIFS('RENT ROLL'!$AD$3:$AD$100,'RENT ROLL'!$AB$3:$AB$100,"="&amp;MATRIX!KN3))+(SUMIFS('RENT ROLL'!$AI$3:$AI$100,'RENT ROLL'!$AG$3:$AG$100,"="&amp;MATRIX!KN3))</f>
        <v>0</v>
      </c>
      <c r="KO12" s="75">
        <f>(SUMIFS('RENT ROLL'!$O$3:$O$100,'RENT ROLL'!$N$3:$N$100,"="&amp;MATRIX!KO3))+(SUMIFS('RENT ROLL'!$Y$3:$Y$100,'RENT ROLL'!$W$3:$W$100,"="&amp;MATRIX!KO3))+(SUMIFS('RENT ROLL'!$AD$3:$AD$100,'RENT ROLL'!$AB$3:$AB$100,"="&amp;MATRIX!KO3))+(SUMIFS('RENT ROLL'!$AI$3:$AI$100,'RENT ROLL'!$AG$3:$AG$100,"="&amp;MATRIX!KO3))</f>
        <v>0</v>
      </c>
      <c r="KP12" s="75">
        <f>(SUMIFS('RENT ROLL'!$O$3:$O$100,'RENT ROLL'!$N$3:$N$100,"="&amp;MATRIX!KP3))+(SUMIFS('RENT ROLL'!$Y$3:$Y$100,'RENT ROLL'!$W$3:$W$100,"="&amp;MATRIX!KP3))+(SUMIFS('RENT ROLL'!$AD$3:$AD$100,'RENT ROLL'!$AB$3:$AB$100,"="&amp;MATRIX!KP3))+(SUMIFS('RENT ROLL'!$AI$3:$AI$100,'RENT ROLL'!$AG$3:$AG$100,"="&amp;MATRIX!KP3))</f>
        <v>0</v>
      </c>
      <c r="KQ12" s="75">
        <f>(SUMIFS('RENT ROLL'!$O$3:$O$100,'RENT ROLL'!$N$3:$N$100,"="&amp;MATRIX!KQ3))+(SUMIFS('RENT ROLL'!$Y$3:$Y$100,'RENT ROLL'!$W$3:$W$100,"="&amp;MATRIX!KQ3))+(SUMIFS('RENT ROLL'!$AD$3:$AD$100,'RENT ROLL'!$AB$3:$AB$100,"="&amp;MATRIX!KQ3))+(SUMIFS('RENT ROLL'!$AI$3:$AI$100,'RENT ROLL'!$AG$3:$AG$100,"="&amp;MATRIX!KQ3))</f>
        <v>0</v>
      </c>
      <c r="KR12" s="75">
        <f>(SUMIFS('RENT ROLL'!$O$3:$O$100,'RENT ROLL'!$N$3:$N$100,"="&amp;MATRIX!KR3))+(SUMIFS('RENT ROLL'!$Y$3:$Y$100,'RENT ROLL'!$W$3:$W$100,"="&amp;MATRIX!KR3))+(SUMIFS('RENT ROLL'!$AD$3:$AD$100,'RENT ROLL'!$AB$3:$AB$100,"="&amp;MATRIX!KR3))+(SUMIFS('RENT ROLL'!$AI$3:$AI$100,'RENT ROLL'!$AG$3:$AG$100,"="&amp;MATRIX!KR3))</f>
        <v>0</v>
      </c>
      <c r="KS12" s="75">
        <f>(SUMIFS('RENT ROLL'!$O$3:$O$100,'RENT ROLL'!$N$3:$N$100,"="&amp;MATRIX!KS3))+(SUMIFS('RENT ROLL'!$Y$3:$Y$100,'RENT ROLL'!$W$3:$W$100,"="&amp;MATRIX!KS3))+(SUMIFS('RENT ROLL'!$AD$3:$AD$100,'RENT ROLL'!$AB$3:$AB$100,"="&amp;MATRIX!KS3))+(SUMIFS('RENT ROLL'!$AI$3:$AI$100,'RENT ROLL'!$AG$3:$AG$100,"="&amp;MATRIX!KS3))</f>
        <v>0</v>
      </c>
      <c r="KT12" s="75">
        <f>(SUMIFS('RENT ROLL'!$O$3:$O$100,'RENT ROLL'!$N$3:$N$100,"="&amp;MATRIX!KT3))+(SUMIFS('RENT ROLL'!$Y$3:$Y$100,'RENT ROLL'!$W$3:$W$100,"="&amp;MATRIX!KT3))+(SUMIFS('RENT ROLL'!$AD$3:$AD$100,'RENT ROLL'!$AB$3:$AB$100,"="&amp;MATRIX!KT3))+(SUMIFS('RENT ROLL'!$AI$3:$AI$100,'RENT ROLL'!$AG$3:$AG$100,"="&amp;MATRIX!KT3))</f>
        <v>0</v>
      </c>
      <c r="KU12" s="75">
        <f>(SUMIFS('RENT ROLL'!$O$3:$O$100,'RENT ROLL'!$N$3:$N$100,"="&amp;MATRIX!KU3))+(SUMIFS('RENT ROLL'!$Y$3:$Y$100,'RENT ROLL'!$W$3:$W$100,"="&amp;MATRIX!KU3))+(SUMIFS('RENT ROLL'!$AD$3:$AD$100,'RENT ROLL'!$AB$3:$AB$100,"="&amp;MATRIX!KU3))+(SUMIFS('RENT ROLL'!$AI$3:$AI$100,'RENT ROLL'!$AG$3:$AG$100,"="&amp;MATRIX!KU3))</f>
        <v>0</v>
      </c>
      <c r="KV12" s="75">
        <f>(SUMIFS('RENT ROLL'!$O$3:$O$100,'RENT ROLL'!$N$3:$N$100,"="&amp;MATRIX!KV3))+(SUMIFS('RENT ROLL'!$Y$3:$Y$100,'RENT ROLL'!$W$3:$W$100,"="&amp;MATRIX!KV3))+(SUMIFS('RENT ROLL'!$AD$3:$AD$100,'RENT ROLL'!$AB$3:$AB$100,"="&amp;MATRIX!KV3))+(SUMIFS('RENT ROLL'!$AI$3:$AI$100,'RENT ROLL'!$AG$3:$AG$100,"="&amp;MATRIX!KV3))</f>
        <v>0</v>
      </c>
      <c r="KW12" s="75">
        <f>(SUMIFS('RENT ROLL'!$O$3:$O$100,'RENT ROLL'!$N$3:$N$100,"="&amp;MATRIX!KW3))+(SUMIFS('RENT ROLL'!$Y$3:$Y$100,'RENT ROLL'!$W$3:$W$100,"="&amp;MATRIX!KW3))+(SUMIFS('RENT ROLL'!$AD$3:$AD$100,'RENT ROLL'!$AB$3:$AB$100,"="&amp;MATRIX!KW3))+(SUMIFS('RENT ROLL'!$AI$3:$AI$100,'RENT ROLL'!$AG$3:$AG$100,"="&amp;MATRIX!KW3))</f>
        <v>0</v>
      </c>
      <c r="KX12" s="75">
        <f>(SUMIFS('RENT ROLL'!$O$3:$O$100,'RENT ROLL'!$N$3:$N$100,"="&amp;MATRIX!KX3))+(SUMIFS('RENT ROLL'!$Y$3:$Y$100,'RENT ROLL'!$W$3:$W$100,"="&amp;MATRIX!KX3))+(SUMIFS('RENT ROLL'!$AD$3:$AD$100,'RENT ROLL'!$AB$3:$AB$100,"="&amp;MATRIX!KX3))+(SUMIFS('RENT ROLL'!$AI$3:$AI$100,'RENT ROLL'!$AG$3:$AG$100,"="&amp;MATRIX!KX3))</f>
        <v>0</v>
      </c>
      <c r="KY12" s="75">
        <f>(SUMIFS('RENT ROLL'!$O$3:$O$100,'RENT ROLL'!$N$3:$N$100,"="&amp;MATRIX!KY3))+(SUMIFS('RENT ROLL'!$Y$3:$Y$100,'RENT ROLL'!$W$3:$W$100,"="&amp;MATRIX!KY3))+(SUMIFS('RENT ROLL'!$AD$3:$AD$100,'RENT ROLL'!$AB$3:$AB$100,"="&amp;MATRIX!KY3))+(SUMIFS('RENT ROLL'!$AI$3:$AI$100,'RENT ROLL'!$AG$3:$AG$100,"="&amp;MATRIX!KY3))</f>
        <v>0</v>
      </c>
      <c r="KZ12" s="75">
        <f>(SUMIFS('RENT ROLL'!$O$3:$O$100,'RENT ROLL'!$N$3:$N$100,"="&amp;MATRIX!KZ3))+(SUMIFS('RENT ROLL'!$Y$3:$Y$100,'RENT ROLL'!$W$3:$W$100,"="&amp;MATRIX!KZ3))+(SUMIFS('RENT ROLL'!$AD$3:$AD$100,'RENT ROLL'!$AB$3:$AB$100,"="&amp;MATRIX!KZ3))+(SUMIFS('RENT ROLL'!$AI$3:$AI$100,'RENT ROLL'!$AG$3:$AG$100,"="&amp;MATRIX!KZ3))</f>
        <v>0</v>
      </c>
      <c r="LA12" s="75">
        <f>(SUMIFS('RENT ROLL'!$O$3:$O$100,'RENT ROLL'!$N$3:$N$100,"="&amp;MATRIX!LA3))+(SUMIFS('RENT ROLL'!$Y$3:$Y$100,'RENT ROLL'!$W$3:$W$100,"="&amp;MATRIX!LA3))+(SUMIFS('RENT ROLL'!$AD$3:$AD$100,'RENT ROLL'!$AB$3:$AB$100,"="&amp;MATRIX!LA3))+(SUMIFS('RENT ROLL'!$AI$3:$AI$100,'RENT ROLL'!$AG$3:$AG$100,"="&amp;MATRIX!LA3))</f>
        <v>0</v>
      </c>
      <c r="LB12" s="75">
        <f>(SUMIFS('RENT ROLL'!$O$3:$O$100,'RENT ROLL'!$N$3:$N$100,"="&amp;MATRIX!LB3))+(SUMIFS('RENT ROLL'!$Y$3:$Y$100,'RENT ROLL'!$W$3:$W$100,"="&amp;MATRIX!LB3))+(SUMIFS('RENT ROLL'!$AD$3:$AD$100,'RENT ROLL'!$AB$3:$AB$100,"="&amp;MATRIX!LB3))+(SUMIFS('RENT ROLL'!$AI$3:$AI$100,'RENT ROLL'!$AG$3:$AG$100,"="&amp;MATRIX!LB3))</f>
        <v>0</v>
      </c>
      <c r="LC12" s="75">
        <f>(SUMIFS('RENT ROLL'!$O$3:$O$100,'RENT ROLL'!$N$3:$N$100,"="&amp;MATRIX!LC3))+(SUMIFS('RENT ROLL'!$Y$3:$Y$100,'RENT ROLL'!$W$3:$W$100,"="&amp;MATRIX!LC3))+(SUMIFS('RENT ROLL'!$AD$3:$AD$100,'RENT ROLL'!$AB$3:$AB$100,"="&amp;MATRIX!LC3))+(SUMIFS('RENT ROLL'!$AI$3:$AI$100,'RENT ROLL'!$AG$3:$AG$100,"="&amp;MATRIX!LC3))</f>
        <v>0</v>
      </c>
      <c r="LD12" s="75">
        <f>(SUMIFS('RENT ROLL'!$O$3:$O$100,'RENT ROLL'!$N$3:$N$100,"="&amp;MATRIX!LD3))+(SUMIFS('RENT ROLL'!$Y$3:$Y$100,'RENT ROLL'!$W$3:$W$100,"="&amp;MATRIX!LD3))+(SUMIFS('RENT ROLL'!$AD$3:$AD$100,'RENT ROLL'!$AB$3:$AB$100,"="&amp;MATRIX!LD3))+(SUMIFS('RENT ROLL'!$AI$3:$AI$100,'RENT ROLL'!$AG$3:$AG$100,"="&amp;MATRIX!LD3))</f>
        <v>0</v>
      </c>
      <c r="LE12" s="75">
        <f>(SUMIFS('RENT ROLL'!$O$3:$O$100,'RENT ROLL'!$N$3:$N$100,"="&amp;MATRIX!LE3))+(SUMIFS('RENT ROLL'!$Y$3:$Y$100,'RENT ROLL'!$W$3:$W$100,"="&amp;MATRIX!LE3))+(SUMIFS('RENT ROLL'!$AD$3:$AD$100,'RENT ROLL'!$AB$3:$AB$100,"="&amp;MATRIX!LE3))+(SUMIFS('RENT ROLL'!$AI$3:$AI$100,'RENT ROLL'!$AG$3:$AG$100,"="&amp;MATRIX!LE3))</f>
        <v>0</v>
      </c>
      <c r="LF12" s="75">
        <f>(SUMIFS('RENT ROLL'!$O$3:$O$100,'RENT ROLL'!$N$3:$N$100,"="&amp;MATRIX!LF3))+(SUMIFS('RENT ROLL'!$Y$3:$Y$100,'RENT ROLL'!$W$3:$W$100,"="&amp;MATRIX!LF3))+(SUMIFS('RENT ROLL'!$AD$3:$AD$100,'RENT ROLL'!$AB$3:$AB$100,"="&amp;MATRIX!LF3))+(SUMIFS('RENT ROLL'!$AI$3:$AI$100,'RENT ROLL'!$AG$3:$AG$100,"="&amp;MATRIX!LF3))</f>
        <v>0</v>
      </c>
      <c r="LG12" s="75">
        <f>(SUMIFS('RENT ROLL'!$O$3:$O$100,'RENT ROLL'!$N$3:$N$100,"="&amp;MATRIX!LG3))+(SUMIFS('RENT ROLL'!$Y$3:$Y$100,'RENT ROLL'!$W$3:$W$100,"="&amp;MATRIX!LG3))+(SUMIFS('RENT ROLL'!$AD$3:$AD$100,'RENT ROLL'!$AB$3:$AB$100,"="&amp;MATRIX!LG3))+(SUMIFS('RENT ROLL'!$AI$3:$AI$100,'RENT ROLL'!$AG$3:$AG$100,"="&amp;MATRIX!LG3))</f>
        <v>0</v>
      </c>
      <c r="LH12" s="75">
        <f>(SUMIFS('RENT ROLL'!$O$3:$O$100,'RENT ROLL'!$N$3:$N$100,"="&amp;MATRIX!LH3))+(SUMIFS('RENT ROLL'!$Y$3:$Y$100,'RENT ROLL'!$W$3:$W$100,"="&amp;MATRIX!LH3))+(SUMIFS('RENT ROLL'!$AD$3:$AD$100,'RENT ROLL'!$AB$3:$AB$100,"="&amp;MATRIX!LH3))+(SUMIFS('RENT ROLL'!$AI$3:$AI$100,'RENT ROLL'!$AG$3:$AG$100,"="&amp;MATRIX!LH3))</f>
        <v>0</v>
      </c>
      <c r="LI12" s="75">
        <f>(SUMIFS('RENT ROLL'!$O$3:$O$100,'RENT ROLL'!$N$3:$N$100,"="&amp;MATRIX!LI3))+(SUMIFS('RENT ROLL'!$Y$3:$Y$100,'RENT ROLL'!$W$3:$W$100,"="&amp;MATRIX!LI3))+(SUMIFS('RENT ROLL'!$AD$3:$AD$100,'RENT ROLL'!$AB$3:$AB$100,"="&amp;MATRIX!LI3))+(SUMIFS('RENT ROLL'!$AI$3:$AI$100,'RENT ROLL'!$AG$3:$AG$100,"="&amp;MATRIX!LI3))</f>
        <v>0</v>
      </c>
      <c r="LJ12" s="75">
        <f>(SUMIFS('RENT ROLL'!$O$3:$O$100,'RENT ROLL'!$N$3:$N$100,"="&amp;MATRIX!LJ3))+(SUMIFS('RENT ROLL'!$Y$3:$Y$100,'RENT ROLL'!$W$3:$W$100,"="&amp;MATRIX!LJ3))+(SUMIFS('RENT ROLL'!$AD$3:$AD$100,'RENT ROLL'!$AB$3:$AB$100,"="&amp;MATRIX!LJ3))+(SUMIFS('RENT ROLL'!$AI$3:$AI$100,'RENT ROLL'!$AG$3:$AG$100,"="&amp;MATRIX!LJ3))</f>
        <v>0</v>
      </c>
      <c r="LK12" s="75">
        <f>(SUMIFS('RENT ROLL'!$O$3:$O$100,'RENT ROLL'!$N$3:$N$100,"="&amp;MATRIX!LK3))+(SUMIFS('RENT ROLL'!$Y$3:$Y$100,'RENT ROLL'!$W$3:$W$100,"="&amp;MATRIX!LK3))+(SUMIFS('RENT ROLL'!$AD$3:$AD$100,'RENT ROLL'!$AB$3:$AB$100,"="&amp;MATRIX!LK3))+(SUMIFS('RENT ROLL'!$AI$3:$AI$100,'RENT ROLL'!$AG$3:$AG$100,"="&amp;MATRIX!LK3))</f>
        <v>0</v>
      </c>
      <c r="LL12" s="75">
        <f>(SUMIFS('RENT ROLL'!$O$3:$O$100,'RENT ROLL'!$N$3:$N$100,"="&amp;MATRIX!LL3))+(SUMIFS('RENT ROLL'!$Y$3:$Y$100,'RENT ROLL'!$W$3:$W$100,"="&amp;MATRIX!LL3))+(SUMIFS('RENT ROLL'!$AD$3:$AD$100,'RENT ROLL'!$AB$3:$AB$100,"="&amp;MATRIX!LL3))+(SUMIFS('RENT ROLL'!$AI$3:$AI$100,'RENT ROLL'!$AG$3:$AG$100,"="&amp;MATRIX!LL3))</f>
        <v>0</v>
      </c>
      <c r="LM12" s="75">
        <f>(SUMIFS('RENT ROLL'!$O$3:$O$100,'RENT ROLL'!$N$3:$N$100,"="&amp;MATRIX!LM3))+(SUMIFS('RENT ROLL'!$Y$3:$Y$100,'RENT ROLL'!$W$3:$W$100,"="&amp;MATRIX!LM3))+(SUMIFS('RENT ROLL'!$AD$3:$AD$100,'RENT ROLL'!$AB$3:$AB$100,"="&amp;MATRIX!LM3))+(SUMIFS('RENT ROLL'!$AI$3:$AI$100,'RENT ROLL'!$AG$3:$AG$100,"="&amp;MATRIX!LM3))</f>
        <v>0</v>
      </c>
      <c r="LN12" s="75">
        <f>(SUMIFS('RENT ROLL'!$O$3:$O$100,'RENT ROLL'!$N$3:$N$100,"="&amp;MATRIX!LN3))+(SUMIFS('RENT ROLL'!$Y$3:$Y$100,'RENT ROLL'!$W$3:$W$100,"="&amp;MATRIX!LN3))+(SUMIFS('RENT ROLL'!$AD$3:$AD$100,'RENT ROLL'!$AB$3:$AB$100,"="&amp;MATRIX!LN3))+(SUMIFS('RENT ROLL'!$AI$3:$AI$100,'RENT ROLL'!$AG$3:$AG$100,"="&amp;MATRIX!LN3))</f>
        <v>0</v>
      </c>
      <c r="LO12" s="75">
        <f>(SUMIFS('RENT ROLL'!$O$3:$O$100,'RENT ROLL'!$N$3:$N$100,"="&amp;MATRIX!LO3))+(SUMIFS('RENT ROLL'!$Y$3:$Y$100,'RENT ROLL'!$W$3:$W$100,"="&amp;MATRIX!LO3))+(SUMIFS('RENT ROLL'!$AD$3:$AD$100,'RENT ROLL'!$AB$3:$AB$100,"="&amp;MATRIX!LO3))+(SUMIFS('RENT ROLL'!$AI$3:$AI$100,'RENT ROLL'!$AG$3:$AG$100,"="&amp;MATRIX!LO3))</f>
        <v>0</v>
      </c>
      <c r="LP12" s="75">
        <f>(SUMIFS('RENT ROLL'!$O$3:$O$100,'RENT ROLL'!$N$3:$N$100,"="&amp;MATRIX!LP3))+(SUMIFS('RENT ROLL'!$Y$3:$Y$100,'RENT ROLL'!$W$3:$W$100,"="&amp;MATRIX!LP3))+(SUMIFS('RENT ROLL'!$AD$3:$AD$100,'RENT ROLL'!$AB$3:$AB$100,"="&amp;MATRIX!LP3))+(SUMIFS('RENT ROLL'!$AI$3:$AI$100,'RENT ROLL'!$AG$3:$AG$100,"="&amp;MATRIX!LP3))</f>
        <v>0</v>
      </c>
      <c r="LQ12" s="75">
        <f>(SUMIFS('RENT ROLL'!$O$3:$O$100,'RENT ROLL'!$N$3:$N$100,"="&amp;MATRIX!LQ3))+(SUMIFS('RENT ROLL'!$Y$3:$Y$100,'RENT ROLL'!$W$3:$W$100,"="&amp;MATRIX!LQ3))+(SUMIFS('RENT ROLL'!$AD$3:$AD$100,'RENT ROLL'!$AB$3:$AB$100,"="&amp;MATRIX!LQ3))+(SUMIFS('RENT ROLL'!$AI$3:$AI$100,'RENT ROLL'!$AG$3:$AG$100,"="&amp;MATRIX!LQ3))</f>
        <v>0</v>
      </c>
      <c r="LR12" s="75">
        <f>(SUMIFS('RENT ROLL'!$O$3:$O$100,'RENT ROLL'!$N$3:$N$100,"="&amp;MATRIX!LR3))+(SUMIFS('RENT ROLL'!$Y$3:$Y$100,'RENT ROLL'!$W$3:$W$100,"="&amp;MATRIX!LR3))+(SUMIFS('RENT ROLL'!$AD$3:$AD$100,'RENT ROLL'!$AB$3:$AB$100,"="&amp;MATRIX!LR3))+(SUMIFS('RENT ROLL'!$AI$3:$AI$100,'RENT ROLL'!$AG$3:$AG$100,"="&amp;MATRIX!LR3))</f>
        <v>0</v>
      </c>
      <c r="LS12" s="75">
        <f>(SUMIFS('RENT ROLL'!$O$3:$O$100,'RENT ROLL'!$N$3:$N$100,"="&amp;MATRIX!LS3))+(SUMIFS('RENT ROLL'!$Y$3:$Y$100,'RENT ROLL'!$W$3:$W$100,"="&amp;MATRIX!LS3))+(SUMIFS('RENT ROLL'!$AD$3:$AD$100,'RENT ROLL'!$AB$3:$AB$100,"="&amp;MATRIX!LS3))+(SUMIFS('RENT ROLL'!$AI$3:$AI$100,'RENT ROLL'!$AG$3:$AG$100,"="&amp;MATRIX!LS3))</f>
        <v>0</v>
      </c>
      <c r="LT12" s="75">
        <f>(SUMIFS('RENT ROLL'!$O$3:$O$100,'RENT ROLL'!$N$3:$N$100,"="&amp;MATRIX!LT3))+(SUMIFS('RENT ROLL'!$Y$3:$Y$100,'RENT ROLL'!$W$3:$W$100,"="&amp;MATRIX!LT3))+(SUMIFS('RENT ROLL'!$AD$3:$AD$100,'RENT ROLL'!$AB$3:$AB$100,"="&amp;MATRIX!LT3))+(SUMIFS('RENT ROLL'!$AI$3:$AI$100,'RENT ROLL'!$AG$3:$AG$100,"="&amp;MATRIX!LT3))</f>
        <v>0</v>
      </c>
      <c r="LU12" s="75">
        <f>(SUMIFS('RENT ROLL'!$O$3:$O$100,'RENT ROLL'!$N$3:$N$100,"="&amp;MATRIX!LU3))+(SUMIFS('RENT ROLL'!$Y$3:$Y$100,'RENT ROLL'!$W$3:$W$100,"="&amp;MATRIX!LU3))+(SUMIFS('RENT ROLL'!$AD$3:$AD$100,'RENT ROLL'!$AB$3:$AB$100,"="&amp;MATRIX!LU3))+(SUMIFS('RENT ROLL'!$AI$3:$AI$100,'RENT ROLL'!$AG$3:$AG$100,"="&amp;MATRIX!LU3))</f>
        <v>0</v>
      </c>
      <c r="LV12" s="75">
        <f>(SUMIFS('RENT ROLL'!$O$3:$O$100,'RENT ROLL'!$N$3:$N$100,"="&amp;MATRIX!LV3))+(SUMIFS('RENT ROLL'!$Y$3:$Y$100,'RENT ROLL'!$W$3:$W$100,"="&amp;MATRIX!LV3))+(SUMIFS('RENT ROLL'!$AD$3:$AD$100,'RENT ROLL'!$AB$3:$AB$100,"="&amp;MATRIX!LV3))+(SUMIFS('RENT ROLL'!$AI$3:$AI$100,'RENT ROLL'!$AG$3:$AG$100,"="&amp;MATRIX!LV3))</f>
        <v>0</v>
      </c>
      <c r="LW12" s="75">
        <f>(SUMIFS('RENT ROLL'!$O$3:$O$100,'RENT ROLL'!$N$3:$N$100,"="&amp;MATRIX!LW3))+(SUMIFS('RENT ROLL'!$Y$3:$Y$100,'RENT ROLL'!$W$3:$W$100,"="&amp;MATRIX!LW3))+(SUMIFS('RENT ROLL'!$AD$3:$AD$100,'RENT ROLL'!$AB$3:$AB$100,"="&amp;MATRIX!LW3))+(SUMIFS('RENT ROLL'!$AI$3:$AI$100,'RENT ROLL'!$AG$3:$AG$100,"="&amp;MATRIX!LW3))</f>
        <v>0</v>
      </c>
      <c r="LX12" s="75">
        <f>(SUMIFS('RENT ROLL'!$O$3:$O$100,'RENT ROLL'!$N$3:$N$100,"="&amp;MATRIX!LX3))+(SUMIFS('RENT ROLL'!$Y$3:$Y$100,'RENT ROLL'!$W$3:$W$100,"="&amp;MATRIX!LX3))+(SUMIFS('RENT ROLL'!$AD$3:$AD$100,'RENT ROLL'!$AB$3:$AB$100,"="&amp;MATRIX!LX3))+(SUMIFS('RENT ROLL'!$AI$3:$AI$100,'RENT ROLL'!$AG$3:$AG$100,"="&amp;MATRIX!LX3))</f>
        <v>0</v>
      </c>
      <c r="LY12" s="75">
        <f>(SUMIFS('RENT ROLL'!$O$3:$O$100,'RENT ROLL'!$N$3:$N$100,"="&amp;MATRIX!LY3))+(SUMIFS('RENT ROLL'!$Y$3:$Y$100,'RENT ROLL'!$W$3:$W$100,"="&amp;MATRIX!LY3))+(SUMIFS('RENT ROLL'!$AD$3:$AD$100,'RENT ROLL'!$AB$3:$AB$100,"="&amp;MATRIX!LY3))+(SUMIFS('RENT ROLL'!$AI$3:$AI$100,'RENT ROLL'!$AG$3:$AG$100,"="&amp;MATRIX!LY3))</f>
        <v>0</v>
      </c>
      <c r="LZ12" s="75">
        <f>(SUMIFS('RENT ROLL'!$O$3:$O$100,'RENT ROLL'!$N$3:$N$100,"="&amp;MATRIX!LZ3))+(SUMIFS('RENT ROLL'!$Y$3:$Y$100,'RENT ROLL'!$W$3:$W$100,"="&amp;MATRIX!LZ3))+(SUMIFS('RENT ROLL'!$AD$3:$AD$100,'RENT ROLL'!$AB$3:$AB$100,"="&amp;MATRIX!LZ3))+(SUMIFS('RENT ROLL'!$AI$3:$AI$100,'RENT ROLL'!$AG$3:$AG$100,"="&amp;MATRIX!LZ3))</f>
        <v>0</v>
      </c>
      <c r="MA12" s="75">
        <f>(SUMIFS('RENT ROLL'!$O$3:$O$100,'RENT ROLL'!$N$3:$N$100,"="&amp;MATRIX!MA3))+(SUMIFS('RENT ROLL'!$Y$3:$Y$100,'RENT ROLL'!$W$3:$W$100,"="&amp;MATRIX!MA3))+(SUMIFS('RENT ROLL'!$AD$3:$AD$100,'RENT ROLL'!$AB$3:$AB$100,"="&amp;MATRIX!MA3))+(SUMIFS('RENT ROLL'!$AI$3:$AI$100,'RENT ROLL'!$AG$3:$AG$100,"="&amp;MATRIX!MA3))</f>
        <v>0</v>
      </c>
      <c r="MB12" s="75">
        <f>(SUMIFS('RENT ROLL'!$O$3:$O$100,'RENT ROLL'!$N$3:$N$100,"="&amp;MATRIX!MB3))+(SUMIFS('RENT ROLL'!$Y$3:$Y$100,'RENT ROLL'!$W$3:$W$100,"="&amp;MATRIX!MB3))+(SUMIFS('RENT ROLL'!$AD$3:$AD$100,'RENT ROLL'!$AB$3:$AB$100,"="&amp;MATRIX!MB3))+(SUMIFS('RENT ROLL'!$AI$3:$AI$100,'RENT ROLL'!$AG$3:$AG$100,"="&amp;MATRIX!MB3))</f>
        <v>0</v>
      </c>
      <c r="MC12" s="75">
        <f>(SUMIFS('RENT ROLL'!$O$3:$O$100,'RENT ROLL'!$N$3:$N$100,"="&amp;MATRIX!MC3))+(SUMIFS('RENT ROLL'!$Y$3:$Y$100,'RENT ROLL'!$W$3:$W$100,"="&amp;MATRIX!MC3))+(SUMIFS('RENT ROLL'!$AD$3:$AD$100,'RENT ROLL'!$AB$3:$AB$100,"="&amp;MATRIX!MC3))+(SUMIFS('RENT ROLL'!$AI$3:$AI$100,'RENT ROLL'!$AG$3:$AG$100,"="&amp;MATRIX!MC3))</f>
        <v>0</v>
      </c>
      <c r="MD12" s="75">
        <f>(SUMIFS('RENT ROLL'!$O$3:$O$100,'RENT ROLL'!$N$3:$N$100,"="&amp;MATRIX!MD3))+(SUMIFS('RENT ROLL'!$Y$3:$Y$100,'RENT ROLL'!$W$3:$W$100,"="&amp;MATRIX!MD3))+(SUMIFS('RENT ROLL'!$AD$3:$AD$100,'RENT ROLL'!$AB$3:$AB$100,"="&amp;MATRIX!MD3))+(SUMIFS('RENT ROLL'!$AI$3:$AI$100,'RENT ROLL'!$AG$3:$AG$100,"="&amp;MATRIX!MD3))</f>
        <v>0</v>
      </c>
      <c r="ME12" s="75">
        <f>(SUMIFS('RENT ROLL'!$O$3:$O$100,'RENT ROLL'!$N$3:$N$100,"="&amp;MATRIX!ME3))+(SUMIFS('RENT ROLL'!$Y$3:$Y$100,'RENT ROLL'!$W$3:$W$100,"="&amp;MATRIX!ME3))+(SUMIFS('RENT ROLL'!$AD$3:$AD$100,'RENT ROLL'!$AB$3:$AB$100,"="&amp;MATRIX!ME3))+(SUMIFS('RENT ROLL'!$AI$3:$AI$100,'RENT ROLL'!$AG$3:$AG$100,"="&amp;MATRIX!ME3))</f>
        <v>0</v>
      </c>
      <c r="MF12" s="75">
        <f>(SUMIFS('RENT ROLL'!$O$3:$O$100,'RENT ROLL'!$N$3:$N$100,"="&amp;MATRIX!MF3))+(SUMIFS('RENT ROLL'!$Y$3:$Y$100,'RENT ROLL'!$W$3:$W$100,"="&amp;MATRIX!MF3))+(SUMIFS('RENT ROLL'!$AD$3:$AD$100,'RENT ROLL'!$AB$3:$AB$100,"="&amp;MATRIX!MF3))+(SUMIFS('RENT ROLL'!$AI$3:$AI$100,'RENT ROLL'!$AG$3:$AG$100,"="&amp;MATRIX!MF3))</f>
        <v>0</v>
      </c>
      <c r="MG12" s="75">
        <f>(SUMIFS('RENT ROLL'!$O$3:$O$100,'RENT ROLL'!$N$3:$N$100,"="&amp;MATRIX!MG3))+(SUMIFS('RENT ROLL'!$Y$3:$Y$100,'RENT ROLL'!$W$3:$W$100,"="&amp;MATRIX!MG3))+(SUMIFS('RENT ROLL'!$AD$3:$AD$100,'RENT ROLL'!$AB$3:$AB$100,"="&amp;MATRIX!MG3))+(SUMIFS('RENT ROLL'!$AI$3:$AI$100,'RENT ROLL'!$AG$3:$AG$100,"="&amp;MATRIX!MG3))</f>
        <v>0</v>
      </c>
      <c r="MH12" s="75">
        <f>(SUMIFS('RENT ROLL'!$O$3:$O$100,'RENT ROLL'!$N$3:$N$100,"="&amp;MATRIX!MH3))+(SUMIFS('RENT ROLL'!$Y$3:$Y$100,'RENT ROLL'!$W$3:$W$100,"="&amp;MATRIX!MH3))+(SUMIFS('RENT ROLL'!$AD$3:$AD$100,'RENT ROLL'!$AB$3:$AB$100,"="&amp;MATRIX!MH3))+(SUMIFS('RENT ROLL'!$AI$3:$AI$100,'RENT ROLL'!$AG$3:$AG$100,"="&amp;MATRIX!MH3))</f>
        <v>0</v>
      </c>
      <c r="MI12" s="75">
        <f>(SUMIFS('RENT ROLL'!$O$3:$O$100,'RENT ROLL'!$N$3:$N$100,"="&amp;MATRIX!MI3))+(SUMIFS('RENT ROLL'!$Y$3:$Y$100,'RENT ROLL'!$W$3:$W$100,"="&amp;MATRIX!MI3))+(SUMIFS('RENT ROLL'!$AD$3:$AD$100,'RENT ROLL'!$AB$3:$AB$100,"="&amp;MATRIX!MI3))+(SUMIFS('RENT ROLL'!$AI$3:$AI$100,'RENT ROLL'!$AG$3:$AG$100,"="&amp;MATRIX!MI3))</f>
        <v>0</v>
      </c>
      <c r="MJ12" s="75">
        <f>(SUMIFS('RENT ROLL'!$O$3:$O$100,'RENT ROLL'!$N$3:$N$100,"="&amp;MATRIX!MJ3))+(SUMIFS('RENT ROLL'!$Y$3:$Y$100,'RENT ROLL'!$W$3:$W$100,"="&amp;MATRIX!MJ3))+(SUMIFS('RENT ROLL'!$AD$3:$AD$100,'RENT ROLL'!$AB$3:$AB$100,"="&amp;MATRIX!MJ3))+(SUMIFS('RENT ROLL'!$AI$3:$AI$100,'RENT ROLL'!$AG$3:$AG$100,"="&amp;MATRIX!MJ3))</f>
        <v>0</v>
      </c>
      <c r="MK12" s="75">
        <f>(SUMIFS('RENT ROLL'!$O$3:$O$100,'RENT ROLL'!$N$3:$N$100,"="&amp;MATRIX!MK3))+(SUMIFS('RENT ROLL'!$Y$3:$Y$100,'RENT ROLL'!$W$3:$W$100,"="&amp;MATRIX!MK3))+(SUMIFS('RENT ROLL'!$AD$3:$AD$100,'RENT ROLL'!$AB$3:$AB$100,"="&amp;MATRIX!MK3))+(SUMIFS('RENT ROLL'!$AI$3:$AI$100,'RENT ROLL'!$AG$3:$AG$100,"="&amp;MATRIX!MK3))</f>
        <v>0</v>
      </c>
      <c r="ML12" s="75">
        <f>(SUMIFS('RENT ROLL'!$O$3:$O$100,'RENT ROLL'!$N$3:$N$100,"="&amp;MATRIX!ML3))+(SUMIFS('RENT ROLL'!$Y$3:$Y$100,'RENT ROLL'!$W$3:$W$100,"="&amp;MATRIX!ML3))+(SUMIFS('RENT ROLL'!$AD$3:$AD$100,'RENT ROLL'!$AB$3:$AB$100,"="&amp;MATRIX!ML3))+(SUMIFS('RENT ROLL'!$AI$3:$AI$100,'RENT ROLL'!$AG$3:$AG$100,"="&amp;MATRIX!ML3))</f>
        <v>0</v>
      </c>
      <c r="MM12" s="75">
        <f>(SUMIFS('RENT ROLL'!$O$3:$O$100,'RENT ROLL'!$N$3:$N$100,"="&amp;MATRIX!MM3))+(SUMIFS('RENT ROLL'!$Y$3:$Y$100,'RENT ROLL'!$W$3:$W$100,"="&amp;MATRIX!MM3))+(SUMIFS('RENT ROLL'!$AD$3:$AD$100,'RENT ROLL'!$AB$3:$AB$100,"="&amp;MATRIX!MM3))+(SUMIFS('RENT ROLL'!$AI$3:$AI$100,'RENT ROLL'!$AG$3:$AG$100,"="&amp;MATRIX!MM3))</f>
        <v>0</v>
      </c>
      <c r="MN12" s="75">
        <f>(SUMIFS('RENT ROLL'!$O$3:$O$100,'RENT ROLL'!$N$3:$N$100,"="&amp;MATRIX!MN3))+(SUMIFS('RENT ROLL'!$Y$3:$Y$100,'RENT ROLL'!$W$3:$W$100,"="&amp;MATRIX!MN3))+(SUMIFS('RENT ROLL'!$AD$3:$AD$100,'RENT ROLL'!$AB$3:$AB$100,"="&amp;MATRIX!MN3))+(SUMIFS('RENT ROLL'!$AI$3:$AI$100,'RENT ROLL'!$AG$3:$AG$100,"="&amp;MATRIX!MN3))</f>
        <v>0</v>
      </c>
      <c r="MO12" s="75">
        <f>(SUMIFS('RENT ROLL'!$O$3:$O$100,'RENT ROLL'!$N$3:$N$100,"="&amp;MATRIX!MO3))+(SUMIFS('RENT ROLL'!$Y$3:$Y$100,'RENT ROLL'!$W$3:$W$100,"="&amp;MATRIX!MO3))+(SUMIFS('RENT ROLL'!$AD$3:$AD$100,'RENT ROLL'!$AB$3:$AB$100,"="&amp;MATRIX!MO3))+(SUMIFS('RENT ROLL'!$AI$3:$AI$100,'RENT ROLL'!$AG$3:$AG$100,"="&amp;MATRIX!MO3))</f>
        <v>0</v>
      </c>
      <c r="MP12" s="75">
        <f>(SUMIFS('RENT ROLL'!$O$3:$O$100,'RENT ROLL'!$N$3:$N$100,"="&amp;MATRIX!MP3))+(SUMIFS('RENT ROLL'!$Y$3:$Y$100,'RENT ROLL'!$W$3:$W$100,"="&amp;MATRIX!MP3))+(SUMIFS('RENT ROLL'!$AD$3:$AD$100,'RENT ROLL'!$AB$3:$AB$100,"="&amp;MATRIX!MP3))+(SUMIFS('RENT ROLL'!$AI$3:$AI$100,'RENT ROLL'!$AG$3:$AG$100,"="&amp;MATRIX!MP3))</f>
        <v>0</v>
      </c>
      <c r="MQ12" s="75">
        <f>(SUMIFS('RENT ROLL'!$O$3:$O$100,'RENT ROLL'!$N$3:$N$100,"="&amp;MATRIX!MQ3))+(SUMIFS('RENT ROLL'!$Y$3:$Y$100,'RENT ROLL'!$W$3:$W$100,"="&amp;MATRIX!MQ3))+(SUMIFS('RENT ROLL'!$AD$3:$AD$100,'RENT ROLL'!$AB$3:$AB$100,"="&amp;MATRIX!MQ3))+(SUMIFS('RENT ROLL'!$AI$3:$AI$100,'RENT ROLL'!$AG$3:$AG$100,"="&amp;MATRIX!MQ3))</f>
        <v>0</v>
      </c>
      <c r="MR12" s="75">
        <f>(SUMIFS('RENT ROLL'!$O$3:$O$100,'RENT ROLL'!$N$3:$N$100,"="&amp;MATRIX!MR3))+(SUMIFS('RENT ROLL'!$Y$3:$Y$100,'RENT ROLL'!$W$3:$W$100,"="&amp;MATRIX!MR3))+(SUMIFS('RENT ROLL'!$AD$3:$AD$100,'RENT ROLL'!$AB$3:$AB$100,"="&amp;MATRIX!MR3))+(SUMIFS('RENT ROLL'!$AI$3:$AI$100,'RENT ROLL'!$AG$3:$AG$100,"="&amp;MATRIX!MR3))</f>
        <v>0</v>
      </c>
      <c r="MS12" s="75">
        <f>(SUMIFS('RENT ROLL'!$O$3:$O$100,'RENT ROLL'!$N$3:$N$100,"="&amp;MATRIX!MS3))+(SUMIFS('RENT ROLL'!$Y$3:$Y$100,'RENT ROLL'!$W$3:$W$100,"="&amp;MATRIX!MS3))+(SUMIFS('RENT ROLL'!$AD$3:$AD$100,'RENT ROLL'!$AB$3:$AB$100,"="&amp;MATRIX!MS3))+(SUMIFS('RENT ROLL'!$AI$3:$AI$100,'RENT ROLL'!$AG$3:$AG$100,"="&amp;MATRIX!MS3))</f>
        <v>0</v>
      </c>
      <c r="MT12" s="75">
        <f>(SUMIFS('RENT ROLL'!$O$3:$O$100,'RENT ROLL'!$N$3:$N$100,"="&amp;MATRIX!MT3))+(SUMIFS('RENT ROLL'!$Y$3:$Y$100,'RENT ROLL'!$W$3:$W$100,"="&amp;MATRIX!MT3))+(SUMIFS('RENT ROLL'!$AD$3:$AD$100,'RENT ROLL'!$AB$3:$AB$100,"="&amp;MATRIX!MT3))+(SUMIFS('RENT ROLL'!$AI$3:$AI$100,'RENT ROLL'!$AG$3:$AG$100,"="&amp;MATRIX!MT3))</f>
        <v>0</v>
      </c>
      <c r="MU12" s="75">
        <f>(SUMIFS('RENT ROLL'!$O$3:$O$100,'RENT ROLL'!$N$3:$N$100,"="&amp;MATRIX!MU3))+(SUMIFS('RENT ROLL'!$Y$3:$Y$100,'RENT ROLL'!$W$3:$W$100,"="&amp;MATRIX!MU3))+(SUMIFS('RENT ROLL'!$AD$3:$AD$100,'RENT ROLL'!$AB$3:$AB$100,"="&amp;MATRIX!MU3))+(SUMIFS('RENT ROLL'!$AI$3:$AI$100,'RENT ROLL'!$AG$3:$AG$100,"="&amp;MATRIX!MU3))</f>
        <v>0</v>
      </c>
      <c r="MV12" s="75">
        <f>(SUMIFS('RENT ROLL'!$O$3:$O$100,'RENT ROLL'!$N$3:$N$100,"="&amp;MATRIX!MV3))+(SUMIFS('RENT ROLL'!$Y$3:$Y$100,'RENT ROLL'!$W$3:$W$100,"="&amp;MATRIX!MV3))+(SUMIFS('RENT ROLL'!$AD$3:$AD$100,'RENT ROLL'!$AB$3:$AB$100,"="&amp;MATRIX!MV3))+(SUMIFS('RENT ROLL'!$AI$3:$AI$100,'RENT ROLL'!$AG$3:$AG$100,"="&amp;MATRIX!MV3))</f>
        <v>0</v>
      </c>
      <c r="MW12" s="75">
        <f>(SUMIFS('RENT ROLL'!$O$3:$O$100,'RENT ROLL'!$N$3:$N$100,"="&amp;MATRIX!MW3))+(SUMIFS('RENT ROLL'!$Y$3:$Y$100,'RENT ROLL'!$W$3:$W$100,"="&amp;MATRIX!MW3))+(SUMIFS('RENT ROLL'!$AD$3:$AD$100,'RENT ROLL'!$AB$3:$AB$100,"="&amp;MATRIX!MW3))+(SUMIFS('RENT ROLL'!$AI$3:$AI$100,'RENT ROLL'!$AG$3:$AG$100,"="&amp;MATRIX!MW3))</f>
        <v>0</v>
      </c>
      <c r="MX12" s="75">
        <f>(SUMIFS('RENT ROLL'!$O$3:$O$100,'RENT ROLL'!$N$3:$N$100,"="&amp;MATRIX!MX3))+(SUMIFS('RENT ROLL'!$Y$3:$Y$100,'RENT ROLL'!$W$3:$W$100,"="&amp;MATRIX!MX3))+(SUMIFS('RENT ROLL'!$AD$3:$AD$100,'RENT ROLL'!$AB$3:$AB$100,"="&amp;MATRIX!MX3))+(SUMIFS('RENT ROLL'!$AI$3:$AI$100,'RENT ROLL'!$AG$3:$AG$100,"="&amp;MATRIX!MX3))</f>
        <v>0</v>
      </c>
      <c r="MY12" s="75">
        <f>(SUMIFS('RENT ROLL'!$O$3:$O$100,'RENT ROLL'!$N$3:$N$100,"="&amp;MATRIX!MY3))+(SUMIFS('RENT ROLL'!$Y$3:$Y$100,'RENT ROLL'!$W$3:$W$100,"="&amp;MATRIX!MY3))+(SUMIFS('RENT ROLL'!$AD$3:$AD$100,'RENT ROLL'!$AB$3:$AB$100,"="&amp;MATRIX!MY3))+(SUMIFS('RENT ROLL'!$AI$3:$AI$100,'RENT ROLL'!$AG$3:$AG$100,"="&amp;MATRIX!MY3))</f>
        <v>0</v>
      </c>
    </row>
    <row r="13" spans="1:363" s="33" customFormat="1" ht="19" x14ac:dyDescent="0.2">
      <c r="A13" s="32" t="s">
        <v>63</v>
      </c>
      <c r="B13" s="32"/>
    </row>
    <row r="14" spans="1:363" s="31" customFormat="1" x14ac:dyDescent="0.2">
      <c r="A14" s="31" t="s">
        <v>70</v>
      </c>
      <c r="C14" s="31">
        <f>(SUM('EXPENSE CALCULATIONS'!D:D))/12</f>
        <v>0</v>
      </c>
      <c r="D14" s="31">
        <f>IF(D2="NEW YEAR",C14*(1+#REF!),C14)</f>
        <v>0</v>
      </c>
      <c r="E14" s="31">
        <f>IF(E2="NEW YEAR",D14*(1+#REF!),D14)</f>
        <v>0</v>
      </c>
      <c r="F14" s="31">
        <f>IF(F2="NEW YEAR",E14*(1+#REF!),E14)</f>
        <v>0</v>
      </c>
      <c r="G14" s="31">
        <f>IF(G2="NEW YEAR",F14*(1+#REF!),F14)</f>
        <v>0</v>
      </c>
      <c r="H14" s="31">
        <f>IF(H2="NEW YEAR",G14*(1+#REF!),G14)</f>
        <v>0</v>
      </c>
      <c r="I14" s="31">
        <f>IF(I2="NEW YEAR",H14*(1+#REF!),H14)</f>
        <v>0</v>
      </c>
      <c r="J14" s="31">
        <f>IF(J2="NEW YEAR",I14*(1+#REF!),I14)</f>
        <v>0</v>
      </c>
      <c r="K14" s="31">
        <f>IF(K2="NEW YEAR",J14*(1+#REF!),J14)</f>
        <v>0</v>
      </c>
      <c r="L14" s="31">
        <f>IF(L2="NEW YEAR",K14*(1+#REF!),K14)</f>
        <v>0</v>
      </c>
      <c r="M14" s="31">
        <f>IF(M2="NEW YEAR",L14*(1+#REF!),L14)</f>
        <v>0</v>
      </c>
      <c r="N14" s="31">
        <f>IF(N2="NEW YEAR",M14*(1+#REF!),M14)</f>
        <v>0</v>
      </c>
      <c r="O14" s="31" t="e">
        <f>IF(O2="NEW YEAR",N14*(1+#REF!),N14)</f>
        <v>#REF!</v>
      </c>
      <c r="P14" s="31" t="e">
        <f>IF(P2="NEW YEAR",O14*(1+#REF!),O14)</f>
        <v>#REF!</v>
      </c>
      <c r="Q14" s="31" t="e">
        <f>IF(Q2="NEW YEAR",P14*(1+#REF!),P14)</f>
        <v>#REF!</v>
      </c>
      <c r="R14" s="31" t="e">
        <f>IF(R2="NEW YEAR",Q14*(1+#REF!),Q14)</f>
        <v>#REF!</v>
      </c>
      <c r="S14" s="31" t="e">
        <f>IF(S2="NEW YEAR",R14*(1+#REF!),R14)</f>
        <v>#REF!</v>
      </c>
      <c r="T14" s="31" t="e">
        <f>IF(T2="NEW YEAR",S14*(1+#REF!),S14)</f>
        <v>#REF!</v>
      </c>
      <c r="U14" s="31" t="e">
        <f>IF(U2="NEW YEAR",T14*(1+#REF!),T14)</f>
        <v>#REF!</v>
      </c>
      <c r="V14" s="31" t="e">
        <f>IF(V2="NEW YEAR",U14*(1+#REF!),U14)</f>
        <v>#REF!</v>
      </c>
      <c r="W14" s="31" t="e">
        <f>IF(W2="NEW YEAR",V14*(1+#REF!),V14)</f>
        <v>#REF!</v>
      </c>
      <c r="X14" s="31" t="e">
        <f>IF(X2="NEW YEAR",W14*(1+#REF!),W14)</f>
        <v>#REF!</v>
      </c>
      <c r="Y14" s="31" t="e">
        <f>IF(Y2="NEW YEAR",X14*(1+#REF!),X14)</f>
        <v>#REF!</v>
      </c>
      <c r="Z14" s="31" t="e">
        <f>IF(Z2="NEW YEAR",Y14*(1+#REF!),Y14)</f>
        <v>#REF!</v>
      </c>
      <c r="AA14" s="31" t="e">
        <f>IF(AA2="NEW YEAR",Z14*(1+#REF!),Z14)</f>
        <v>#REF!</v>
      </c>
      <c r="AB14" s="31" t="e">
        <f>IF(AB2="NEW YEAR",AA14*(1+#REF!),AA14)</f>
        <v>#REF!</v>
      </c>
      <c r="AC14" s="31" t="e">
        <f>IF(AC2="NEW YEAR",AB14*(1+#REF!),AB14)</f>
        <v>#REF!</v>
      </c>
      <c r="AD14" s="31" t="e">
        <f>IF(AD2="NEW YEAR",AC14*(1+#REF!),AC14)</f>
        <v>#REF!</v>
      </c>
      <c r="AE14" s="31" t="e">
        <f>IF(AE2="NEW YEAR",AD14*(1+#REF!),AD14)</f>
        <v>#REF!</v>
      </c>
      <c r="AF14" s="31" t="e">
        <f>IF(AF2="NEW YEAR",AE14*(1+#REF!),AE14)</f>
        <v>#REF!</v>
      </c>
      <c r="AG14" s="31" t="e">
        <f>IF(AG2="NEW YEAR",AF14*(1+#REF!),AF14)</f>
        <v>#REF!</v>
      </c>
      <c r="AH14" s="31" t="e">
        <f>IF(AH2="NEW YEAR",AG14*(1+#REF!),AG14)</f>
        <v>#REF!</v>
      </c>
      <c r="AI14" s="31" t="e">
        <f>IF(AI2="NEW YEAR",AH14*(1+#REF!),AH14)</f>
        <v>#REF!</v>
      </c>
      <c r="AJ14" s="31" t="e">
        <f>IF(AJ2="NEW YEAR",AI14*(1+#REF!),AI14)</f>
        <v>#REF!</v>
      </c>
      <c r="AK14" s="31" t="e">
        <f>IF(AK2="NEW YEAR",AJ14*(1+#REF!),AJ14)</f>
        <v>#REF!</v>
      </c>
      <c r="AL14" s="31" t="e">
        <f>IF(AL2="NEW YEAR",AK14*(1+#REF!),AK14)</f>
        <v>#REF!</v>
      </c>
      <c r="AM14" s="31" t="e">
        <f>IF(AM2="NEW YEAR",AL14*(1+#REF!),AL14)</f>
        <v>#REF!</v>
      </c>
      <c r="AN14" s="31" t="e">
        <f>IF(AN2="NEW YEAR",AM14*(1+#REF!),AM14)</f>
        <v>#REF!</v>
      </c>
      <c r="AO14" s="31" t="e">
        <f>IF(AO2="NEW YEAR",AN14*(1+#REF!),AN14)</f>
        <v>#REF!</v>
      </c>
      <c r="AP14" s="31" t="e">
        <f>IF(AP2="NEW YEAR",AO14*(1+#REF!),AO14)</f>
        <v>#REF!</v>
      </c>
      <c r="AQ14" s="31" t="e">
        <f>IF(AQ2="NEW YEAR",AP14*(1+#REF!),AP14)</f>
        <v>#REF!</v>
      </c>
      <c r="AR14" s="31" t="e">
        <f>IF(AR2="NEW YEAR",AQ14*(1+#REF!),AQ14)</f>
        <v>#REF!</v>
      </c>
      <c r="AS14" s="31" t="e">
        <f>IF(AS2="NEW YEAR",AR14*(1+#REF!),AR14)</f>
        <v>#REF!</v>
      </c>
      <c r="AT14" s="31" t="e">
        <f>IF(AT2="NEW YEAR",AS14*(1+#REF!),AS14)</f>
        <v>#REF!</v>
      </c>
      <c r="AU14" s="31" t="e">
        <f>IF(AU2="NEW YEAR",AT14*(1+#REF!),AT14)</f>
        <v>#REF!</v>
      </c>
      <c r="AV14" s="31" t="e">
        <f>IF(AV2="NEW YEAR",AU14*(1+#REF!),AU14)</f>
        <v>#REF!</v>
      </c>
      <c r="AW14" s="31" t="e">
        <f>IF(AW2="NEW YEAR",AV14*(1+#REF!),AV14)</f>
        <v>#REF!</v>
      </c>
      <c r="AX14" s="31" t="e">
        <f>IF(AX2="NEW YEAR",AW14*(1+#REF!),AW14)</f>
        <v>#REF!</v>
      </c>
      <c r="AY14" s="31" t="e">
        <f>IF(AY2="NEW YEAR",AX14*(1+#REF!),AX14)</f>
        <v>#REF!</v>
      </c>
      <c r="AZ14" s="31" t="e">
        <f>IF(AZ2="NEW YEAR",AY14*(1+#REF!),AY14)</f>
        <v>#REF!</v>
      </c>
      <c r="BA14" s="31" t="e">
        <f>IF(BA2="NEW YEAR",AZ14*(1+#REF!),AZ14)</f>
        <v>#REF!</v>
      </c>
      <c r="BB14" s="31" t="e">
        <f>IF(BB2="NEW YEAR",BA14*(1+#REF!),BA14)</f>
        <v>#REF!</v>
      </c>
      <c r="BC14" s="31" t="e">
        <f>IF(BC2="NEW YEAR",BB14*(1+#REF!),BB14)</f>
        <v>#REF!</v>
      </c>
      <c r="BD14" s="31" t="e">
        <f>IF(BD2="NEW YEAR",BC14*(1+#REF!),BC14)</f>
        <v>#REF!</v>
      </c>
      <c r="BE14" s="31" t="e">
        <f>IF(BE2="NEW YEAR",BD14*(1+#REF!),BD14)</f>
        <v>#REF!</v>
      </c>
      <c r="BF14" s="31" t="e">
        <f>IF(BF2="NEW YEAR",BE14*(1+#REF!),BE14)</f>
        <v>#REF!</v>
      </c>
      <c r="BG14" s="31" t="e">
        <f>IF(BG2="NEW YEAR",BF14*(1+#REF!),BF14)</f>
        <v>#REF!</v>
      </c>
      <c r="BH14" s="31" t="e">
        <f>IF(BH2="NEW YEAR",BG14*(1+#REF!),BG14)</f>
        <v>#REF!</v>
      </c>
      <c r="BI14" s="31" t="e">
        <f>IF(BI2="NEW YEAR",BH14*(1+#REF!),BH14)</f>
        <v>#REF!</v>
      </c>
      <c r="BJ14" s="31" t="e">
        <f>IF(BJ2="NEW YEAR",BI14*(1+#REF!),BI14)</f>
        <v>#REF!</v>
      </c>
      <c r="BK14" s="31" t="e">
        <f>IF(BK2="NEW YEAR",BJ14*(1+#REF!),BJ14)</f>
        <v>#REF!</v>
      </c>
      <c r="BL14" s="31" t="e">
        <f>IF(BL2="NEW YEAR",BK14*(1+#REF!),BK14)</f>
        <v>#REF!</v>
      </c>
      <c r="BM14" s="31" t="e">
        <f>IF(BM2="NEW YEAR",BL14*(1+#REF!),BL14)</f>
        <v>#REF!</v>
      </c>
      <c r="BN14" s="31" t="e">
        <f>IF(BN2="NEW YEAR",BM14*(1+#REF!),BM14)</f>
        <v>#REF!</v>
      </c>
      <c r="BO14" s="31" t="e">
        <f>IF(BO2="NEW YEAR",BN14*(1+#REF!),BN14)</f>
        <v>#REF!</v>
      </c>
      <c r="BP14" s="31" t="e">
        <f>IF(BP2="NEW YEAR",BO14*(1+#REF!),BO14)</f>
        <v>#REF!</v>
      </c>
      <c r="BQ14" s="31" t="e">
        <f>IF(BQ2="NEW YEAR",BP14*(1+#REF!),BP14)</f>
        <v>#REF!</v>
      </c>
      <c r="BR14" s="31" t="e">
        <f>IF(BR2="NEW YEAR",BQ14*(1+#REF!),BQ14)</f>
        <v>#REF!</v>
      </c>
      <c r="BS14" s="31" t="e">
        <f>IF(BS2="NEW YEAR",BR14*(1+#REF!),BR14)</f>
        <v>#REF!</v>
      </c>
      <c r="BT14" s="31" t="e">
        <f>IF(BT2="NEW YEAR",BS14*(1+#REF!),BS14)</f>
        <v>#REF!</v>
      </c>
      <c r="BU14" s="31" t="e">
        <f>IF(BU2="NEW YEAR",BT14*(1+#REF!),BT14)</f>
        <v>#REF!</v>
      </c>
      <c r="BV14" s="31" t="e">
        <f>IF(BV2="NEW YEAR",BU14*(1+#REF!),BU14)</f>
        <v>#REF!</v>
      </c>
      <c r="BW14" s="31" t="e">
        <f>IF(BW2="NEW YEAR",BV14*(1+#REF!),BV14)</f>
        <v>#REF!</v>
      </c>
      <c r="BX14" s="31" t="e">
        <f>IF(BX2="NEW YEAR",BW14*(1+#REF!),BW14)</f>
        <v>#REF!</v>
      </c>
      <c r="BY14" s="31" t="e">
        <f>IF(BY2="NEW YEAR",BX14*(1+#REF!),BX14)</f>
        <v>#REF!</v>
      </c>
      <c r="BZ14" s="31" t="e">
        <f>IF(BZ2="NEW YEAR",BY14*(1+#REF!),BY14)</f>
        <v>#REF!</v>
      </c>
      <c r="CA14" s="31" t="e">
        <f>IF(CA2="NEW YEAR",BZ14*(1+#REF!),BZ14)</f>
        <v>#REF!</v>
      </c>
      <c r="CB14" s="31" t="e">
        <f>IF(CB2="NEW YEAR",CA14*(1+#REF!),CA14)</f>
        <v>#REF!</v>
      </c>
      <c r="CC14" s="31" t="e">
        <f>IF(CC2="NEW YEAR",CB14*(1+#REF!),CB14)</f>
        <v>#REF!</v>
      </c>
      <c r="CD14" s="31" t="e">
        <f>IF(CD2="NEW YEAR",CC14*(1+#REF!),CC14)</f>
        <v>#REF!</v>
      </c>
      <c r="CE14" s="31" t="e">
        <f>IF(CE2="NEW YEAR",CD14*(1+#REF!),CD14)</f>
        <v>#REF!</v>
      </c>
      <c r="CF14" s="31" t="e">
        <f>IF(CF2="NEW YEAR",CE14*(1+#REF!),CE14)</f>
        <v>#REF!</v>
      </c>
      <c r="CG14" s="31" t="e">
        <f>IF(CG2="NEW YEAR",CF14*(1+#REF!),CF14)</f>
        <v>#REF!</v>
      </c>
      <c r="CH14" s="31" t="e">
        <f>IF(CH2="NEW YEAR",CG14*(1+#REF!),CG14)</f>
        <v>#REF!</v>
      </c>
      <c r="CI14" s="31" t="e">
        <f>IF(CI2="NEW YEAR",CH14*(1+#REF!),CH14)</f>
        <v>#REF!</v>
      </c>
      <c r="CJ14" s="31" t="e">
        <f>IF(CJ2="NEW YEAR",CI14*(1+#REF!),CI14)</f>
        <v>#REF!</v>
      </c>
      <c r="CK14" s="31" t="e">
        <f>IF(CK2="NEW YEAR",CJ14*(1+#REF!),CJ14)</f>
        <v>#REF!</v>
      </c>
      <c r="CL14" s="31" t="e">
        <f>IF(CL2="NEW YEAR",CK14*(1+#REF!),CK14)</f>
        <v>#REF!</v>
      </c>
      <c r="CM14" s="31" t="e">
        <f>IF(CM2="NEW YEAR",CL14*(1+#REF!),CL14)</f>
        <v>#REF!</v>
      </c>
      <c r="CN14" s="31" t="e">
        <f>IF(CN2="NEW YEAR",CM14*(1+#REF!),CM14)</f>
        <v>#REF!</v>
      </c>
      <c r="CO14" s="31" t="e">
        <f>IF(CO2="NEW YEAR",CN14*(1+#REF!),CN14)</f>
        <v>#REF!</v>
      </c>
      <c r="CP14" s="31" t="e">
        <f>IF(CP2="NEW YEAR",CO14*(1+#REF!),CO14)</f>
        <v>#REF!</v>
      </c>
      <c r="CQ14" s="31" t="e">
        <f>IF(CQ2="NEW YEAR",CP14*(1+#REF!),CP14)</f>
        <v>#REF!</v>
      </c>
      <c r="CR14" s="31" t="e">
        <f>IF(CR2="NEW YEAR",CQ14*(1+#REF!),CQ14)</f>
        <v>#REF!</v>
      </c>
      <c r="CS14" s="31" t="e">
        <f>IF(CS2="NEW YEAR",CR14*(1+#REF!),CR14)</f>
        <v>#REF!</v>
      </c>
      <c r="CT14" s="31" t="e">
        <f>IF(CT2="NEW YEAR",CS14*(1+#REF!),CS14)</f>
        <v>#REF!</v>
      </c>
      <c r="CU14" s="31" t="e">
        <f>IF(CU2="NEW YEAR",CT14*(1+#REF!),CT14)</f>
        <v>#REF!</v>
      </c>
      <c r="CV14" s="31" t="e">
        <f>IF(CV2="NEW YEAR",CU14*(1+#REF!),CU14)</f>
        <v>#REF!</v>
      </c>
      <c r="CW14" s="31" t="e">
        <f>IF(CW2="NEW YEAR",CV14*(1+#REF!),CV14)</f>
        <v>#REF!</v>
      </c>
      <c r="CX14" s="31" t="e">
        <f>IF(CX2="NEW YEAR",CW14*(1+#REF!),CW14)</f>
        <v>#REF!</v>
      </c>
      <c r="CY14" s="31" t="e">
        <f>IF(CY2="NEW YEAR",CX14*(1+#REF!),CX14)</f>
        <v>#REF!</v>
      </c>
      <c r="CZ14" s="31" t="e">
        <f>IF(CZ2="NEW YEAR",CY14*(1+#REF!),CY14)</f>
        <v>#REF!</v>
      </c>
      <c r="DA14" s="31" t="e">
        <f>IF(DA2="NEW YEAR",CZ14*(1+#REF!),CZ14)</f>
        <v>#REF!</v>
      </c>
      <c r="DB14" s="31" t="e">
        <f>IF(DB2="NEW YEAR",DA14*(1+#REF!),DA14)</f>
        <v>#REF!</v>
      </c>
      <c r="DC14" s="31" t="e">
        <f>IF(DC2="NEW YEAR",DB14*(1+#REF!),DB14)</f>
        <v>#REF!</v>
      </c>
      <c r="DD14" s="31" t="e">
        <f>IF(DD2="NEW YEAR",DC14*(1+#REF!),DC14)</f>
        <v>#REF!</v>
      </c>
      <c r="DE14" s="31" t="e">
        <f>IF(DE2="NEW YEAR",DD14*(1+#REF!),DD14)</f>
        <v>#REF!</v>
      </c>
      <c r="DF14" s="31" t="e">
        <f>IF(DF2="NEW YEAR",DE14*(1+#REF!),DE14)</f>
        <v>#REF!</v>
      </c>
      <c r="DG14" s="31" t="e">
        <f>IF(DG2="NEW YEAR",DF14*(1+#REF!),DF14)</f>
        <v>#REF!</v>
      </c>
      <c r="DH14" s="31" t="e">
        <f>IF(DH2="NEW YEAR",DG14*(1+#REF!),DG14)</f>
        <v>#REF!</v>
      </c>
      <c r="DI14" s="31" t="e">
        <f>IF(DI2="NEW YEAR",DH14*(1+#REF!),DH14)</f>
        <v>#REF!</v>
      </c>
      <c r="DJ14" s="31" t="e">
        <f>IF(DJ2="NEW YEAR",DI14*(1+#REF!),DI14)</f>
        <v>#REF!</v>
      </c>
      <c r="DK14" s="31" t="e">
        <f>IF(DK2="NEW YEAR",DJ14*(1+#REF!),DJ14)</f>
        <v>#REF!</v>
      </c>
      <c r="DL14" s="31" t="e">
        <f>IF(DL2="NEW YEAR",DK14*(1+#REF!),DK14)</f>
        <v>#REF!</v>
      </c>
      <c r="DM14" s="31" t="e">
        <f>IF(DM2="NEW YEAR",DL14*(1+#REF!),DL14)</f>
        <v>#REF!</v>
      </c>
      <c r="DN14" s="31" t="e">
        <f>IF(DN2="NEW YEAR",DM14*(1+#REF!),DM14)</f>
        <v>#REF!</v>
      </c>
      <c r="DO14" s="31" t="e">
        <f>IF(DO2="NEW YEAR",DN14*(1+#REF!),DN14)</f>
        <v>#REF!</v>
      </c>
      <c r="DP14" s="31" t="e">
        <f>IF(DP2="NEW YEAR",DO14*(1+#REF!),DO14)</f>
        <v>#REF!</v>
      </c>
      <c r="DQ14" s="31" t="e">
        <f>IF(DQ2="NEW YEAR",DP14*(1+#REF!),DP14)</f>
        <v>#REF!</v>
      </c>
      <c r="DR14" s="31" t="e">
        <f>IF(DR2="NEW YEAR",DQ14*(1+#REF!),DQ14)</f>
        <v>#REF!</v>
      </c>
      <c r="DS14" s="31" t="e">
        <f>IF(DS2="NEW YEAR",DR14*(1+#REF!),DR14)</f>
        <v>#REF!</v>
      </c>
      <c r="DT14" s="31" t="e">
        <f>IF(DT2="NEW YEAR",DS14*(1+#REF!),DS14)</f>
        <v>#REF!</v>
      </c>
      <c r="DU14" s="31" t="e">
        <f>IF(DU2="NEW YEAR",DT14*(1+#REF!),DT14)</f>
        <v>#REF!</v>
      </c>
      <c r="DV14" s="31" t="e">
        <f>IF(DV2="NEW YEAR",DU14*(1+#REF!),DU14)</f>
        <v>#REF!</v>
      </c>
      <c r="DW14" s="31" t="e">
        <f>IF(DW2="NEW YEAR",DV14*(1+#REF!),DV14)</f>
        <v>#REF!</v>
      </c>
      <c r="DX14" s="31" t="e">
        <f>IF(DX2="NEW YEAR",DW14*(1+#REF!),DW14)</f>
        <v>#REF!</v>
      </c>
      <c r="DY14" s="31" t="e">
        <f>IF(DY2="NEW YEAR",DX14*(1+#REF!),DX14)</f>
        <v>#REF!</v>
      </c>
      <c r="DZ14" s="31" t="e">
        <f>IF(DZ2="NEW YEAR",DY14*(1+#REF!),DY14)</f>
        <v>#REF!</v>
      </c>
      <c r="EA14" s="31" t="e">
        <f>IF(EA2="NEW YEAR",DZ14*(1+#REF!),DZ14)</f>
        <v>#REF!</v>
      </c>
      <c r="EB14" s="31" t="e">
        <f>IF(EB2="NEW YEAR",EA14*(1+#REF!),EA14)</f>
        <v>#REF!</v>
      </c>
      <c r="EC14" s="31" t="e">
        <f>IF(EC2="NEW YEAR",EB14*(1+#REF!),EB14)</f>
        <v>#REF!</v>
      </c>
      <c r="ED14" s="31" t="e">
        <f>IF(ED2="NEW YEAR",EC14*(1+#REF!),EC14)</f>
        <v>#REF!</v>
      </c>
      <c r="EE14" s="31" t="e">
        <f>IF(EE2="NEW YEAR",ED14*(1+#REF!),ED14)</f>
        <v>#REF!</v>
      </c>
      <c r="EF14" s="31" t="e">
        <f>IF(EF2="NEW YEAR",EE14*(1+#REF!),EE14)</f>
        <v>#REF!</v>
      </c>
      <c r="EG14" s="31" t="e">
        <f>IF(EG2="NEW YEAR",EF14*(1+#REF!),EF14)</f>
        <v>#REF!</v>
      </c>
      <c r="EH14" s="31" t="e">
        <f>IF(EH2="NEW YEAR",EG14*(1+#REF!),EG14)</f>
        <v>#REF!</v>
      </c>
      <c r="EI14" s="31" t="e">
        <f>IF(EI2="NEW YEAR",EH14*(1+#REF!),EH14)</f>
        <v>#REF!</v>
      </c>
      <c r="EJ14" s="31" t="e">
        <f>IF(EJ2="NEW YEAR",EI14*(1+#REF!),EI14)</f>
        <v>#REF!</v>
      </c>
      <c r="EK14" s="31" t="e">
        <f>IF(EK2="NEW YEAR",EJ14*(1+#REF!),EJ14)</f>
        <v>#REF!</v>
      </c>
      <c r="EL14" s="31" t="e">
        <f>IF(EL2="NEW YEAR",EK14*(1+#REF!),EK14)</f>
        <v>#REF!</v>
      </c>
      <c r="EM14" s="31" t="e">
        <f>IF(EM2="NEW YEAR",EL14*(1+#REF!),EL14)</f>
        <v>#REF!</v>
      </c>
      <c r="EN14" s="31" t="e">
        <f>IF(EN2="NEW YEAR",EM14*(1+#REF!),EM14)</f>
        <v>#REF!</v>
      </c>
      <c r="EO14" s="31" t="e">
        <f>IF(EO2="NEW YEAR",EN14*(1+#REF!),EN14)</f>
        <v>#REF!</v>
      </c>
      <c r="EP14" s="31" t="e">
        <f>IF(EP2="NEW YEAR",EO14*(1+#REF!),EO14)</f>
        <v>#REF!</v>
      </c>
      <c r="EQ14" s="31" t="e">
        <f>IF(EQ2="NEW YEAR",EP14*(1+#REF!),EP14)</f>
        <v>#REF!</v>
      </c>
      <c r="ER14" s="31" t="e">
        <f>IF(ER2="NEW YEAR",EQ14*(1+#REF!),EQ14)</f>
        <v>#REF!</v>
      </c>
      <c r="ES14" s="31" t="e">
        <f>IF(ES2="NEW YEAR",ER14*(1+#REF!),ER14)</f>
        <v>#REF!</v>
      </c>
      <c r="ET14" s="31" t="e">
        <f>IF(ET2="NEW YEAR",ES14*(1+#REF!),ES14)</f>
        <v>#REF!</v>
      </c>
      <c r="EU14" s="31" t="e">
        <f>IF(EU2="NEW YEAR",ET14*(1+#REF!),ET14)</f>
        <v>#REF!</v>
      </c>
      <c r="EV14" s="31" t="e">
        <f>IF(EV2="NEW YEAR",EU14*(1+#REF!),EU14)</f>
        <v>#REF!</v>
      </c>
      <c r="EW14" s="31" t="e">
        <f>IF(EW2="NEW YEAR",EV14*(1+#REF!),EV14)</f>
        <v>#REF!</v>
      </c>
      <c r="EX14" s="31" t="e">
        <f>IF(EX2="NEW YEAR",EW14*(1+#REF!),EW14)</f>
        <v>#REF!</v>
      </c>
      <c r="EY14" s="31" t="e">
        <f>IF(EY2="NEW YEAR",EX14*(1+#REF!),EX14)</f>
        <v>#REF!</v>
      </c>
      <c r="EZ14" s="31" t="e">
        <f>IF(EZ2="NEW YEAR",EY14*(1+#REF!),EY14)</f>
        <v>#REF!</v>
      </c>
      <c r="FA14" s="31" t="e">
        <f>IF(FA2="NEW YEAR",EZ14*(1+#REF!),EZ14)</f>
        <v>#REF!</v>
      </c>
      <c r="FB14" s="31" t="e">
        <f>IF(FB2="NEW YEAR",FA14*(1+#REF!),FA14)</f>
        <v>#REF!</v>
      </c>
      <c r="FC14" s="31" t="e">
        <f>IF(FC2="NEW YEAR",FB14*(1+#REF!),FB14)</f>
        <v>#REF!</v>
      </c>
      <c r="FD14" s="31" t="e">
        <f>IF(FD2="NEW YEAR",FC14*(1+#REF!),FC14)</f>
        <v>#REF!</v>
      </c>
      <c r="FE14" s="31" t="e">
        <f>IF(FE2="NEW YEAR",FD14*(1+#REF!),FD14)</f>
        <v>#REF!</v>
      </c>
      <c r="FF14" s="31" t="e">
        <f>IF(FF2="NEW YEAR",FE14*(1+#REF!),FE14)</f>
        <v>#REF!</v>
      </c>
      <c r="FG14" s="31" t="e">
        <f>IF(FG2="NEW YEAR",FF14*(1+#REF!),FF14)</f>
        <v>#REF!</v>
      </c>
      <c r="FH14" s="31" t="e">
        <f>IF(FH2="NEW YEAR",FG14*(1+#REF!),FG14)</f>
        <v>#REF!</v>
      </c>
      <c r="FI14" s="31" t="e">
        <f>IF(FI2="NEW YEAR",FH14*(1+#REF!),FH14)</f>
        <v>#REF!</v>
      </c>
      <c r="FJ14" s="31" t="e">
        <f>IF(FJ2="NEW YEAR",FI14*(1+#REF!),FI14)</f>
        <v>#REF!</v>
      </c>
      <c r="FK14" s="31" t="e">
        <f>IF(FK2="NEW YEAR",FJ14*(1+#REF!),FJ14)</f>
        <v>#REF!</v>
      </c>
      <c r="FL14" s="31" t="e">
        <f>IF(FL2="NEW YEAR",FK14*(1+#REF!),FK14)</f>
        <v>#REF!</v>
      </c>
      <c r="FM14" s="31" t="e">
        <f>IF(FM2="NEW YEAR",FL14*(1+#REF!),FL14)</f>
        <v>#REF!</v>
      </c>
      <c r="FN14" s="31" t="e">
        <f>IF(FN2="NEW YEAR",FM14*(1+#REF!),FM14)</f>
        <v>#REF!</v>
      </c>
      <c r="FO14" s="31" t="e">
        <f>IF(FO2="NEW YEAR",FN14*(1+#REF!),FN14)</f>
        <v>#REF!</v>
      </c>
      <c r="FP14" s="31" t="e">
        <f>IF(FP2="NEW YEAR",FO14*(1+#REF!),FO14)</f>
        <v>#REF!</v>
      </c>
      <c r="FQ14" s="31" t="e">
        <f>IF(FQ2="NEW YEAR",FP14*(1+#REF!),FP14)</f>
        <v>#REF!</v>
      </c>
      <c r="FR14" s="31" t="e">
        <f>IF(FR2="NEW YEAR",FQ14*(1+#REF!),FQ14)</f>
        <v>#REF!</v>
      </c>
      <c r="FS14" s="31" t="e">
        <f>IF(FS2="NEW YEAR",FR14*(1+#REF!),FR14)</f>
        <v>#REF!</v>
      </c>
      <c r="FT14" s="31" t="e">
        <f>IF(FT2="NEW YEAR",FS14*(1+#REF!),FS14)</f>
        <v>#REF!</v>
      </c>
      <c r="FU14" s="31" t="e">
        <f>IF(FU2="NEW YEAR",FT14*(1+#REF!),FT14)</f>
        <v>#REF!</v>
      </c>
      <c r="FV14" s="31" t="e">
        <f>IF(FV2="NEW YEAR",FU14*(1+#REF!),FU14)</f>
        <v>#REF!</v>
      </c>
      <c r="FW14" s="31" t="e">
        <f>IF(FW2="NEW YEAR",FV14*(1+#REF!),FV14)</f>
        <v>#REF!</v>
      </c>
      <c r="FX14" s="31" t="e">
        <f>IF(FX2="NEW YEAR",FW14*(1+#REF!),FW14)</f>
        <v>#REF!</v>
      </c>
      <c r="FY14" s="31" t="e">
        <f>IF(FY2="NEW YEAR",FX14*(1+#REF!),FX14)</f>
        <v>#REF!</v>
      </c>
      <c r="FZ14" s="31" t="e">
        <f>IF(FZ2="NEW YEAR",FY14*(1+#REF!),FY14)</f>
        <v>#REF!</v>
      </c>
      <c r="GA14" s="31" t="e">
        <f>IF(GA2="NEW YEAR",FZ14*(1+#REF!),FZ14)</f>
        <v>#REF!</v>
      </c>
      <c r="GB14" s="31" t="e">
        <f>IF(GB2="NEW YEAR",GA14*(1+#REF!),GA14)</f>
        <v>#REF!</v>
      </c>
      <c r="GC14" s="31" t="e">
        <f>IF(GC2="NEW YEAR",GB14*(1+#REF!),GB14)</f>
        <v>#REF!</v>
      </c>
      <c r="GD14" s="31" t="e">
        <f>IF(GD2="NEW YEAR",GC14*(1+#REF!),GC14)</f>
        <v>#REF!</v>
      </c>
      <c r="GE14" s="31" t="e">
        <f>IF(GE2="NEW YEAR",GD14*(1+#REF!),GD14)</f>
        <v>#REF!</v>
      </c>
      <c r="GF14" s="31" t="e">
        <f>IF(GF2="NEW YEAR",GE14*(1+#REF!),GE14)</f>
        <v>#REF!</v>
      </c>
      <c r="GG14" s="31" t="e">
        <f>IF(GG2="NEW YEAR",GF14*(1+#REF!),GF14)</f>
        <v>#REF!</v>
      </c>
      <c r="GH14" s="31" t="e">
        <f>IF(GH2="NEW YEAR",GG14*(1+#REF!),GG14)</f>
        <v>#REF!</v>
      </c>
      <c r="GI14" s="31" t="e">
        <f>IF(GI2="NEW YEAR",GH14*(1+#REF!),GH14)</f>
        <v>#REF!</v>
      </c>
      <c r="GJ14" s="31" t="e">
        <f>IF(GJ2="NEW YEAR",GI14*(1+#REF!),GI14)</f>
        <v>#REF!</v>
      </c>
      <c r="GK14" s="31" t="e">
        <f>IF(GK2="NEW YEAR",GJ14*(1+#REF!),GJ14)</f>
        <v>#REF!</v>
      </c>
      <c r="GL14" s="31" t="e">
        <f>IF(GL2="NEW YEAR",GK14*(1+#REF!),GK14)</f>
        <v>#REF!</v>
      </c>
      <c r="GM14" s="31" t="e">
        <f>IF(GM2="NEW YEAR",GL14*(1+#REF!),GL14)</f>
        <v>#REF!</v>
      </c>
      <c r="GN14" s="31" t="e">
        <f>IF(GN2="NEW YEAR",GM14*(1+#REF!),GM14)</f>
        <v>#REF!</v>
      </c>
      <c r="GO14" s="31" t="e">
        <f>IF(GO2="NEW YEAR",GN14*(1+#REF!),GN14)</f>
        <v>#REF!</v>
      </c>
      <c r="GP14" s="31" t="e">
        <f>IF(GP2="NEW YEAR",GO14*(1+#REF!),GO14)</f>
        <v>#REF!</v>
      </c>
      <c r="GQ14" s="31" t="e">
        <f>IF(GQ2="NEW YEAR",GP14*(1+#REF!),GP14)</f>
        <v>#REF!</v>
      </c>
      <c r="GR14" s="31" t="e">
        <f>IF(GR2="NEW YEAR",GQ14*(1+#REF!),GQ14)</f>
        <v>#REF!</v>
      </c>
      <c r="GS14" s="31" t="e">
        <f>IF(GS2="NEW YEAR",GR14*(1+#REF!),GR14)</f>
        <v>#REF!</v>
      </c>
      <c r="GT14" s="31" t="e">
        <f>IF(GT2="NEW YEAR",GS14*(1+#REF!),GS14)</f>
        <v>#REF!</v>
      </c>
      <c r="GU14" s="31" t="e">
        <f>IF(GU2="NEW YEAR",GT14*(1+#REF!),GT14)</f>
        <v>#REF!</v>
      </c>
      <c r="GV14" s="31" t="e">
        <f>IF(GV2="NEW YEAR",GU14*(1+#REF!),GU14)</f>
        <v>#REF!</v>
      </c>
      <c r="GW14" s="31" t="e">
        <f>IF(GW2="NEW YEAR",GV14*(1+#REF!),GV14)</f>
        <v>#REF!</v>
      </c>
      <c r="GX14" s="31" t="e">
        <f>IF(GX2="NEW YEAR",GW14*(1+#REF!),GW14)</f>
        <v>#REF!</v>
      </c>
      <c r="GY14" s="31" t="e">
        <f>IF(GY2="NEW YEAR",GX14*(1+#REF!),GX14)</f>
        <v>#REF!</v>
      </c>
      <c r="GZ14" s="31" t="e">
        <f>IF(GZ2="NEW YEAR",GY14*(1+#REF!),GY14)</f>
        <v>#REF!</v>
      </c>
      <c r="HA14" s="31" t="e">
        <f>IF(HA2="NEW YEAR",GZ14*(1+#REF!),GZ14)</f>
        <v>#REF!</v>
      </c>
      <c r="HB14" s="31" t="e">
        <f>IF(HB2="NEW YEAR",HA14*(1+#REF!),HA14)</f>
        <v>#REF!</v>
      </c>
      <c r="HC14" s="31" t="e">
        <f>IF(HC2="NEW YEAR",HB14*(1+#REF!),HB14)</f>
        <v>#REF!</v>
      </c>
      <c r="HD14" s="31" t="e">
        <f>IF(HD2="NEW YEAR",HC14*(1+#REF!),HC14)</f>
        <v>#REF!</v>
      </c>
      <c r="HE14" s="31" t="e">
        <f>IF(HE2="NEW YEAR",HD14*(1+#REF!),HD14)</f>
        <v>#REF!</v>
      </c>
      <c r="HF14" s="31" t="e">
        <f>IF(HF2="NEW YEAR",HE14*(1+#REF!),HE14)</f>
        <v>#REF!</v>
      </c>
      <c r="HG14" s="31" t="e">
        <f>IF(HG2="NEW YEAR",HF14*(1+#REF!),HF14)</f>
        <v>#REF!</v>
      </c>
      <c r="HH14" s="31" t="e">
        <f>IF(HH2="NEW YEAR",HG14*(1+#REF!),HG14)</f>
        <v>#REF!</v>
      </c>
      <c r="HI14" s="31" t="e">
        <f>IF(HI2="NEW YEAR",HH14*(1+#REF!),HH14)</f>
        <v>#REF!</v>
      </c>
      <c r="HJ14" s="31" t="e">
        <f>IF(HJ2="NEW YEAR",HI14*(1+#REF!),HI14)</f>
        <v>#REF!</v>
      </c>
      <c r="HK14" s="31" t="e">
        <f>IF(HK2="NEW YEAR",HJ14*(1+#REF!),HJ14)</f>
        <v>#REF!</v>
      </c>
      <c r="HL14" s="31" t="e">
        <f>IF(HL2="NEW YEAR",HK14*(1+#REF!),HK14)</f>
        <v>#REF!</v>
      </c>
      <c r="HM14" s="31" t="e">
        <f>IF(HM2="NEW YEAR",HL14*(1+#REF!),HL14)</f>
        <v>#REF!</v>
      </c>
      <c r="HN14" s="31" t="e">
        <f>IF(HN2="NEW YEAR",HM14*(1+#REF!),HM14)</f>
        <v>#REF!</v>
      </c>
      <c r="HO14" s="31" t="e">
        <f>IF(HO2="NEW YEAR",HN14*(1+#REF!),HN14)</f>
        <v>#REF!</v>
      </c>
      <c r="HP14" s="31" t="e">
        <f>IF(HP2="NEW YEAR",HO14*(1+#REF!),HO14)</f>
        <v>#REF!</v>
      </c>
      <c r="HQ14" s="31" t="e">
        <f>IF(HQ2="NEW YEAR",HP14*(1+#REF!),HP14)</f>
        <v>#REF!</v>
      </c>
      <c r="HR14" s="31" t="e">
        <f>IF(HR2="NEW YEAR",HQ14*(1+#REF!),HQ14)</f>
        <v>#REF!</v>
      </c>
      <c r="HS14" s="31" t="e">
        <f>IF(HS2="NEW YEAR",HR14*(1+#REF!),HR14)</f>
        <v>#REF!</v>
      </c>
      <c r="HT14" s="31" t="e">
        <f>IF(HT2="NEW YEAR",HS14*(1+#REF!),HS14)</f>
        <v>#REF!</v>
      </c>
      <c r="HU14" s="31" t="e">
        <f>IF(HU2="NEW YEAR",HT14*(1+#REF!),HT14)</f>
        <v>#REF!</v>
      </c>
      <c r="HV14" s="31" t="e">
        <f>IF(HV2="NEW YEAR",HU14*(1+#REF!),HU14)</f>
        <v>#REF!</v>
      </c>
      <c r="HW14" s="31" t="e">
        <f>IF(HW2="NEW YEAR",HV14*(1+#REF!),HV14)</f>
        <v>#REF!</v>
      </c>
      <c r="HX14" s="31" t="e">
        <f>IF(HX2="NEW YEAR",HW14*(1+#REF!),HW14)</f>
        <v>#REF!</v>
      </c>
      <c r="HY14" s="31" t="e">
        <f>IF(HY2="NEW YEAR",HX14*(1+#REF!),HX14)</f>
        <v>#REF!</v>
      </c>
      <c r="HZ14" s="31" t="e">
        <f>IF(HZ2="NEW YEAR",HY14*(1+#REF!),HY14)</f>
        <v>#REF!</v>
      </c>
      <c r="IA14" s="31" t="e">
        <f>IF(IA2="NEW YEAR",HZ14*(1+#REF!),HZ14)</f>
        <v>#REF!</v>
      </c>
      <c r="IB14" s="31" t="e">
        <f>IF(IB2="NEW YEAR",IA14*(1+#REF!),IA14)</f>
        <v>#REF!</v>
      </c>
      <c r="IC14" s="31" t="e">
        <f>IF(IC2="NEW YEAR",IB14*(1+#REF!),IB14)</f>
        <v>#REF!</v>
      </c>
      <c r="ID14" s="31" t="e">
        <f>IF(ID2="NEW YEAR",IC14*(1+#REF!),IC14)</f>
        <v>#REF!</v>
      </c>
      <c r="IE14" s="31" t="e">
        <f>IF(IE2="NEW YEAR",ID14*(1+#REF!),ID14)</f>
        <v>#REF!</v>
      </c>
      <c r="IF14" s="31" t="e">
        <f>IF(IF2="NEW YEAR",IE14*(1+#REF!),IE14)</f>
        <v>#REF!</v>
      </c>
      <c r="IG14" s="31" t="e">
        <f>IF(IG2="NEW YEAR",IF14*(1+#REF!),IF14)</f>
        <v>#REF!</v>
      </c>
      <c r="IH14" s="31" t="e">
        <f>IF(IH2="NEW YEAR",IG14*(1+#REF!),IG14)</f>
        <v>#REF!</v>
      </c>
      <c r="II14" s="31" t="e">
        <f>IF(II2="NEW YEAR",IH14*(1+#REF!),IH14)</f>
        <v>#REF!</v>
      </c>
      <c r="IJ14" s="31" t="e">
        <f>IF(IJ2="NEW YEAR",II14*(1+#REF!),II14)</f>
        <v>#REF!</v>
      </c>
      <c r="IK14" s="31" t="e">
        <f>IF(IK2="NEW YEAR",IJ14*(1+#REF!),IJ14)</f>
        <v>#REF!</v>
      </c>
      <c r="IL14" s="31" t="e">
        <f>IF(IL2="NEW YEAR",IK14*(1+#REF!),IK14)</f>
        <v>#REF!</v>
      </c>
      <c r="IM14" s="31" t="e">
        <f>IF(IM2="NEW YEAR",IL14*(1+#REF!),IL14)</f>
        <v>#REF!</v>
      </c>
      <c r="IN14" s="31" t="e">
        <f>IF(IN2="NEW YEAR",IM14*(1+#REF!),IM14)</f>
        <v>#REF!</v>
      </c>
      <c r="IO14" s="31" t="e">
        <f>IF(IO2="NEW YEAR",IN14*(1+#REF!),IN14)</f>
        <v>#REF!</v>
      </c>
      <c r="IP14" s="31" t="e">
        <f>IF(IP2="NEW YEAR",IO14*(1+#REF!),IO14)</f>
        <v>#REF!</v>
      </c>
      <c r="IQ14" s="31" t="e">
        <f>IF(IQ2="NEW YEAR",IP14*(1+#REF!),IP14)</f>
        <v>#REF!</v>
      </c>
      <c r="IR14" s="31" t="e">
        <f>IF(IR2="NEW YEAR",IQ14*(1+#REF!),IQ14)</f>
        <v>#REF!</v>
      </c>
      <c r="IS14" s="31" t="e">
        <f>IF(IS2="NEW YEAR",IR14*(1+#REF!),IR14)</f>
        <v>#REF!</v>
      </c>
      <c r="IT14" s="31" t="e">
        <f>IF(IT2="NEW YEAR",IS14*(1+#REF!),IS14)</f>
        <v>#REF!</v>
      </c>
      <c r="IU14" s="31" t="e">
        <f>IF(IU2="NEW YEAR",IT14*(1+#REF!),IT14)</f>
        <v>#REF!</v>
      </c>
      <c r="IV14" s="31" t="e">
        <f>IF(IV2="NEW YEAR",IU14*(1+#REF!),IU14)</f>
        <v>#REF!</v>
      </c>
      <c r="IW14" s="31" t="e">
        <f>IF(IW2="NEW YEAR",IV14*(1+#REF!),IV14)</f>
        <v>#REF!</v>
      </c>
      <c r="IX14" s="31" t="e">
        <f>IF(IX2="NEW YEAR",IW14*(1+#REF!),IW14)</f>
        <v>#REF!</v>
      </c>
      <c r="IY14" s="31" t="e">
        <f>IF(IY2="NEW YEAR",IX14*(1+#REF!),IX14)</f>
        <v>#REF!</v>
      </c>
      <c r="IZ14" s="31" t="e">
        <f>IF(IZ2="NEW YEAR",IY14*(1+#REF!),IY14)</f>
        <v>#REF!</v>
      </c>
      <c r="JA14" s="31" t="e">
        <f>IF(JA2="NEW YEAR",IZ14*(1+#REF!),IZ14)</f>
        <v>#REF!</v>
      </c>
      <c r="JB14" s="31" t="e">
        <f>IF(JB2="NEW YEAR",JA14*(1+#REF!),JA14)</f>
        <v>#REF!</v>
      </c>
      <c r="JC14" s="31" t="e">
        <f>IF(JC2="NEW YEAR",JB14*(1+#REF!),JB14)</f>
        <v>#REF!</v>
      </c>
      <c r="JD14" s="31" t="e">
        <f>IF(JD2="NEW YEAR",JC14*(1+#REF!),JC14)</f>
        <v>#REF!</v>
      </c>
      <c r="JE14" s="31" t="e">
        <f>IF(JE2="NEW YEAR",JD14*(1+#REF!),JD14)</f>
        <v>#REF!</v>
      </c>
      <c r="JF14" s="31" t="e">
        <f>IF(JF2="NEW YEAR",JE14*(1+#REF!),JE14)</f>
        <v>#REF!</v>
      </c>
      <c r="JG14" s="31" t="e">
        <f>IF(JG2="NEW YEAR",JF14*(1+#REF!),JF14)</f>
        <v>#REF!</v>
      </c>
      <c r="JH14" s="31" t="e">
        <f>IF(JH2="NEW YEAR",JG14*(1+#REF!),JG14)</f>
        <v>#REF!</v>
      </c>
      <c r="JI14" s="31" t="e">
        <f>IF(JI2="NEW YEAR",JH14*(1+#REF!),JH14)</f>
        <v>#REF!</v>
      </c>
      <c r="JJ14" s="31" t="e">
        <f>IF(JJ2="NEW YEAR",JI14*(1+#REF!),JI14)</f>
        <v>#REF!</v>
      </c>
      <c r="JK14" s="31" t="e">
        <f>IF(JK2="NEW YEAR",JJ14*(1+#REF!),JJ14)</f>
        <v>#REF!</v>
      </c>
      <c r="JL14" s="31" t="e">
        <f>IF(JL2="NEW YEAR",JK14*(1+#REF!),JK14)</f>
        <v>#REF!</v>
      </c>
      <c r="JM14" s="31" t="e">
        <f>IF(JM2="NEW YEAR",JL14*(1+#REF!),JL14)</f>
        <v>#REF!</v>
      </c>
      <c r="JN14" s="31" t="e">
        <f>IF(JN2="NEW YEAR",JM14*(1+#REF!),JM14)</f>
        <v>#REF!</v>
      </c>
      <c r="JO14" s="31" t="e">
        <f>IF(JO2="NEW YEAR",JN14*(1+#REF!),JN14)</f>
        <v>#REF!</v>
      </c>
      <c r="JP14" s="31" t="e">
        <f>IF(JP2="NEW YEAR",JO14*(1+#REF!),JO14)</f>
        <v>#REF!</v>
      </c>
      <c r="JQ14" s="31" t="e">
        <f>IF(JQ2="NEW YEAR",JP14*(1+#REF!),JP14)</f>
        <v>#REF!</v>
      </c>
      <c r="JR14" s="31" t="e">
        <f>IF(JR2="NEW YEAR",JQ14*(1+#REF!),JQ14)</f>
        <v>#REF!</v>
      </c>
      <c r="JS14" s="31" t="e">
        <f>IF(JS2="NEW YEAR",JR14*(1+#REF!),JR14)</f>
        <v>#REF!</v>
      </c>
      <c r="JT14" s="31" t="e">
        <f>IF(JT2="NEW YEAR",JS14*(1+#REF!),JS14)</f>
        <v>#REF!</v>
      </c>
      <c r="JU14" s="31" t="e">
        <f>IF(JU2="NEW YEAR",JT14*(1+#REF!),JT14)</f>
        <v>#REF!</v>
      </c>
      <c r="JV14" s="31" t="e">
        <f>IF(JV2="NEW YEAR",JU14*(1+#REF!),JU14)</f>
        <v>#REF!</v>
      </c>
      <c r="JW14" s="31" t="e">
        <f>IF(JW2="NEW YEAR",JV14*(1+#REF!),JV14)</f>
        <v>#REF!</v>
      </c>
      <c r="JX14" s="31" t="e">
        <f>IF(JX2="NEW YEAR",JW14*(1+#REF!),JW14)</f>
        <v>#REF!</v>
      </c>
      <c r="JY14" s="31" t="e">
        <f>IF(JY2="NEW YEAR",JX14*(1+#REF!),JX14)</f>
        <v>#REF!</v>
      </c>
      <c r="JZ14" s="31" t="e">
        <f>IF(JZ2="NEW YEAR",JY14*(1+#REF!),JY14)</f>
        <v>#REF!</v>
      </c>
      <c r="KA14" s="31" t="e">
        <f>IF(KA2="NEW YEAR",JZ14*(1+#REF!),JZ14)</f>
        <v>#REF!</v>
      </c>
      <c r="KB14" s="31" t="e">
        <f>IF(KB2="NEW YEAR",KA14*(1+#REF!),KA14)</f>
        <v>#REF!</v>
      </c>
      <c r="KC14" s="31" t="e">
        <f>IF(KC2="NEW YEAR",KB14*(1+#REF!),KB14)</f>
        <v>#REF!</v>
      </c>
      <c r="KD14" s="31" t="e">
        <f>IF(KD2="NEW YEAR",KC14*(1+#REF!),KC14)</f>
        <v>#REF!</v>
      </c>
      <c r="KE14" s="31" t="e">
        <f>IF(KE2="NEW YEAR",KD14*(1+#REF!),KD14)</f>
        <v>#REF!</v>
      </c>
      <c r="KF14" s="31" t="e">
        <f>IF(KF2="NEW YEAR",KE14*(1+#REF!),KE14)</f>
        <v>#REF!</v>
      </c>
      <c r="KG14" s="31" t="e">
        <f>IF(KG2="NEW YEAR",KF14*(1+#REF!),KF14)</f>
        <v>#REF!</v>
      </c>
      <c r="KH14" s="31" t="e">
        <f>IF(KH2="NEW YEAR",KG14*(1+#REF!),KG14)</f>
        <v>#REF!</v>
      </c>
      <c r="KI14" s="31" t="e">
        <f>IF(KI2="NEW YEAR",KH14*(1+#REF!),KH14)</f>
        <v>#REF!</v>
      </c>
      <c r="KJ14" s="31" t="e">
        <f>IF(KJ2="NEW YEAR",KI14*(1+#REF!),KI14)</f>
        <v>#REF!</v>
      </c>
      <c r="KK14" s="31" t="e">
        <f>IF(KK2="NEW YEAR",KJ14*(1+#REF!),KJ14)</f>
        <v>#REF!</v>
      </c>
      <c r="KL14" s="31" t="e">
        <f>IF(KL2="NEW YEAR",KK14*(1+#REF!),KK14)</f>
        <v>#REF!</v>
      </c>
      <c r="KM14" s="31" t="e">
        <f>IF(KM2="NEW YEAR",KL14*(1+#REF!),KL14)</f>
        <v>#REF!</v>
      </c>
      <c r="KN14" s="31" t="e">
        <f>IF(KN2="NEW YEAR",KM14*(1+#REF!),KM14)</f>
        <v>#REF!</v>
      </c>
      <c r="KO14" s="31" t="e">
        <f>IF(KO2="NEW YEAR",KN14*(1+#REF!),KN14)</f>
        <v>#REF!</v>
      </c>
      <c r="KP14" s="31" t="e">
        <f>IF(KP2="NEW YEAR",KO14*(1+#REF!),KO14)</f>
        <v>#REF!</v>
      </c>
      <c r="KQ14" s="31" t="e">
        <f>IF(KQ2="NEW YEAR",KP14*(1+#REF!),KP14)</f>
        <v>#REF!</v>
      </c>
      <c r="KR14" s="31" t="e">
        <f>IF(KR2="NEW YEAR",KQ14*(1+#REF!),KQ14)</f>
        <v>#REF!</v>
      </c>
      <c r="KS14" s="31" t="e">
        <f>IF(KS2="NEW YEAR",KR14*(1+#REF!),KR14)</f>
        <v>#REF!</v>
      </c>
      <c r="KT14" s="31" t="e">
        <f>IF(KT2="NEW YEAR",KS14*(1+#REF!),KS14)</f>
        <v>#REF!</v>
      </c>
      <c r="KU14" s="31" t="e">
        <f>IF(KU2="NEW YEAR",KT14*(1+#REF!),KT14)</f>
        <v>#REF!</v>
      </c>
      <c r="KV14" s="31" t="e">
        <f>IF(KV2="NEW YEAR",KU14*(1+#REF!),KU14)</f>
        <v>#REF!</v>
      </c>
      <c r="KW14" s="31" t="e">
        <f>IF(KW2="NEW YEAR",KV14*(1+#REF!),KV14)</f>
        <v>#REF!</v>
      </c>
      <c r="KX14" s="31" t="e">
        <f>IF(KX2="NEW YEAR",KW14*(1+#REF!),KW14)</f>
        <v>#REF!</v>
      </c>
      <c r="KY14" s="31" t="e">
        <f>IF(KY2="NEW YEAR",KX14*(1+#REF!),KX14)</f>
        <v>#REF!</v>
      </c>
      <c r="KZ14" s="31" t="e">
        <f>IF(KZ2="NEW YEAR",KY14*(1+#REF!),KY14)</f>
        <v>#REF!</v>
      </c>
      <c r="LA14" s="31" t="e">
        <f>IF(LA2="NEW YEAR",KZ14*(1+#REF!),KZ14)</f>
        <v>#REF!</v>
      </c>
      <c r="LB14" s="31" t="e">
        <f>IF(LB2="NEW YEAR",LA14*(1+#REF!),LA14)</f>
        <v>#REF!</v>
      </c>
      <c r="LC14" s="31" t="e">
        <f>IF(LC2="NEW YEAR",LB14*(1+#REF!),LB14)</f>
        <v>#REF!</v>
      </c>
      <c r="LD14" s="31" t="e">
        <f>IF(LD2="NEW YEAR",LC14*(1+#REF!),LC14)</f>
        <v>#REF!</v>
      </c>
      <c r="LE14" s="31" t="e">
        <f>IF(LE2="NEW YEAR",LD14*(1+#REF!),LD14)</f>
        <v>#REF!</v>
      </c>
      <c r="LF14" s="31" t="e">
        <f>IF(LF2="NEW YEAR",LE14*(1+#REF!),LE14)</f>
        <v>#REF!</v>
      </c>
      <c r="LG14" s="31" t="e">
        <f>IF(LG2="NEW YEAR",LF14*(1+#REF!),LF14)</f>
        <v>#REF!</v>
      </c>
      <c r="LH14" s="31" t="e">
        <f>IF(LH2="NEW YEAR",LG14*(1+#REF!),LG14)</f>
        <v>#REF!</v>
      </c>
      <c r="LI14" s="31" t="e">
        <f>IF(LI2="NEW YEAR",LH14*(1+#REF!),LH14)</f>
        <v>#REF!</v>
      </c>
      <c r="LJ14" s="31" t="e">
        <f>IF(LJ2="NEW YEAR",LI14*(1+#REF!),LI14)</f>
        <v>#REF!</v>
      </c>
      <c r="LK14" s="31" t="e">
        <f>IF(LK2="NEW YEAR",LJ14*(1+#REF!),LJ14)</f>
        <v>#REF!</v>
      </c>
      <c r="LL14" s="31" t="e">
        <f>IF(LL2="NEW YEAR",LK14*(1+#REF!),LK14)</f>
        <v>#REF!</v>
      </c>
      <c r="LM14" s="31" t="e">
        <f>IF(LM2="NEW YEAR",LL14*(1+#REF!),LL14)</f>
        <v>#REF!</v>
      </c>
      <c r="LN14" s="31" t="e">
        <f>IF(LN2="NEW YEAR",LM14*(1+#REF!),LM14)</f>
        <v>#REF!</v>
      </c>
      <c r="LO14" s="31" t="e">
        <f>IF(LO2="NEW YEAR",LN14*(1+#REF!),LN14)</f>
        <v>#REF!</v>
      </c>
      <c r="LP14" s="31" t="e">
        <f>IF(LP2="NEW YEAR",LO14*(1+#REF!),LO14)</f>
        <v>#REF!</v>
      </c>
      <c r="LQ14" s="31" t="e">
        <f>IF(LQ2="NEW YEAR",LP14*(1+#REF!),LP14)</f>
        <v>#REF!</v>
      </c>
      <c r="LR14" s="31" t="e">
        <f>IF(LR2="NEW YEAR",LQ14*(1+#REF!),LQ14)</f>
        <v>#REF!</v>
      </c>
      <c r="LS14" s="31" t="e">
        <f>IF(LS2="NEW YEAR",LR14*(1+#REF!),LR14)</f>
        <v>#REF!</v>
      </c>
      <c r="LT14" s="31" t="e">
        <f>IF(LT2="NEW YEAR",LS14*(1+#REF!),LS14)</f>
        <v>#REF!</v>
      </c>
      <c r="LU14" s="31" t="e">
        <f>IF(LU2="NEW YEAR",LT14*(1+#REF!),LT14)</f>
        <v>#REF!</v>
      </c>
      <c r="LV14" s="31" t="e">
        <f>IF(LV2="NEW YEAR",LU14*(1+#REF!),LU14)</f>
        <v>#REF!</v>
      </c>
      <c r="LW14" s="31" t="e">
        <f>IF(LW2="NEW YEAR",LV14*(1+#REF!),LV14)</f>
        <v>#REF!</v>
      </c>
      <c r="LX14" s="31" t="e">
        <f>IF(LX2="NEW YEAR",LW14*(1+#REF!),LW14)</f>
        <v>#REF!</v>
      </c>
      <c r="LY14" s="31" t="e">
        <f>IF(LY2="NEW YEAR",LX14*(1+#REF!),LX14)</f>
        <v>#REF!</v>
      </c>
      <c r="LZ14" s="31" t="e">
        <f>IF(LZ2="NEW YEAR",LY14*(1+#REF!),LY14)</f>
        <v>#REF!</v>
      </c>
      <c r="MA14" s="31" t="e">
        <f>IF(MA2="NEW YEAR",LZ14*(1+#REF!),LZ14)</f>
        <v>#REF!</v>
      </c>
      <c r="MB14" s="31" t="e">
        <f>IF(MB2="NEW YEAR",MA14*(1+#REF!),MA14)</f>
        <v>#REF!</v>
      </c>
      <c r="MC14" s="31" t="e">
        <f>IF(MC2="NEW YEAR",MB14*(1+#REF!),MB14)</f>
        <v>#REF!</v>
      </c>
      <c r="MD14" s="31" t="e">
        <f>IF(MD2="NEW YEAR",MC14*(1+#REF!),MC14)</f>
        <v>#REF!</v>
      </c>
      <c r="ME14" s="31" t="e">
        <f>IF(ME2="NEW YEAR",MD14*(1+#REF!),MD14)</f>
        <v>#REF!</v>
      </c>
      <c r="MF14" s="31" t="e">
        <f>IF(MF2="NEW YEAR",ME14*(1+#REF!),ME14)</f>
        <v>#REF!</v>
      </c>
      <c r="MG14" s="31" t="e">
        <f>IF(MG2="NEW YEAR",MF14*(1+#REF!),MF14)</f>
        <v>#REF!</v>
      </c>
      <c r="MH14" s="31" t="e">
        <f>IF(MH2="NEW YEAR",MG14*(1+#REF!),MG14)</f>
        <v>#REF!</v>
      </c>
      <c r="MI14" s="31" t="e">
        <f>IF(MI2="NEW YEAR",MH14*(1+#REF!),MH14)</f>
        <v>#REF!</v>
      </c>
      <c r="MJ14" s="31" t="e">
        <f>IF(MJ2="NEW YEAR",MI14*(1+#REF!),MI14)</f>
        <v>#REF!</v>
      </c>
      <c r="MK14" s="31" t="e">
        <f>IF(MK2="NEW YEAR",MJ14*(1+#REF!),MJ14)</f>
        <v>#REF!</v>
      </c>
      <c r="ML14" s="31" t="e">
        <f>IF(ML2="NEW YEAR",MK14*(1+#REF!),MK14)</f>
        <v>#REF!</v>
      </c>
      <c r="MM14" s="31" t="e">
        <f>IF(MM2="NEW YEAR",ML14*(1+#REF!),ML14)</f>
        <v>#REF!</v>
      </c>
      <c r="MN14" s="31" t="e">
        <f>IF(MN2="NEW YEAR",MM14*(1+#REF!),MM14)</f>
        <v>#REF!</v>
      </c>
      <c r="MO14" s="31" t="e">
        <f>IF(MO2="NEW YEAR",MN14*(1+#REF!),MN14)</f>
        <v>#REF!</v>
      </c>
      <c r="MP14" s="31" t="e">
        <f>IF(MP2="NEW YEAR",MO14*(1+#REF!),MO14)</f>
        <v>#REF!</v>
      </c>
      <c r="MQ14" s="31" t="e">
        <f>IF(MQ2="NEW YEAR",MP14*(1+#REF!),MP14)</f>
        <v>#REF!</v>
      </c>
      <c r="MR14" s="31" t="e">
        <f>IF(MR2="NEW YEAR",MQ14*(1+#REF!),MQ14)</f>
        <v>#REF!</v>
      </c>
      <c r="MS14" s="31" t="e">
        <f>IF(MS2="NEW YEAR",MR14*(1+#REF!),MR14)</f>
        <v>#REF!</v>
      </c>
      <c r="MT14" s="31" t="e">
        <f>IF(MT2="NEW YEAR",MS14*(1+#REF!),MS14)</f>
        <v>#REF!</v>
      </c>
      <c r="MU14" s="31" t="e">
        <f>IF(MU2="NEW YEAR",MT14*(1+#REF!),MT14)</f>
        <v>#REF!</v>
      </c>
      <c r="MV14" s="31" t="e">
        <f>IF(MV2="NEW YEAR",MU14*(1+#REF!),MU14)</f>
        <v>#REF!</v>
      </c>
      <c r="MW14" s="31" t="e">
        <f>IF(MW2="NEW YEAR",MV14*(1+#REF!),MV14)</f>
        <v>#REF!</v>
      </c>
      <c r="MX14" s="31" t="e">
        <f>IF(MX2="NEW YEAR",MW14*(1+#REF!),MW14)</f>
        <v>#REF!</v>
      </c>
      <c r="MY14" s="31" t="e">
        <f>IF(MY2="NEW YEAR",MX14*(1+#REF!),MX14)</f>
        <v>#REF!</v>
      </c>
    </row>
    <row r="15" spans="1:363" s="31" customFormat="1" x14ac:dyDescent="0.2">
      <c r="A15" s="31" t="s">
        <v>65</v>
      </c>
    </row>
    <row r="16" spans="1:363" s="31" customFormat="1" x14ac:dyDescent="0.2">
      <c r="A16" s="31" t="s">
        <v>71</v>
      </c>
    </row>
    <row r="17" spans="1:363" s="31" customFormat="1" x14ac:dyDescent="0.2">
      <c r="A17" s="31" t="s">
        <v>72</v>
      </c>
    </row>
    <row r="18" spans="1:363" s="31" customFormat="1" x14ac:dyDescent="0.2"/>
    <row r="19" spans="1:363" s="31" customFormat="1" x14ac:dyDescent="0.2"/>
    <row r="20" spans="1:363" s="33" customFormat="1" ht="19" x14ac:dyDescent="0.2">
      <c r="A20" s="32" t="s">
        <v>64</v>
      </c>
      <c r="B20" s="32"/>
    </row>
    <row r="21" spans="1:363" s="31" customFormat="1" x14ac:dyDescent="0.2">
      <c r="A21" s="31" t="s">
        <v>136</v>
      </c>
      <c r="B21" s="47">
        <v>0</v>
      </c>
      <c r="C21" s="47">
        <v>1</v>
      </c>
      <c r="D21" s="47">
        <v>2</v>
      </c>
      <c r="E21" s="47">
        <v>3</v>
      </c>
      <c r="F21" s="47">
        <v>4</v>
      </c>
      <c r="G21" s="47">
        <v>5</v>
      </c>
      <c r="H21" s="47">
        <v>6</v>
      </c>
      <c r="I21" s="47">
        <v>7</v>
      </c>
      <c r="J21" s="47">
        <v>8</v>
      </c>
      <c r="K21" s="47">
        <v>9</v>
      </c>
      <c r="L21" s="47">
        <v>10</v>
      </c>
      <c r="M21" s="47">
        <v>11</v>
      </c>
      <c r="N21" s="47">
        <v>12</v>
      </c>
      <c r="O21" s="47">
        <v>13</v>
      </c>
      <c r="P21" s="47">
        <v>14</v>
      </c>
      <c r="Q21" s="47">
        <v>15</v>
      </c>
      <c r="R21" s="47">
        <v>16</v>
      </c>
      <c r="S21" s="47">
        <v>17</v>
      </c>
      <c r="T21" s="47">
        <v>18</v>
      </c>
      <c r="U21" s="47">
        <v>19</v>
      </c>
      <c r="V21" s="47">
        <v>20</v>
      </c>
      <c r="W21" s="47">
        <v>21</v>
      </c>
      <c r="X21" s="47">
        <v>22</v>
      </c>
      <c r="Y21" s="47">
        <v>23</v>
      </c>
      <c r="Z21" s="47">
        <v>24</v>
      </c>
      <c r="AA21" s="47">
        <v>25</v>
      </c>
      <c r="AB21" s="47">
        <v>26</v>
      </c>
      <c r="AC21" s="47">
        <v>27</v>
      </c>
      <c r="AD21" s="47">
        <v>28</v>
      </c>
      <c r="AE21" s="47">
        <v>29</v>
      </c>
      <c r="AF21" s="47">
        <v>30</v>
      </c>
      <c r="AG21" s="47">
        <v>31</v>
      </c>
      <c r="AH21" s="47">
        <v>32</v>
      </c>
      <c r="AI21" s="47">
        <v>33</v>
      </c>
      <c r="AJ21" s="47">
        <v>34</v>
      </c>
      <c r="AK21" s="47">
        <v>35</v>
      </c>
      <c r="AL21" s="47">
        <v>36</v>
      </c>
      <c r="AM21" s="47">
        <v>37</v>
      </c>
      <c r="AN21" s="47">
        <v>38</v>
      </c>
      <c r="AO21" s="47">
        <v>39</v>
      </c>
      <c r="AP21" s="47">
        <v>40</v>
      </c>
      <c r="AQ21" s="47">
        <v>41</v>
      </c>
      <c r="AR21" s="47">
        <v>42</v>
      </c>
      <c r="AS21" s="47">
        <v>43</v>
      </c>
      <c r="AT21" s="47">
        <v>44</v>
      </c>
      <c r="AU21" s="47">
        <v>45</v>
      </c>
      <c r="AV21" s="47">
        <v>46</v>
      </c>
      <c r="AW21" s="47">
        <v>47</v>
      </c>
      <c r="AX21" s="47">
        <v>48</v>
      </c>
      <c r="AY21" s="47">
        <v>49</v>
      </c>
      <c r="AZ21" s="47">
        <v>50</v>
      </c>
      <c r="BA21" s="47">
        <v>51</v>
      </c>
      <c r="BB21" s="47">
        <v>52</v>
      </c>
      <c r="BC21" s="47">
        <v>53</v>
      </c>
      <c r="BD21" s="47">
        <v>54</v>
      </c>
      <c r="BE21" s="47">
        <v>55</v>
      </c>
      <c r="BF21" s="47">
        <v>56</v>
      </c>
      <c r="BG21" s="47">
        <v>57</v>
      </c>
      <c r="BH21" s="47">
        <v>58</v>
      </c>
      <c r="BI21" s="47">
        <v>59</v>
      </c>
      <c r="BJ21" s="47">
        <v>60</v>
      </c>
      <c r="BK21" s="47">
        <v>61</v>
      </c>
      <c r="BL21" s="47">
        <v>62</v>
      </c>
      <c r="BM21" s="47">
        <v>63</v>
      </c>
      <c r="BN21" s="47">
        <v>64</v>
      </c>
      <c r="BO21" s="47">
        <v>65</v>
      </c>
      <c r="BP21" s="47">
        <v>66</v>
      </c>
      <c r="BQ21" s="47">
        <v>67</v>
      </c>
      <c r="BR21" s="47">
        <v>68</v>
      </c>
      <c r="BS21" s="47">
        <v>69</v>
      </c>
      <c r="BT21" s="47">
        <v>70</v>
      </c>
      <c r="BU21" s="47">
        <v>71</v>
      </c>
      <c r="BV21" s="47">
        <v>72</v>
      </c>
      <c r="BW21" s="47">
        <v>73</v>
      </c>
      <c r="BX21" s="47">
        <v>74</v>
      </c>
      <c r="BY21" s="47">
        <v>75</v>
      </c>
      <c r="BZ21" s="47">
        <v>76</v>
      </c>
      <c r="CA21" s="47">
        <v>77</v>
      </c>
      <c r="CB21" s="47">
        <v>78</v>
      </c>
      <c r="CC21" s="47">
        <v>79</v>
      </c>
      <c r="CD21" s="47">
        <v>80</v>
      </c>
      <c r="CE21" s="47">
        <v>81</v>
      </c>
      <c r="CF21" s="47">
        <v>82</v>
      </c>
      <c r="CG21" s="47">
        <v>83</v>
      </c>
      <c r="CH21" s="47">
        <v>84</v>
      </c>
      <c r="CI21" s="47">
        <v>85</v>
      </c>
      <c r="CJ21" s="47">
        <v>86</v>
      </c>
      <c r="CK21" s="47">
        <v>87</v>
      </c>
      <c r="CL21" s="47">
        <v>88</v>
      </c>
      <c r="CM21" s="47">
        <v>89</v>
      </c>
      <c r="CN21" s="47">
        <v>90</v>
      </c>
      <c r="CO21" s="47">
        <v>91</v>
      </c>
      <c r="CP21" s="47">
        <v>92</v>
      </c>
      <c r="CQ21" s="47">
        <v>93</v>
      </c>
      <c r="CR21" s="47">
        <v>94</v>
      </c>
      <c r="CS21" s="47">
        <v>95</v>
      </c>
      <c r="CT21" s="47">
        <v>96</v>
      </c>
      <c r="CU21" s="47">
        <v>97</v>
      </c>
      <c r="CV21" s="47">
        <v>98</v>
      </c>
      <c r="CW21" s="47">
        <v>99</v>
      </c>
      <c r="CX21" s="47">
        <v>100</v>
      </c>
      <c r="CY21" s="47">
        <v>101</v>
      </c>
      <c r="CZ21" s="47">
        <v>102</v>
      </c>
      <c r="DA21" s="47">
        <v>103</v>
      </c>
      <c r="DB21" s="47">
        <v>104</v>
      </c>
      <c r="DC21" s="47">
        <v>105</v>
      </c>
      <c r="DD21" s="47">
        <v>106</v>
      </c>
      <c r="DE21" s="47">
        <v>107</v>
      </c>
      <c r="DF21" s="47">
        <v>108</v>
      </c>
      <c r="DG21" s="47">
        <v>109</v>
      </c>
      <c r="DH21" s="47">
        <v>110</v>
      </c>
      <c r="DI21" s="47">
        <v>111</v>
      </c>
      <c r="DJ21" s="47">
        <v>112</v>
      </c>
      <c r="DK21" s="47">
        <v>113</v>
      </c>
      <c r="DL21" s="47">
        <v>114</v>
      </c>
      <c r="DM21" s="47">
        <v>115</v>
      </c>
      <c r="DN21" s="47">
        <v>116</v>
      </c>
      <c r="DO21" s="47">
        <v>117</v>
      </c>
      <c r="DP21" s="47">
        <v>118</v>
      </c>
      <c r="DQ21" s="47">
        <v>119</v>
      </c>
      <c r="DR21" s="47">
        <v>120</v>
      </c>
      <c r="DS21" s="47">
        <v>121</v>
      </c>
      <c r="DT21" s="47">
        <v>122</v>
      </c>
      <c r="DU21" s="47">
        <v>123</v>
      </c>
      <c r="DV21" s="47">
        <v>124</v>
      </c>
      <c r="DW21" s="47">
        <v>125</v>
      </c>
      <c r="DX21" s="47">
        <v>126</v>
      </c>
      <c r="DY21" s="47">
        <v>127</v>
      </c>
      <c r="DZ21" s="47">
        <v>128</v>
      </c>
      <c r="EA21" s="47">
        <v>129</v>
      </c>
      <c r="EB21" s="47">
        <v>130</v>
      </c>
      <c r="EC21" s="47">
        <v>131</v>
      </c>
      <c r="ED21" s="47">
        <v>132</v>
      </c>
      <c r="EE21" s="47">
        <v>133</v>
      </c>
      <c r="EF21" s="47">
        <v>134</v>
      </c>
      <c r="EG21" s="47">
        <v>135</v>
      </c>
      <c r="EH21" s="47">
        <v>136</v>
      </c>
      <c r="EI21" s="47">
        <v>137</v>
      </c>
      <c r="EJ21" s="47">
        <v>138</v>
      </c>
      <c r="EK21" s="47">
        <v>139</v>
      </c>
      <c r="EL21" s="47">
        <v>140</v>
      </c>
      <c r="EM21" s="47">
        <v>141</v>
      </c>
      <c r="EN21" s="47">
        <v>142</v>
      </c>
      <c r="EO21" s="47">
        <v>143</v>
      </c>
      <c r="EP21" s="47">
        <v>144</v>
      </c>
      <c r="EQ21" s="47">
        <v>145</v>
      </c>
      <c r="ER21" s="47">
        <v>146</v>
      </c>
      <c r="ES21" s="47">
        <v>147</v>
      </c>
      <c r="ET21" s="47">
        <v>148</v>
      </c>
      <c r="EU21" s="47">
        <v>149</v>
      </c>
      <c r="EV21" s="47">
        <v>150</v>
      </c>
      <c r="EW21" s="47">
        <v>151</v>
      </c>
      <c r="EX21" s="47">
        <v>152</v>
      </c>
      <c r="EY21" s="47">
        <v>153</v>
      </c>
      <c r="EZ21" s="47">
        <v>154</v>
      </c>
      <c r="FA21" s="47">
        <v>155</v>
      </c>
      <c r="FB21" s="47">
        <v>156</v>
      </c>
      <c r="FC21" s="47">
        <v>157</v>
      </c>
      <c r="FD21" s="47">
        <v>158</v>
      </c>
      <c r="FE21" s="47">
        <v>159</v>
      </c>
      <c r="FF21" s="47">
        <v>160</v>
      </c>
      <c r="FG21" s="47">
        <v>161</v>
      </c>
      <c r="FH21" s="47">
        <v>162</v>
      </c>
      <c r="FI21" s="47">
        <v>163</v>
      </c>
      <c r="FJ21" s="47">
        <v>164</v>
      </c>
      <c r="FK21" s="47">
        <v>165</v>
      </c>
      <c r="FL21" s="47">
        <v>166</v>
      </c>
      <c r="FM21" s="47">
        <v>167</v>
      </c>
      <c r="FN21" s="47">
        <v>168</v>
      </c>
      <c r="FO21" s="47">
        <v>169</v>
      </c>
      <c r="FP21" s="47">
        <v>170</v>
      </c>
      <c r="FQ21" s="47">
        <v>171</v>
      </c>
      <c r="FR21" s="47">
        <v>172</v>
      </c>
      <c r="FS21" s="47">
        <v>173</v>
      </c>
      <c r="FT21" s="47">
        <v>174</v>
      </c>
      <c r="FU21" s="47">
        <v>175</v>
      </c>
      <c r="FV21" s="47">
        <v>176</v>
      </c>
      <c r="FW21" s="47">
        <v>177</v>
      </c>
      <c r="FX21" s="47">
        <v>178</v>
      </c>
      <c r="FY21" s="47">
        <v>179</v>
      </c>
      <c r="FZ21" s="47">
        <v>180</v>
      </c>
      <c r="GA21" s="47">
        <v>181</v>
      </c>
      <c r="GB21" s="47">
        <v>182</v>
      </c>
      <c r="GC21" s="47">
        <v>183</v>
      </c>
      <c r="GD21" s="47">
        <v>184</v>
      </c>
      <c r="GE21" s="47">
        <v>185</v>
      </c>
      <c r="GF21" s="47">
        <v>186</v>
      </c>
      <c r="GG21" s="47">
        <v>187</v>
      </c>
      <c r="GH21" s="47">
        <v>188</v>
      </c>
      <c r="GI21" s="47">
        <v>189</v>
      </c>
      <c r="GJ21" s="47">
        <v>190</v>
      </c>
      <c r="GK21" s="47">
        <v>191</v>
      </c>
      <c r="GL21" s="47">
        <v>192</v>
      </c>
      <c r="GM21" s="47">
        <v>193</v>
      </c>
      <c r="GN21" s="47">
        <v>194</v>
      </c>
      <c r="GO21" s="47">
        <v>195</v>
      </c>
      <c r="GP21" s="47">
        <v>196</v>
      </c>
      <c r="GQ21" s="47">
        <v>197</v>
      </c>
      <c r="GR21" s="47">
        <v>198</v>
      </c>
      <c r="GS21" s="47">
        <v>199</v>
      </c>
      <c r="GT21" s="47">
        <v>200</v>
      </c>
      <c r="GU21" s="47">
        <v>201</v>
      </c>
      <c r="GV21" s="47">
        <v>202</v>
      </c>
      <c r="GW21" s="47">
        <v>203</v>
      </c>
      <c r="GX21" s="47">
        <v>204</v>
      </c>
      <c r="GY21" s="47">
        <v>205</v>
      </c>
      <c r="GZ21" s="47">
        <v>206</v>
      </c>
      <c r="HA21" s="47">
        <v>207</v>
      </c>
      <c r="HB21" s="47">
        <v>208</v>
      </c>
      <c r="HC21" s="47">
        <v>209</v>
      </c>
      <c r="HD21" s="47">
        <v>210</v>
      </c>
      <c r="HE21" s="47">
        <v>211</v>
      </c>
      <c r="HF21" s="47">
        <v>212</v>
      </c>
      <c r="HG21" s="47">
        <v>213</v>
      </c>
      <c r="HH21" s="47">
        <v>214</v>
      </c>
      <c r="HI21" s="47">
        <v>215</v>
      </c>
      <c r="HJ21" s="47">
        <v>216</v>
      </c>
      <c r="HK21" s="47">
        <v>217</v>
      </c>
      <c r="HL21" s="47">
        <v>218</v>
      </c>
      <c r="HM21" s="47">
        <v>219</v>
      </c>
      <c r="HN21" s="47">
        <v>220</v>
      </c>
      <c r="HO21" s="47">
        <v>221</v>
      </c>
      <c r="HP21" s="47">
        <v>222</v>
      </c>
      <c r="HQ21" s="47">
        <v>223</v>
      </c>
      <c r="HR21" s="47">
        <v>224</v>
      </c>
      <c r="HS21" s="47">
        <v>225</v>
      </c>
      <c r="HT21" s="47">
        <v>226</v>
      </c>
      <c r="HU21" s="47">
        <v>227</v>
      </c>
      <c r="HV21" s="47">
        <v>228</v>
      </c>
      <c r="HW21" s="47">
        <v>229</v>
      </c>
      <c r="HX21" s="47">
        <v>230</v>
      </c>
      <c r="HY21" s="47">
        <v>231</v>
      </c>
      <c r="HZ21" s="47">
        <v>232</v>
      </c>
      <c r="IA21" s="47">
        <v>233</v>
      </c>
      <c r="IB21" s="47">
        <v>234</v>
      </c>
      <c r="IC21" s="47">
        <v>235</v>
      </c>
      <c r="ID21" s="47">
        <v>236</v>
      </c>
      <c r="IE21" s="47">
        <v>237</v>
      </c>
      <c r="IF21" s="47">
        <v>238</v>
      </c>
      <c r="IG21" s="47">
        <v>239</v>
      </c>
      <c r="IH21" s="47">
        <v>240</v>
      </c>
      <c r="II21" s="47">
        <v>241</v>
      </c>
      <c r="IJ21" s="47">
        <v>242</v>
      </c>
      <c r="IK21" s="47">
        <v>243</v>
      </c>
      <c r="IL21" s="47">
        <v>244</v>
      </c>
      <c r="IM21" s="47">
        <v>245</v>
      </c>
      <c r="IN21" s="47">
        <v>246</v>
      </c>
      <c r="IO21" s="47">
        <v>247</v>
      </c>
      <c r="IP21" s="47">
        <v>248</v>
      </c>
      <c r="IQ21" s="47">
        <v>249</v>
      </c>
      <c r="IR21" s="47">
        <v>250</v>
      </c>
      <c r="IS21" s="47">
        <v>251</v>
      </c>
      <c r="IT21" s="47">
        <v>252</v>
      </c>
      <c r="IU21" s="47">
        <v>253</v>
      </c>
      <c r="IV21" s="47">
        <v>254</v>
      </c>
      <c r="IW21" s="47">
        <v>255</v>
      </c>
      <c r="IX21" s="47">
        <v>256</v>
      </c>
      <c r="IY21" s="47">
        <v>257</v>
      </c>
      <c r="IZ21" s="47">
        <v>258</v>
      </c>
      <c r="JA21" s="47">
        <v>259</v>
      </c>
      <c r="JB21" s="47">
        <v>260</v>
      </c>
      <c r="JC21" s="47">
        <v>261</v>
      </c>
      <c r="JD21" s="47">
        <v>262</v>
      </c>
      <c r="JE21" s="47">
        <v>263</v>
      </c>
      <c r="JF21" s="47">
        <v>264</v>
      </c>
      <c r="JG21" s="47">
        <v>265</v>
      </c>
      <c r="JH21" s="47">
        <v>266</v>
      </c>
      <c r="JI21" s="47">
        <v>267</v>
      </c>
      <c r="JJ21" s="47">
        <v>268</v>
      </c>
      <c r="JK21" s="47">
        <v>269</v>
      </c>
      <c r="JL21" s="47">
        <v>270</v>
      </c>
      <c r="JM21" s="47">
        <v>271</v>
      </c>
      <c r="JN21" s="47">
        <v>272</v>
      </c>
      <c r="JO21" s="47">
        <v>273</v>
      </c>
      <c r="JP21" s="47">
        <v>274</v>
      </c>
      <c r="JQ21" s="47">
        <v>275</v>
      </c>
      <c r="JR21" s="47">
        <v>276</v>
      </c>
      <c r="JS21" s="47">
        <v>277</v>
      </c>
      <c r="JT21" s="47">
        <v>278</v>
      </c>
      <c r="JU21" s="47">
        <v>279</v>
      </c>
      <c r="JV21" s="47">
        <v>280</v>
      </c>
      <c r="JW21" s="47">
        <v>281</v>
      </c>
      <c r="JX21" s="47">
        <v>282</v>
      </c>
      <c r="JY21" s="47">
        <v>283</v>
      </c>
      <c r="JZ21" s="47">
        <v>284</v>
      </c>
      <c r="KA21" s="47">
        <v>285</v>
      </c>
      <c r="KB21" s="47">
        <v>286</v>
      </c>
      <c r="KC21" s="47">
        <v>287</v>
      </c>
      <c r="KD21" s="47">
        <v>288</v>
      </c>
      <c r="KE21" s="47">
        <v>289</v>
      </c>
      <c r="KF21" s="47">
        <v>290</v>
      </c>
      <c r="KG21" s="47">
        <v>291</v>
      </c>
      <c r="KH21" s="47">
        <v>292</v>
      </c>
      <c r="KI21" s="47">
        <v>293</v>
      </c>
      <c r="KJ21" s="47">
        <v>294</v>
      </c>
      <c r="KK21" s="47">
        <v>295</v>
      </c>
      <c r="KL21" s="47">
        <v>296</v>
      </c>
      <c r="KM21" s="47">
        <v>297</v>
      </c>
      <c r="KN21" s="47">
        <v>298</v>
      </c>
      <c r="KO21" s="47">
        <v>299</v>
      </c>
      <c r="KP21" s="47">
        <v>300</v>
      </c>
      <c r="KQ21" s="47">
        <v>301</v>
      </c>
      <c r="KR21" s="47">
        <v>302</v>
      </c>
      <c r="KS21" s="47">
        <v>303</v>
      </c>
      <c r="KT21" s="47">
        <v>304</v>
      </c>
      <c r="KU21" s="47">
        <v>305</v>
      </c>
      <c r="KV21" s="47">
        <v>306</v>
      </c>
      <c r="KW21" s="47">
        <v>307</v>
      </c>
      <c r="KX21" s="47">
        <v>308</v>
      </c>
      <c r="KY21" s="47">
        <v>309</v>
      </c>
      <c r="KZ21" s="47">
        <v>310</v>
      </c>
      <c r="LA21" s="47">
        <v>311</v>
      </c>
      <c r="LB21" s="47">
        <v>312</v>
      </c>
      <c r="LC21" s="47">
        <v>313</v>
      </c>
      <c r="LD21" s="47">
        <v>314</v>
      </c>
      <c r="LE21" s="47">
        <v>315</v>
      </c>
      <c r="LF21" s="47">
        <v>316</v>
      </c>
      <c r="LG21" s="47">
        <v>317</v>
      </c>
      <c r="LH21" s="47">
        <v>318</v>
      </c>
      <c r="LI21" s="47">
        <v>319</v>
      </c>
      <c r="LJ21" s="47">
        <v>320</v>
      </c>
      <c r="LK21" s="47">
        <v>321</v>
      </c>
      <c r="LL21" s="47">
        <v>322</v>
      </c>
      <c r="LM21" s="47">
        <v>323</v>
      </c>
      <c r="LN21" s="47">
        <v>324</v>
      </c>
      <c r="LO21" s="47">
        <v>325</v>
      </c>
      <c r="LP21" s="47">
        <v>326</v>
      </c>
      <c r="LQ21" s="47">
        <v>327</v>
      </c>
      <c r="LR21" s="47">
        <v>328</v>
      </c>
      <c r="LS21" s="47">
        <v>329</v>
      </c>
      <c r="LT21" s="47">
        <v>330</v>
      </c>
      <c r="LU21" s="47">
        <v>331</v>
      </c>
      <c r="LV21" s="47">
        <v>332</v>
      </c>
      <c r="LW21" s="47">
        <v>333</v>
      </c>
      <c r="LX21" s="47">
        <v>334</v>
      </c>
      <c r="LY21" s="47">
        <v>335</v>
      </c>
      <c r="LZ21" s="47">
        <v>336</v>
      </c>
      <c r="MA21" s="47">
        <v>337</v>
      </c>
      <c r="MB21" s="47">
        <v>338</v>
      </c>
      <c r="MC21" s="47">
        <v>339</v>
      </c>
      <c r="MD21" s="47">
        <v>340</v>
      </c>
      <c r="ME21" s="47">
        <v>341</v>
      </c>
      <c r="MF21" s="47">
        <v>342</v>
      </c>
      <c r="MG21" s="47">
        <v>343</v>
      </c>
      <c r="MH21" s="47">
        <v>344</v>
      </c>
      <c r="MI21" s="47">
        <v>345</v>
      </c>
      <c r="MJ21" s="47">
        <v>346</v>
      </c>
      <c r="MK21" s="47">
        <v>347</v>
      </c>
      <c r="ML21" s="47">
        <v>348</v>
      </c>
      <c r="MM21" s="47">
        <v>349</v>
      </c>
      <c r="MN21" s="47">
        <v>350</v>
      </c>
      <c r="MO21" s="47">
        <v>351</v>
      </c>
      <c r="MP21" s="47">
        <v>352</v>
      </c>
      <c r="MQ21" s="47">
        <v>353</v>
      </c>
      <c r="MR21" s="47">
        <v>354</v>
      </c>
      <c r="MS21" s="47">
        <v>355</v>
      </c>
      <c r="MT21" s="47">
        <v>356</v>
      </c>
      <c r="MU21" s="47">
        <v>357</v>
      </c>
      <c r="MV21" s="47">
        <v>358</v>
      </c>
      <c r="MW21" s="47">
        <v>359</v>
      </c>
      <c r="MX21" s="47">
        <v>360</v>
      </c>
      <c r="MY21" s="47">
        <v>361</v>
      </c>
    </row>
    <row r="22" spans="1:363" s="31" customFormat="1" x14ac:dyDescent="0.2">
      <c r="A22" s="31" t="s">
        <v>132</v>
      </c>
      <c r="B22" s="65">
        <f>PROFORMA!D29</f>
        <v>467164.3899999999</v>
      </c>
      <c r="C22" s="65">
        <f>IF(-C23&lt;=B22,B22+C25,0)</f>
        <v>466153.30116588983</v>
      </c>
      <c r="D22" s="65">
        <f t="shared" ref="D22:BO22" si="19">IF(-D23&lt;=C22,C22+D25,0)</f>
        <v>465137.15688760922</v>
      </c>
      <c r="E22" s="65">
        <f t="shared" si="19"/>
        <v>464115.93188793719</v>
      </c>
      <c r="F22" s="65">
        <f t="shared" si="19"/>
        <v>463089.60076326679</v>
      </c>
      <c r="G22" s="65">
        <f t="shared" si="19"/>
        <v>462058.13798297307</v>
      </c>
      <c r="H22" s="65">
        <f t="shared" si="19"/>
        <v>461021.51788877789</v>
      </c>
      <c r="I22" s="65">
        <f t="shared" si="19"/>
        <v>459979.71469411172</v>
      </c>
      <c r="J22" s="65">
        <f t="shared" si="19"/>
        <v>458932.70248347224</v>
      </c>
      <c r="K22" s="65">
        <f t="shared" si="19"/>
        <v>457880.45521177957</v>
      </c>
      <c r="L22" s="65">
        <f t="shared" si="19"/>
        <v>456822.9467037284</v>
      </c>
      <c r="M22" s="65">
        <f t="shared" si="19"/>
        <v>455760.15065313701</v>
      </c>
      <c r="N22" s="65">
        <f t="shared" si="19"/>
        <v>454692.04062229261</v>
      </c>
      <c r="O22" s="65">
        <f t="shared" si="19"/>
        <v>453618.590041294</v>
      </c>
      <c r="P22" s="65">
        <f t="shared" si="19"/>
        <v>452539.7722073904</v>
      </c>
      <c r="Q22" s="65">
        <f t="shared" si="19"/>
        <v>451455.5602843173</v>
      </c>
      <c r="R22" s="65">
        <f t="shared" si="19"/>
        <v>450365.92730162881</v>
      </c>
      <c r="S22" s="65">
        <f t="shared" si="19"/>
        <v>449270.84615402686</v>
      </c>
      <c r="T22" s="65">
        <f t="shared" si="19"/>
        <v>448170.28960068693</v>
      </c>
      <c r="U22" s="65">
        <f t="shared" si="19"/>
        <v>447064.23026458028</v>
      </c>
      <c r="V22" s="65">
        <f t="shared" si="19"/>
        <v>445952.64063179313</v>
      </c>
      <c r="W22" s="65">
        <f t="shared" si="19"/>
        <v>444835.49305084202</v>
      </c>
      <c r="X22" s="65">
        <f t="shared" si="19"/>
        <v>443712.75973198615</v>
      </c>
      <c r="Y22" s="65">
        <f t="shared" si="19"/>
        <v>442584.41274653602</v>
      </c>
      <c r="Z22" s="65">
        <f t="shared" si="19"/>
        <v>441450.42402615864</v>
      </c>
      <c r="AA22" s="65">
        <f t="shared" si="19"/>
        <v>440310.76536217937</v>
      </c>
      <c r="AB22" s="65">
        <f t="shared" si="19"/>
        <v>439165.4084048802</v>
      </c>
      <c r="AC22" s="65">
        <f t="shared" si="19"/>
        <v>438014.32466279453</v>
      </c>
      <c r="AD22" s="65">
        <f t="shared" si="19"/>
        <v>436857.48550199845</v>
      </c>
      <c r="AE22" s="65">
        <f t="shared" si="19"/>
        <v>435694.86214539839</v>
      </c>
      <c r="AF22" s="65">
        <f t="shared" si="19"/>
        <v>434526.42567201535</v>
      </c>
      <c r="AG22" s="65">
        <f t="shared" si="19"/>
        <v>433352.14701626537</v>
      </c>
      <c r="AH22" s="65">
        <f t="shared" si="19"/>
        <v>432171.99696723663</v>
      </c>
      <c r="AI22" s="65">
        <f t="shared" si="19"/>
        <v>430985.94616796274</v>
      </c>
      <c r="AJ22" s="65">
        <f t="shared" si="19"/>
        <v>429793.96511469252</v>
      </c>
      <c r="AK22" s="65">
        <f t="shared" si="19"/>
        <v>428596.02415615594</v>
      </c>
      <c r="AL22" s="65">
        <f t="shared" si="19"/>
        <v>427392.09349282668</v>
      </c>
      <c r="AM22" s="65">
        <f t="shared" si="19"/>
        <v>426182.14317618078</v>
      </c>
      <c r="AN22" s="65">
        <f t="shared" si="19"/>
        <v>424966.14310795162</v>
      </c>
      <c r="AO22" s="65">
        <f t="shared" si="19"/>
        <v>423744.06303938129</v>
      </c>
      <c r="AP22" s="65">
        <f t="shared" si="19"/>
        <v>422515.87257046811</v>
      </c>
      <c r="AQ22" s="65">
        <f t="shared" si="19"/>
        <v>421281.54114921042</v>
      </c>
      <c r="AR22" s="65">
        <f t="shared" si="19"/>
        <v>420041.03807084641</v>
      </c>
      <c r="AS22" s="65">
        <f t="shared" si="19"/>
        <v>418794.33247709059</v>
      </c>
      <c r="AT22" s="65">
        <f t="shared" si="19"/>
        <v>417541.39335536596</v>
      </c>
      <c r="AU22" s="65">
        <f t="shared" si="19"/>
        <v>416282.18953803275</v>
      </c>
      <c r="AV22" s="65">
        <f t="shared" si="19"/>
        <v>415016.68970161286</v>
      </c>
      <c r="AW22" s="65">
        <f t="shared" si="19"/>
        <v>413744.86236601084</v>
      </c>
      <c r="AX22" s="65">
        <f t="shared" si="19"/>
        <v>412466.67589373083</v>
      </c>
      <c r="AY22" s="65">
        <f t="shared" si="19"/>
        <v>411182.0984890894</v>
      </c>
      <c r="AZ22" s="65">
        <f t="shared" si="19"/>
        <v>409891.09819742478</v>
      </c>
      <c r="BA22" s="65">
        <f t="shared" si="19"/>
        <v>408593.64290430187</v>
      </c>
      <c r="BB22" s="65">
        <f t="shared" si="19"/>
        <v>407289.70033471333</v>
      </c>
      <c r="BC22" s="65">
        <f t="shared" si="19"/>
        <v>405979.23805227684</v>
      </c>
      <c r="BD22" s="65">
        <f t="shared" si="19"/>
        <v>404662.22345842817</v>
      </c>
      <c r="BE22" s="65">
        <f t="shared" si="19"/>
        <v>403338.62379161024</v>
      </c>
      <c r="BF22" s="65">
        <f t="shared" si="19"/>
        <v>402008.40612645826</v>
      </c>
      <c r="BG22" s="65">
        <f t="shared" si="19"/>
        <v>400671.5373729805</v>
      </c>
      <c r="BH22" s="65">
        <f t="shared" si="19"/>
        <v>399327.98427573533</v>
      </c>
      <c r="BI22" s="65">
        <f t="shared" si="19"/>
        <v>397977.71341300395</v>
      </c>
      <c r="BJ22" s="65">
        <f t="shared" si="19"/>
        <v>396620.69119595893</v>
      </c>
      <c r="BK22" s="65">
        <f t="shared" si="19"/>
        <v>395256.88386782864</v>
      </c>
      <c r="BL22" s="65">
        <f t="shared" si="19"/>
        <v>393886.25750305771</v>
      </c>
      <c r="BM22" s="65">
        <f t="shared" si="19"/>
        <v>392508.77800646296</v>
      </c>
      <c r="BN22" s="65">
        <f t="shared" si="19"/>
        <v>391124.41111238522</v>
      </c>
      <c r="BO22" s="65">
        <f t="shared" si="19"/>
        <v>389733.12238383706</v>
      </c>
      <c r="BP22" s="65">
        <f t="shared" ref="BP22:EA22" si="20">IF(-BP23&lt;=BO22,BO22+BP25,0)</f>
        <v>388334.87721164618</v>
      </c>
      <c r="BQ22" s="65">
        <f t="shared" si="20"/>
        <v>386929.64081359433</v>
      </c>
      <c r="BR22" s="65">
        <f t="shared" si="20"/>
        <v>385517.37823355227</v>
      </c>
      <c r="BS22" s="65">
        <f t="shared" si="20"/>
        <v>384098.05434060999</v>
      </c>
      <c r="BT22" s="65">
        <f t="shared" si="20"/>
        <v>382671.63382820296</v>
      </c>
      <c r="BU22" s="65">
        <f t="shared" si="20"/>
        <v>381238.08121323393</v>
      </c>
      <c r="BV22" s="65">
        <f t="shared" si="20"/>
        <v>379797.36083519005</v>
      </c>
      <c r="BW22" s="65">
        <f t="shared" si="20"/>
        <v>378349.43685525592</v>
      </c>
      <c r="BX22" s="65">
        <f t="shared" si="20"/>
        <v>376894.27325542213</v>
      </c>
      <c r="BY22" s="65">
        <f t="shared" si="20"/>
        <v>375431.83383758919</v>
      </c>
      <c r="BZ22" s="65">
        <f t="shared" si="20"/>
        <v>373962.08222266706</v>
      </c>
      <c r="CA22" s="65">
        <f t="shared" si="20"/>
        <v>372484.98184967035</v>
      </c>
      <c r="CB22" s="65">
        <f t="shared" si="20"/>
        <v>371000.49597480864</v>
      </c>
      <c r="CC22" s="65">
        <f t="shared" si="20"/>
        <v>369508.58767057263</v>
      </c>
      <c r="CD22" s="65">
        <f t="shared" si="20"/>
        <v>368009.2198248154</v>
      </c>
      <c r="CE22" s="65">
        <f t="shared" si="20"/>
        <v>366502.35513982939</v>
      </c>
      <c r="CF22" s="65">
        <f t="shared" si="20"/>
        <v>364987.95613141847</v>
      </c>
      <c r="CG22" s="65">
        <f t="shared" si="20"/>
        <v>363465.98512796551</v>
      </c>
      <c r="CH22" s="65">
        <f t="shared" si="20"/>
        <v>361936.40426949528</v>
      </c>
      <c r="CI22" s="65">
        <f t="shared" si="20"/>
        <v>360399.17550673272</v>
      </c>
      <c r="CJ22" s="65">
        <f t="shared" si="20"/>
        <v>358854.26060015633</v>
      </c>
      <c r="CK22" s="65">
        <f t="shared" si="20"/>
        <v>357301.62111904705</v>
      </c>
      <c r="CL22" s="65">
        <f t="shared" si="20"/>
        <v>355741.21844053222</v>
      </c>
      <c r="CM22" s="65">
        <f t="shared" si="20"/>
        <v>354173.01374862483</v>
      </c>
      <c r="CN22" s="65">
        <f t="shared" si="20"/>
        <v>352596.96803325787</v>
      </c>
      <c r="CO22" s="65">
        <f t="shared" si="20"/>
        <v>351013.04208931408</v>
      </c>
      <c r="CP22" s="65">
        <f t="shared" si="20"/>
        <v>349421.1965156506</v>
      </c>
      <c r="CQ22" s="65">
        <f t="shared" si="20"/>
        <v>347821.39171411877</v>
      </c>
      <c r="CR22" s="65">
        <f t="shared" si="20"/>
        <v>346213.58788857929</v>
      </c>
      <c r="CS22" s="65">
        <f t="shared" si="20"/>
        <v>344597.74504391215</v>
      </c>
      <c r="CT22" s="65">
        <f t="shared" si="20"/>
        <v>342973.82298502163</v>
      </c>
      <c r="CU22" s="65">
        <f t="shared" si="20"/>
        <v>341341.78131583671</v>
      </c>
      <c r="CV22" s="65">
        <f t="shared" si="20"/>
        <v>339701.57943830581</v>
      </c>
      <c r="CW22" s="65">
        <f t="shared" si="20"/>
        <v>338053.1765513873</v>
      </c>
      <c r="CX22" s="65">
        <f t="shared" si="20"/>
        <v>336396.53165003419</v>
      </c>
      <c r="CY22" s="65">
        <f t="shared" si="20"/>
        <v>334731.60352417431</v>
      </c>
      <c r="CZ22" s="65">
        <f t="shared" si="20"/>
        <v>333058.35075768514</v>
      </c>
      <c r="DA22" s="65">
        <f t="shared" si="20"/>
        <v>331376.73172736348</v>
      </c>
      <c r="DB22" s="65">
        <f t="shared" si="20"/>
        <v>329686.70460189023</v>
      </c>
      <c r="DC22" s="65">
        <f t="shared" si="20"/>
        <v>327988.22734078963</v>
      </c>
      <c r="DD22" s="65">
        <f t="shared" si="20"/>
        <v>326281.25769338349</v>
      </c>
      <c r="DE22" s="65">
        <f t="shared" si="20"/>
        <v>324565.75319774036</v>
      </c>
      <c r="DF22" s="65">
        <f t="shared" si="20"/>
        <v>322841.67117961898</v>
      </c>
      <c r="DG22" s="65">
        <f t="shared" si="20"/>
        <v>321108.968751407</v>
      </c>
      <c r="DH22" s="65">
        <f t="shared" si="20"/>
        <v>319367.60281105398</v>
      </c>
      <c r="DI22" s="65">
        <f t="shared" si="20"/>
        <v>317617.53004099918</v>
      </c>
      <c r="DJ22" s="65">
        <f t="shared" si="20"/>
        <v>315858.70690709411</v>
      </c>
      <c r="DK22" s="65">
        <f t="shared" si="20"/>
        <v>314091.08965751954</v>
      </c>
      <c r="DL22" s="65">
        <f t="shared" si="20"/>
        <v>312314.63432169706</v>
      </c>
      <c r="DM22" s="65">
        <f t="shared" si="20"/>
        <v>310529.29670919548</v>
      </c>
      <c r="DN22" s="65">
        <f t="shared" si="20"/>
        <v>308735.03240863141</v>
      </c>
      <c r="DO22" s="65">
        <f t="shared" si="20"/>
        <v>306931.79678656452</v>
      </c>
      <c r="DP22" s="65">
        <f t="shared" si="20"/>
        <v>305119.54498638731</v>
      </c>
      <c r="DQ22" s="65">
        <f t="shared" si="20"/>
        <v>303298.23192720918</v>
      </c>
      <c r="DR22" s="65">
        <f t="shared" si="20"/>
        <v>301467.81230273517</v>
      </c>
      <c r="DS22" s="65">
        <f t="shared" si="20"/>
        <v>299628.24058013881</v>
      </c>
      <c r="DT22" s="65">
        <f t="shared" si="20"/>
        <v>297779.47099892946</v>
      </c>
      <c r="DU22" s="65">
        <f t="shared" si="20"/>
        <v>295921.45756981405</v>
      </c>
      <c r="DV22" s="65">
        <f t="shared" si="20"/>
        <v>294054.15407355304</v>
      </c>
      <c r="DW22" s="65">
        <f t="shared" si="20"/>
        <v>292177.51405981072</v>
      </c>
      <c r="DX22" s="65">
        <f t="shared" si="20"/>
        <v>290291.49084599974</v>
      </c>
      <c r="DY22" s="65">
        <f t="shared" si="20"/>
        <v>288396.03751611966</v>
      </c>
      <c r="DZ22" s="65">
        <f t="shared" si="20"/>
        <v>286491.10691959021</v>
      </c>
      <c r="EA22" s="65">
        <f t="shared" si="20"/>
        <v>284576.65167007811</v>
      </c>
      <c r="EB22" s="65">
        <f t="shared" ref="EB22:GM22" si="21">IF(-EB23&lt;=EA22,EA22+EB25,0)</f>
        <v>282652.62414431846</v>
      </c>
      <c r="EC22" s="65">
        <f t="shared" si="21"/>
        <v>280718.97648093</v>
      </c>
      <c r="ED22" s="65">
        <f t="shared" si="21"/>
        <v>278775.66057922458</v>
      </c>
      <c r="EE22" s="65">
        <f t="shared" si="21"/>
        <v>276822.62809801067</v>
      </c>
      <c r="EF22" s="65">
        <f t="shared" si="21"/>
        <v>274859.83045439067</v>
      </c>
      <c r="EG22" s="65">
        <f t="shared" si="21"/>
        <v>272887.21882255259</v>
      </c>
      <c r="EH22" s="65">
        <f t="shared" si="21"/>
        <v>270904.74413255526</v>
      </c>
      <c r="EI22" s="65">
        <f t="shared" si="21"/>
        <v>268912.35706910799</v>
      </c>
      <c r="EJ22" s="65">
        <f t="shared" si="21"/>
        <v>266910.00807034347</v>
      </c>
      <c r="EK22" s="65">
        <f t="shared" si="21"/>
        <v>264897.64732658514</v>
      </c>
      <c r="EL22" s="65">
        <f t="shared" si="21"/>
        <v>262875.22477910802</v>
      </c>
      <c r="EM22" s="65">
        <f t="shared" si="21"/>
        <v>260842.69011889349</v>
      </c>
      <c r="EN22" s="65">
        <f t="shared" si="21"/>
        <v>258799.99278537789</v>
      </c>
      <c r="EO22" s="65">
        <f t="shared" si="21"/>
        <v>256747.08196519472</v>
      </c>
      <c r="EP22" s="65">
        <f t="shared" si="21"/>
        <v>254683.90659091063</v>
      </c>
      <c r="EQ22" s="65">
        <f t="shared" si="21"/>
        <v>252610.41533975513</v>
      </c>
      <c r="ER22" s="65">
        <f t="shared" si="21"/>
        <v>250526.55663234385</v>
      </c>
      <c r="ES22" s="65">
        <f t="shared" si="21"/>
        <v>248432.27863139551</v>
      </c>
      <c r="ET22" s="65">
        <f t="shared" si="21"/>
        <v>246327.52924044244</v>
      </c>
      <c r="EU22" s="65">
        <f t="shared" si="21"/>
        <v>244212.25610253459</v>
      </c>
      <c r="EV22" s="65">
        <f t="shared" si="21"/>
        <v>242086.4065989372</v>
      </c>
      <c r="EW22" s="65">
        <f t="shared" si="21"/>
        <v>239949.92784782182</v>
      </c>
      <c r="EX22" s="65">
        <f t="shared" si="21"/>
        <v>237802.76670295087</v>
      </c>
      <c r="EY22" s="65">
        <f t="shared" si="21"/>
        <v>235644.86975235556</v>
      </c>
      <c r="EZ22" s="65">
        <f t="shared" si="21"/>
        <v>233476.18331700726</v>
      </c>
      <c r="FA22" s="65">
        <f t="shared" si="21"/>
        <v>231296.65344948223</v>
      </c>
      <c r="FB22" s="65">
        <f t="shared" si="21"/>
        <v>229106.22593261956</v>
      </c>
      <c r="FC22" s="65">
        <f t="shared" si="21"/>
        <v>226904.8462781726</v>
      </c>
      <c r="FD22" s="65">
        <f t="shared" si="21"/>
        <v>224692.4597254534</v>
      </c>
      <c r="FE22" s="65">
        <f t="shared" si="21"/>
        <v>222469.0112399706</v>
      </c>
      <c r="FF22" s="65">
        <f t="shared" si="21"/>
        <v>220234.4455120604</v>
      </c>
      <c r="FG22" s="65">
        <f t="shared" si="21"/>
        <v>217988.70695551063</v>
      </c>
      <c r="FH22" s="65">
        <f t="shared" si="21"/>
        <v>215731.73970617811</v>
      </c>
      <c r="FI22" s="65">
        <f t="shared" si="21"/>
        <v>213463.48762059893</v>
      </c>
      <c r="FJ22" s="65">
        <f t="shared" si="21"/>
        <v>211183.89427459185</v>
      </c>
      <c r="FK22" s="65">
        <f t="shared" si="21"/>
        <v>208892.90296185474</v>
      </c>
      <c r="FL22" s="65">
        <f t="shared" si="21"/>
        <v>206590.45669255394</v>
      </c>
      <c r="FM22" s="65">
        <f t="shared" si="21"/>
        <v>204276.49819190663</v>
      </c>
      <c r="FN22" s="65">
        <f t="shared" si="21"/>
        <v>201950.9698987561</v>
      </c>
      <c r="FO22" s="65">
        <f t="shared" si="21"/>
        <v>199613.81396413982</v>
      </c>
      <c r="FP22" s="65">
        <f t="shared" si="21"/>
        <v>197264.97224985046</v>
      </c>
      <c r="FQ22" s="65">
        <f t="shared" si="21"/>
        <v>194904.38632698965</v>
      </c>
      <c r="FR22" s="65">
        <f t="shared" si="21"/>
        <v>192531.99747451453</v>
      </c>
      <c r="FS22" s="65">
        <f t="shared" si="21"/>
        <v>190147.74667777703</v>
      </c>
      <c r="FT22" s="65">
        <f t="shared" si="21"/>
        <v>187751.57462705584</v>
      </c>
      <c r="FU22" s="65">
        <f t="shared" si="21"/>
        <v>185343.42171608107</v>
      </c>
      <c r="FV22" s="65">
        <f t="shared" si="21"/>
        <v>182923.22804055142</v>
      </c>
      <c r="FW22" s="65">
        <f t="shared" si="21"/>
        <v>180490.9333966441</v>
      </c>
      <c r="FX22" s="65">
        <f t="shared" si="21"/>
        <v>178046.47727951728</v>
      </c>
      <c r="FY22" s="65">
        <f t="shared" si="21"/>
        <v>175589.7988818048</v>
      </c>
      <c r="FZ22" s="65">
        <f t="shared" si="21"/>
        <v>173120.83709210376</v>
      </c>
      <c r="GA22" s="65">
        <f t="shared" si="21"/>
        <v>170639.53049345422</v>
      </c>
      <c r="GB22" s="65">
        <f t="shared" si="21"/>
        <v>168145.81736181144</v>
      </c>
      <c r="GC22" s="65">
        <f t="shared" si="21"/>
        <v>165639.63566451042</v>
      </c>
      <c r="GD22" s="65">
        <f t="shared" si="21"/>
        <v>163120.92305872292</v>
      </c>
      <c r="GE22" s="65">
        <f t="shared" si="21"/>
        <v>160589.61688990647</v>
      </c>
      <c r="GF22" s="65">
        <f t="shared" si="21"/>
        <v>158045.65419024593</v>
      </c>
      <c r="GG22" s="65">
        <f t="shared" si="21"/>
        <v>155488.9716770871</v>
      </c>
      <c r="GH22" s="65">
        <f t="shared" si="21"/>
        <v>152919.50575136248</v>
      </c>
      <c r="GI22" s="65">
        <f t="shared" si="21"/>
        <v>150337.19249600923</v>
      </c>
      <c r="GJ22" s="65">
        <f t="shared" si="21"/>
        <v>147741.96767437921</v>
      </c>
      <c r="GK22" s="65">
        <f t="shared" si="21"/>
        <v>145133.76672864103</v>
      </c>
      <c r="GL22" s="65">
        <f t="shared" si="21"/>
        <v>142512.52477817418</v>
      </c>
      <c r="GM22" s="65">
        <f t="shared" si="21"/>
        <v>139878.17661795497</v>
      </c>
      <c r="GN22" s="65">
        <f t="shared" ref="GN22:IY22" si="22">IF(-GN23&lt;=GM22,GM22+GN25,0)</f>
        <v>137230.6567169347</v>
      </c>
      <c r="GO22" s="65">
        <f t="shared" si="22"/>
        <v>134569.89921640931</v>
      </c>
      <c r="GP22" s="65">
        <f t="shared" si="22"/>
        <v>131895.83792838128</v>
      </c>
      <c r="GQ22" s="65">
        <f t="shared" si="22"/>
        <v>129208.40633391312</v>
      </c>
      <c r="GR22" s="65">
        <f t="shared" si="22"/>
        <v>126507.53758147263</v>
      </c>
      <c r="GS22" s="65">
        <f t="shared" si="22"/>
        <v>123793.16448526992</v>
      </c>
      <c r="GT22" s="65">
        <f t="shared" si="22"/>
        <v>121065.21952358622</v>
      </c>
      <c r="GU22" s="65">
        <f t="shared" si="22"/>
        <v>118323.63483709408</v>
      </c>
      <c r="GV22" s="65">
        <f t="shared" si="22"/>
        <v>115568.34222716949</v>
      </c>
      <c r="GW22" s="65">
        <f t="shared" si="22"/>
        <v>112799.27315419527</v>
      </c>
      <c r="GX22" s="65">
        <f t="shared" si="22"/>
        <v>110016.35873585618</v>
      </c>
      <c r="GY22" s="65">
        <f t="shared" si="22"/>
        <v>107219.5297454254</v>
      </c>
      <c r="GZ22" s="65">
        <f t="shared" si="22"/>
        <v>104408.71661004247</v>
      </c>
      <c r="HA22" s="65">
        <f t="shared" si="22"/>
        <v>101583.84940898261</v>
      </c>
      <c r="HB22" s="65">
        <f t="shared" si="22"/>
        <v>98744.857871917469</v>
      </c>
      <c r="HC22" s="65">
        <f t="shared" si="22"/>
        <v>95891.671377166989</v>
      </c>
      <c r="HD22" s="65">
        <f t="shared" si="22"/>
        <v>93024.218949942762</v>
      </c>
      <c r="HE22" s="65">
        <f t="shared" si="22"/>
        <v>90142.429260582416</v>
      </c>
      <c r="HF22" s="65">
        <f t="shared" si="22"/>
        <v>87246.230622775271</v>
      </c>
      <c r="HG22" s="65">
        <f t="shared" si="22"/>
        <v>84335.550991779091</v>
      </c>
      <c r="HH22" s="65">
        <f t="shared" si="22"/>
        <v>81410.317962627931</v>
      </c>
      <c r="HI22" s="65">
        <f t="shared" si="22"/>
        <v>78470.458768331009</v>
      </c>
      <c r="HJ22" s="65">
        <f t="shared" si="22"/>
        <v>75515.900278062603</v>
      </c>
      <c r="HK22" s="65">
        <f t="shared" si="22"/>
        <v>72546.568995342852</v>
      </c>
      <c r="HL22" s="65">
        <f t="shared" si="22"/>
        <v>69562.391056209497</v>
      </c>
      <c r="HM22" s="65">
        <f t="shared" si="22"/>
        <v>66563.292227380487</v>
      </c>
      <c r="HN22" s="65">
        <f t="shared" si="22"/>
        <v>63549.19790440733</v>
      </c>
      <c r="HO22" s="65">
        <f t="shared" si="22"/>
        <v>60520.033109819306</v>
      </c>
      <c r="HP22" s="65">
        <f t="shared" si="22"/>
        <v>57475.722491258341</v>
      </c>
      <c r="HQ22" s="65">
        <f t="shared" si="22"/>
        <v>54416.190319604568</v>
      </c>
      <c r="HR22" s="65">
        <f t="shared" si="22"/>
        <v>51341.360487092526</v>
      </c>
      <c r="HS22" s="65">
        <f t="shared" si="22"/>
        <v>48251.15650541793</v>
      </c>
      <c r="HT22" s="65">
        <f t="shared" si="22"/>
        <v>45145.501503834959</v>
      </c>
      <c r="HU22" s="65">
        <f t="shared" si="22"/>
        <v>42024.318227244075</v>
      </c>
      <c r="HV22" s="65">
        <f t="shared" si="22"/>
        <v>38887.529034270236</v>
      </c>
      <c r="HW22" s="65">
        <f t="shared" si="22"/>
        <v>35735.055895331527</v>
      </c>
      <c r="HX22" s="65">
        <f t="shared" si="22"/>
        <v>32566.820390698122</v>
      </c>
      <c r="HY22" s="65">
        <f t="shared" si="22"/>
        <v>29382.743708541551</v>
      </c>
      <c r="HZ22" s="65">
        <f t="shared" si="22"/>
        <v>26182.746642974198</v>
      </c>
      <c r="IA22" s="65">
        <f t="shared" si="22"/>
        <v>22966.749592079006</v>
      </c>
      <c r="IB22" s="65">
        <f t="shared" si="22"/>
        <v>19734.672555929341</v>
      </c>
      <c r="IC22" s="65">
        <f t="shared" si="22"/>
        <v>16486.435134598927</v>
      </c>
      <c r="ID22" s="65">
        <f t="shared" si="22"/>
        <v>13221.956526161859</v>
      </c>
      <c r="IE22" s="65">
        <f t="shared" si="22"/>
        <v>9941.1555246826065</v>
      </c>
      <c r="IF22" s="65">
        <f t="shared" si="22"/>
        <v>6643.9505181959576</v>
      </c>
      <c r="IG22" s="65">
        <f t="shared" si="22"/>
        <v>3330.259486676875</v>
      </c>
      <c r="IH22" s="65">
        <f t="shared" si="22"/>
        <v>1.9690560293383896E-10</v>
      </c>
      <c r="II22" s="65" t="e">
        <f t="shared" si="22"/>
        <v>#NUM!</v>
      </c>
      <c r="IJ22" s="65" t="e">
        <f t="shared" si="22"/>
        <v>#NUM!</v>
      </c>
      <c r="IK22" s="65" t="e">
        <f t="shared" si="22"/>
        <v>#NUM!</v>
      </c>
      <c r="IL22" s="65" t="e">
        <f t="shared" si="22"/>
        <v>#NUM!</v>
      </c>
      <c r="IM22" s="65" t="e">
        <f t="shared" si="22"/>
        <v>#NUM!</v>
      </c>
      <c r="IN22" s="65" t="e">
        <f t="shared" si="22"/>
        <v>#NUM!</v>
      </c>
      <c r="IO22" s="65" t="e">
        <f t="shared" si="22"/>
        <v>#NUM!</v>
      </c>
      <c r="IP22" s="65" t="e">
        <f t="shared" si="22"/>
        <v>#NUM!</v>
      </c>
      <c r="IQ22" s="65" t="e">
        <f t="shared" si="22"/>
        <v>#NUM!</v>
      </c>
      <c r="IR22" s="65" t="e">
        <f t="shared" si="22"/>
        <v>#NUM!</v>
      </c>
      <c r="IS22" s="65" t="e">
        <f t="shared" si="22"/>
        <v>#NUM!</v>
      </c>
      <c r="IT22" s="65" t="e">
        <f t="shared" si="22"/>
        <v>#NUM!</v>
      </c>
      <c r="IU22" s="65" t="e">
        <f t="shared" si="22"/>
        <v>#NUM!</v>
      </c>
      <c r="IV22" s="65" t="e">
        <f t="shared" si="22"/>
        <v>#NUM!</v>
      </c>
      <c r="IW22" s="65" t="e">
        <f t="shared" si="22"/>
        <v>#NUM!</v>
      </c>
      <c r="IX22" s="65" t="e">
        <f t="shared" si="22"/>
        <v>#NUM!</v>
      </c>
      <c r="IY22" s="65" t="e">
        <f t="shared" si="22"/>
        <v>#NUM!</v>
      </c>
      <c r="IZ22" s="65" t="e">
        <f t="shared" ref="IZ22:LK22" si="23">IF(-IZ23&lt;=IY22,IY22+IZ25,0)</f>
        <v>#NUM!</v>
      </c>
      <c r="JA22" s="65" t="e">
        <f t="shared" si="23"/>
        <v>#NUM!</v>
      </c>
      <c r="JB22" s="65" t="e">
        <f t="shared" si="23"/>
        <v>#NUM!</v>
      </c>
      <c r="JC22" s="65" t="e">
        <f t="shared" si="23"/>
        <v>#NUM!</v>
      </c>
      <c r="JD22" s="65" t="e">
        <f t="shared" si="23"/>
        <v>#NUM!</v>
      </c>
      <c r="JE22" s="65" t="e">
        <f t="shared" si="23"/>
        <v>#NUM!</v>
      </c>
      <c r="JF22" s="65" t="e">
        <f t="shared" si="23"/>
        <v>#NUM!</v>
      </c>
      <c r="JG22" s="65" t="e">
        <f t="shared" si="23"/>
        <v>#NUM!</v>
      </c>
      <c r="JH22" s="65" t="e">
        <f t="shared" si="23"/>
        <v>#NUM!</v>
      </c>
      <c r="JI22" s="65" t="e">
        <f t="shared" si="23"/>
        <v>#NUM!</v>
      </c>
      <c r="JJ22" s="65" t="e">
        <f t="shared" si="23"/>
        <v>#NUM!</v>
      </c>
      <c r="JK22" s="65" t="e">
        <f t="shared" si="23"/>
        <v>#NUM!</v>
      </c>
      <c r="JL22" s="65" t="e">
        <f t="shared" si="23"/>
        <v>#NUM!</v>
      </c>
      <c r="JM22" s="65" t="e">
        <f t="shared" si="23"/>
        <v>#NUM!</v>
      </c>
      <c r="JN22" s="65" t="e">
        <f t="shared" si="23"/>
        <v>#NUM!</v>
      </c>
      <c r="JO22" s="65" t="e">
        <f t="shared" si="23"/>
        <v>#NUM!</v>
      </c>
      <c r="JP22" s="65" t="e">
        <f t="shared" si="23"/>
        <v>#NUM!</v>
      </c>
      <c r="JQ22" s="65" t="e">
        <f t="shared" si="23"/>
        <v>#NUM!</v>
      </c>
      <c r="JR22" s="65" t="e">
        <f t="shared" si="23"/>
        <v>#NUM!</v>
      </c>
      <c r="JS22" s="65" t="e">
        <f t="shared" si="23"/>
        <v>#NUM!</v>
      </c>
      <c r="JT22" s="65" t="e">
        <f t="shared" si="23"/>
        <v>#NUM!</v>
      </c>
      <c r="JU22" s="65" t="e">
        <f t="shared" si="23"/>
        <v>#NUM!</v>
      </c>
      <c r="JV22" s="65" t="e">
        <f t="shared" si="23"/>
        <v>#NUM!</v>
      </c>
      <c r="JW22" s="65" t="e">
        <f t="shared" si="23"/>
        <v>#NUM!</v>
      </c>
      <c r="JX22" s="65" t="e">
        <f t="shared" si="23"/>
        <v>#NUM!</v>
      </c>
      <c r="JY22" s="65" t="e">
        <f t="shared" si="23"/>
        <v>#NUM!</v>
      </c>
      <c r="JZ22" s="65" t="e">
        <f t="shared" si="23"/>
        <v>#NUM!</v>
      </c>
      <c r="KA22" s="65" t="e">
        <f t="shared" si="23"/>
        <v>#NUM!</v>
      </c>
      <c r="KB22" s="65" t="e">
        <f t="shared" si="23"/>
        <v>#NUM!</v>
      </c>
      <c r="KC22" s="65" t="e">
        <f t="shared" si="23"/>
        <v>#NUM!</v>
      </c>
      <c r="KD22" s="65" t="e">
        <f t="shared" si="23"/>
        <v>#NUM!</v>
      </c>
      <c r="KE22" s="65" t="e">
        <f t="shared" si="23"/>
        <v>#NUM!</v>
      </c>
      <c r="KF22" s="65" t="e">
        <f t="shared" si="23"/>
        <v>#NUM!</v>
      </c>
      <c r="KG22" s="65" t="e">
        <f t="shared" si="23"/>
        <v>#NUM!</v>
      </c>
      <c r="KH22" s="65" t="e">
        <f t="shared" si="23"/>
        <v>#NUM!</v>
      </c>
      <c r="KI22" s="65" t="e">
        <f t="shared" si="23"/>
        <v>#NUM!</v>
      </c>
      <c r="KJ22" s="65" t="e">
        <f t="shared" si="23"/>
        <v>#NUM!</v>
      </c>
      <c r="KK22" s="65" t="e">
        <f t="shared" si="23"/>
        <v>#NUM!</v>
      </c>
      <c r="KL22" s="65" t="e">
        <f t="shared" si="23"/>
        <v>#NUM!</v>
      </c>
      <c r="KM22" s="65" t="e">
        <f t="shared" si="23"/>
        <v>#NUM!</v>
      </c>
      <c r="KN22" s="65" t="e">
        <f t="shared" si="23"/>
        <v>#NUM!</v>
      </c>
      <c r="KO22" s="65" t="e">
        <f t="shared" si="23"/>
        <v>#NUM!</v>
      </c>
      <c r="KP22" s="65" t="e">
        <f t="shared" si="23"/>
        <v>#NUM!</v>
      </c>
      <c r="KQ22" s="65" t="e">
        <f t="shared" si="23"/>
        <v>#NUM!</v>
      </c>
      <c r="KR22" s="65" t="e">
        <f t="shared" si="23"/>
        <v>#NUM!</v>
      </c>
      <c r="KS22" s="65" t="e">
        <f t="shared" si="23"/>
        <v>#NUM!</v>
      </c>
      <c r="KT22" s="65" t="e">
        <f t="shared" si="23"/>
        <v>#NUM!</v>
      </c>
      <c r="KU22" s="65" t="e">
        <f t="shared" si="23"/>
        <v>#NUM!</v>
      </c>
      <c r="KV22" s="65" t="e">
        <f t="shared" si="23"/>
        <v>#NUM!</v>
      </c>
      <c r="KW22" s="65" t="e">
        <f t="shared" si="23"/>
        <v>#NUM!</v>
      </c>
      <c r="KX22" s="65" t="e">
        <f t="shared" si="23"/>
        <v>#NUM!</v>
      </c>
      <c r="KY22" s="65" t="e">
        <f t="shared" si="23"/>
        <v>#NUM!</v>
      </c>
      <c r="KZ22" s="65" t="e">
        <f t="shared" si="23"/>
        <v>#NUM!</v>
      </c>
      <c r="LA22" s="65" t="e">
        <f t="shared" si="23"/>
        <v>#NUM!</v>
      </c>
      <c r="LB22" s="65" t="e">
        <f t="shared" si="23"/>
        <v>#NUM!</v>
      </c>
      <c r="LC22" s="65" t="e">
        <f t="shared" si="23"/>
        <v>#NUM!</v>
      </c>
      <c r="LD22" s="65" t="e">
        <f t="shared" si="23"/>
        <v>#NUM!</v>
      </c>
      <c r="LE22" s="65" t="e">
        <f t="shared" si="23"/>
        <v>#NUM!</v>
      </c>
      <c r="LF22" s="65" t="e">
        <f t="shared" si="23"/>
        <v>#NUM!</v>
      </c>
      <c r="LG22" s="65" t="e">
        <f t="shared" si="23"/>
        <v>#NUM!</v>
      </c>
      <c r="LH22" s="65" t="e">
        <f t="shared" si="23"/>
        <v>#NUM!</v>
      </c>
      <c r="LI22" s="65" t="e">
        <f t="shared" si="23"/>
        <v>#NUM!</v>
      </c>
      <c r="LJ22" s="65" t="e">
        <f t="shared" si="23"/>
        <v>#NUM!</v>
      </c>
      <c r="LK22" s="65" t="e">
        <f t="shared" si="23"/>
        <v>#NUM!</v>
      </c>
      <c r="LL22" s="65" t="e">
        <f t="shared" ref="LL22:MY22" si="24">IF(-LL23&lt;=LK22,LK22+LL25,0)</f>
        <v>#NUM!</v>
      </c>
      <c r="LM22" s="65" t="e">
        <f t="shared" si="24"/>
        <v>#NUM!</v>
      </c>
      <c r="LN22" s="65" t="e">
        <f t="shared" si="24"/>
        <v>#NUM!</v>
      </c>
      <c r="LO22" s="65" t="e">
        <f t="shared" si="24"/>
        <v>#NUM!</v>
      </c>
      <c r="LP22" s="65" t="e">
        <f t="shared" si="24"/>
        <v>#NUM!</v>
      </c>
      <c r="LQ22" s="65" t="e">
        <f t="shared" si="24"/>
        <v>#NUM!</v>
      </c>
      <c r="LR22" s="65" t="e">
        <f t="shared" si="24"/>
        <v>#NUM!</v>
      </c>
      <c r="LS22" s="65" t="e">
        <f t="shared" si="24"/>
        <v>#NUM!</v>
      </c>
      <c r="LT22" s="65" t="e">
        <f t="shared" si="24"/>
        <v>#NUM!</v>
      </c>
      <c r="LU22" s="65" t="e">
        <f t="shared" si="24"/>
        <v>#NUM!</v>
      </c>
      <c r="LV22" s="65" t="e">
        <f t="shared" si="24"/>
        <v>#NUM!</v>
      </c>
      <c r="LW22" s="65" t="e">
        <f t="shared" si="24"/>
        <v>#NUM!</v>
      </c>
      <c r="LX22" s="65" t="e">
        <f t="shared" si="24"/>
        <v>#NUM!</v>
      </c>
      <c r="LY22" s="65" t="e">
        <f t="shared" si="24"/>
        <v>#NUM!</v>
      </c>
      <c r="LZ22" s="65" t="e">
        <f t="shared" si="24"/>
        <v>#NUM!</v>
      </c>
      <c r="MA22" s="65" t="e">
        <f t="shared" si="24"/>
        <v>#NUM!</v>
      </c>
      <c r="MB22" s="65" t="e">
        <f t="shared" si="24"/>
        <v>#NUM!</v>
      </c>
      <c r="MC22" s="65" t="e">
        <f t="shared" si="24"/>
        <v>#NUM!</v>
      </c>
      <c r="MD22" s="65" t="e">
        <f t="shared" si="24"/>
        <v>#NUM!</v>
      </c>
      <c r="ME22" s="65" t="e">
        <f t="shared" si="24"/>
        <v>#NUM!</v>
      </c>
      <c r="MF22" s="65" t="e">
        <f t="shared" si="24"/>
        <v>#NUM!</v>
      </c>
      <c r="MG22" s="65" t="e">
        <f t="shared" si="24"/>
        <v>#NUM!</v>
      </c>
      <c r="MH22" s="65" t="e">
        <f t="shared" si="24"/>
        <v>#NUM!</v>
      </c>
      <c r="MI22" s="65" t="e">
        <f t="shared" si="24"/>
        <v>#NUM!</v>
      </c>
      <c r="MJ22" s="65" t="e">
        <f t="shared" si="24"/>
        <v>#NUM!</v>
      </c>
      <c r="MK22" s="65" t="e">
        <f t="shared" si="24"/>
        <v>#NUM!</v>
      </c>
      <c r="ML22" s="65" t="e">
        <f t="shared" si="24"/>
        <v>#NUM!</v>
      </c>
      <c r="MM22" s="65" t="e">
        <f t="shared" si="24"/>
        <v>#NUM!</v>
      </c>
      <c r="MN22" s="65" t="e">
        <f t="shared" si="24"/>
        <v>#NUM!</v>
      </c>
      <c r="MO22" s="65" t="e">
        <f t="shared" si="24"/>
        <v>#NUM!</v>
      </c>
      <c r="MP22" s="65" t="e">
        <f t="shared" si="24"/>
        <v>#NUM!</v>
      </c>
      <c r="MQ22" s="65" t="e">
        <f t="shared" si="24"/>
        <v>#NUM!</v>
      </c>
      <c r="MR22" s="65" t="e">
        <f t="shared" si="24"/>
        <v>#NUM!</v>
      </c>
      <c r="MS22" s="65" t="e">
        <f t="shared" si="24"/>
        <v>#NUM!</v>
      </c>
      <c r="MT22" s="65" t="e">
        <f t="shared" si="24"/>
        <v>#NUM!</v>
      </c>
      <c r="MU22" s="65" t="e">
        <f t="shared" si="24"/>
        <v>#NUM!</v>
      </c>
      <c r="MV22" s="65" t="e">
        <f t="shared" si="24"/>
        <v>#NUM!</v>
      </c>
      <c r="MW22" s="65" t="e">
        <f t="shared" si="24"/>
        <v>#NUM!</v>
      </c>
      <c r="MX22" s="65" t="e">
        <f t="shared" si="24"/>
        <v>#NUM!</v>
      </c>
      <c r="MY22" s="65" t="e">
        <f t="shared" si="24"/>
        <v>#NUM!</v>
      </c>
    </row>
    <row r="23" spans="1:363" s="68" customFormat="1" x14ac:dyDescent="0.2">
      <c r="A23" s="67" t="s">
        <v>131</v>
      </c>
      <c r="C23" s="68">
        <f>IF(-(PMT((PROFORMA!$A$53)/12,(PROFORMA!$A$55)*12,PROFORMA!$D$29))&gt;=B22,-B22,(PMT((PROFORMA!$A$53)/12,(PROFORMA!$A$55)*12,PROFORMA!$D$29)))</f>
        <v>-3346.9107841100613</v>
      </c>
      <c r="D23" s="68">
        <f>IF(-(PMT((PROFORMA!$A$53)/12,(PROFORMA!$A$55)*12,PROFORMA!$D$29))&gt;=C22,-C22,(PMT((PROFORMA!$A$53)/12,(PROFORMA!$A$55)*12,PROFORMA!$D$29)))</f>
        <v>-3346.9107841100613</v>
      </c>
      <c r="E23" s="68">
        <f>IF(-(PMT((PROFORMA!$A$53)/12,(PROFORMA!$A$55)*12,PROFORMA!$D$29))&gt;=D22,-D22,(PMT((PROFORMA!$A$53)/12,(PROFORMA!$A$55)*12,PROFORMA!$D$29)))</f>
        <v>-3346.9107841100613</v>
      </c>
      <c r="F23" s="68">
        <f>IF(-(PMT((PROFORMA!$A$53)/12,(PROFORMA!$A$55)*12,PROFORMA!$D$29))&gt;=E22,-E22,(PMT((PROFORMA!$A$53)/12,(PROFORMA!$A$55)*12,PROFORMA!$D$29)))</f>
        <v>-3346.9107841100613</v>
      </c>
      <c r="G23" s="68">
        <f>IF(-(PMT((PROFORMA!$A$53)/12,(PROFORMA!$A$55)*12,PROFORMA!$D$29))&gt;=F22,-F22,(PMT((PROFORMA!$A$53)/12,(PROFORMA!$A$55)*12,PROFORMA!$D$29)))</f>
        <v>-3346.9107841100613</v>
      </c>
      <c r="H23" s="68">
        <f>IF(-(PMT((PROFORMA!$A$53)/12,(PROFORMA!$A$55)*12,PROFORMA!$D$29))&gt;=G22,-G22,(PMT((PROFORMA!$A$53)/12,(PROFORMA!$A$55)*12,PROFORMA!$D$29)))</f>
        <v>-3346.9107841100613</v>
      </c>
      <c r="I23" s="68">
        <f>IF(-(PMT((PROFORMA!$A$53)/12,(PROFORMA!$A$55)*12,PROFORMA!$D$29))&gt;=H22,-H22,(PMT((PROFORMA!$A$53)/12,(PROFORMA!$A$55)*12,PROFORMA!$D$29)))</f>
        <v>-3346.9107841100613</v>
      </c>
      <c r="J23" s="68">
        <f>IF(-(PMT((PROFORMA!$A$53)/12,(PROFORMA!$A$55)*12,PROFORMA!$D$29))&gt;=I22,-I22,(PMT((PROFORMA!$A$53)/12,(PROFORMA!$A$55)*12,PROFORMA!$D$29)))</f>
        <v>-3346.9107841100613</v>
      </c>
      <c r="K23" s="68">
        <f>IF(-(PMT((PROFORMA!$A$53)/12,(PROFORMA!$A$55)*12,PROFORMA!$D$29))&gt;=J22,-J22,(PMT((PROFORMA!$A$53)/12,(PROFORMA!$A$55)*12,PROFORMA!$D$29)))</f>
        <v>-3346.9107841100613</v>
      </c>
      <c r="L23" s="68">
        <f>IF(-(PMT((PROFORMA!$A$53)/12,(PROFORMA!$A$55)*12,PROFORMA!$D$29))&gt;=K22,-K22,(PMT((PROFORMA!$A$53)/12,(PROFORMA!$A$55)*12,PROFORMA!$D$29)))</f>
        <v>-3346.9107841100613</v>
      </c>
      <c r="M23" s="68">
        <f>IF(-(PMT((PROFORMA!$A$53)/12,(PROFORMA!$A$55)*12,PROFORMA!$D$29))&gt;=L22,-L22,(PMT((PROFORMA!$A$53)/12,(PROFORMA!$A$55)*12,PROFORMA!$D$29)))</f>
        <v>-3346.9107841100613</v>
      </c>
      <c r="N23" s="68">
        <f>IF(-(PMT((PROFORMA!$A$53)/12,(PROFORMA!$A$55)*12,PROFORMA!$D$29))&gt;=M22,-M22,(PMT((PROFORMA!$A$53)/12,(PROFORMA!$A$55)*12,PROFORMA!$D$29)))</f>
        <v>-3346.9107841100613</v>
      </c>
      <c r="O23" s="68">
        <f>IF(-(PMT((PROFORMA!$A$53)/12,(PROFORMA!$A$55)*12,PROFORMA!$D$29))&gt;=N22,-N22,(PMT((PROFORMA!$A$53)/12,(PROFORMA!$A$55)*12,PROFORMA!$D$29)))</f>
        <v>-3346.9107841100613</v>
      </c>
      <c r="P23" s="68">
        <f>IF(-(PMT((PROFORMA!$A$53)/12,(PROFORMA!$A$55)*12,PROFORMA!$D$29))&gt;=O22,-O22,(PMT((PROFORMA!$A$53)/12,(PROFORMA!$A$55)*12,PROFORMA!$D$29)))</f>
        <v>-3346.9107841100613</v>
      </c>
      <c r="Q23" s="68">
        <f>IF(-(PMT((PROFORMA!$A$53)/12,(PROFORMA!$A$55)*12,PROFORMA!$D$29))&gt;=P22,-P22,(PMT((PROFORMA!$A$53)/12,(PROFORMA!$A$55)*12,PROFORMA!$D$29)))</f>
        <v>-3346.9107841100613</v>
      </c>
      <c r="R23" s="68">
        <f>IF(-(PMT((PROFORMA!$A$53)/12,(PROFORMA!$A$55)*12,PROFORMA!$D$29))&gt;=Q22,-Q22,(PMT((PROFORMA!$A$53)/12,(PROFORMA!$A$55)*12,PROFORMA!$D$29)))</f>
        <v>-3346.9107841100613</v>
      </c>
      <c r="S23" s="68">
        <f>IF(-(PMT((PROFORMA!$A$53)/12,(PROFORMA!$A$55)*12,PROFORMA!$D$29))&gt;=R22,-R22,(PMT((PROFORMA!$A$53)/12,(PROFORMA!$A$55)*12,PROFORMA!$D$29)))</f>
        <v>-3346.9107841100613</v>
      </c>
      <c r="T23" s="68">
        <f>IF(-(PMT((PROFORMA!$A$53)/12,(PROFORMA!$A$55)*12,PROFORMA!$D$29))&gt;=S22,-S22,(PMT((PROFORMA!$A$53)/12,(PROFORMA!$A$55)*12,PROFORMA!$D$29)))</f>
        <v>-3346.9107841100613</v>
      </c>
      <c r="U23" s="68">
        <f>IF(-(PMT((PROFORMA!$A$53)/12,(PROFORMA!$A$55)*12,PROFORMA!$D$29))&gt;=T22,-T22,(PMT((PROFORMA!$A$53)/12,(PROFORMA!$A$55)*12,PROFORMA!$D$29)))</f>
        <v>-3346.9107841100613</v>
      </c>
      <c r="V23" s="68">
        <f>IF(-(PMT((PROFORMA!$A$53)/12,(PROFORMA!$A$55)*12,PROFORMA!$D$29))&gt;=U22,-U22,(PMT((PROFORMA!$A$53)/12,(PROFORMA!$A$55)*12,PROFORMA!$D$29)))</f>
        <v>-3346.9107841100613</v>
      </c>
      <c r="W23" s="68">
        <f>IF(-(PMT((PROFORMA!$A$53)/12,(PROFORMA!$A$55)*12,PROFORMA!$D$29))&gt;=V22,-V22,(PMT((PROFORMA!$A$53)/12,(PROFORMA!$A$55)*12,PROFORMA!$D$29)))</f>
        <v>-3346.9107841100613</v>
      </c>
      <c r="X23" s="68">
        <f>IF(-(PMT((PROFORMA!$A$53)/12,(PROFORMA!$A$55)*12,PROFORMA!$D$29))&gt;=W22,-W22,(PMT((PROFORMA!$A$53)/12,(PROFORMA!$A$55)*12,PROFORMA!$D$29)))</f>
        <v>-3346.9107841100613</v>
      </c>
      <c r="Y23" s="68">
        <f>IF(-(PMT((PROFORMA!$A$53)/12,(PROFORMA!$A$55)*12,PROFORMA!$D$29))&gt;=X22,-X22,(PMT((PROFORMA!$A$53)/12,(PROFORMA!$A$55)*12,PROFORMA!$D$29)))</f>
        <v>-3346.9107841100613</v>
      </c>
      <c r="Z23" s="68">
        <f>IF(-(PMT((PROFORMA!$A$53)/12,(PROFORMA!$A$55)*12,PROFORMA!$D$29))&gt;=Y22,-Y22,(PMT((PROFORMA!$A$53)/12,(PROFORMA!$A$55)*12,PROFORMA!$D$29)))</f>
        <v>-3346.9107841100613</v>
      </c>
      <c r="AA23" s="68">
        <f>IF(-(PMT((PROFORMA!$A$53)/12,(PROFORMA!$A$55)*12,PROFORMA!$D$29))&gt;=Z22,-Z22,(PMT((PROFORMA!$A$53)/12,(PROFORMA!$A$55)*12,PROFORMA!$D$29)))</f>
        <v>-3346.9107841100613</v>
      </c>
      <c r="AB23" s="68">
        <f>IF(-(PMT((PROFORMA!$A$53)/12,(PROFORMA!$A$55)*12,PROFORMA!$D$29))&gt;=AA22,-AA22,(PMT((PROFORMA!$A$53)/12,(PROFORMA!$A$55)*12,PROFORMA!$D$29)))</f>
        <v>-3346.9107841100613</v>
      </c>
      <c r="AC23" s="68">
        <f>IF(-(PMT((PROFORMA!$A$53)/12,(PROFORMA!$A$55)*12,PROFORMA!$D$29))&gt;=AB22,-AB22,(PMT((PROFORMA!$A$53)/12,(PROFORMA!$A$55)*12,PROFORMA!$D$29)))</f>
        <v>-3346.9107841100613</v>
      </c>
      <c r="AD23" s="68">
        <f>IF(-(PMT((PROFORMA!$A$53)/12,(PROFORMA!$A$55)*12,PROFORMA!$D$29))&gt;=AC22,-AC22,(PMT((PROFORMA!$A$53)/12,(PROFORMA!$A$55)*12,PROFORMA!$D$29)))</f>
        <v>-3346.9107841100613</v>
      </c>
      <c r="AE23" s="68">
        <f>IF(-(PMT((PROFORMA!$A$53)/12,(PROFORMA!$A$55)*12,PROFORMA!$D$29))&gt;=AD22,-AD22,(PMT((PROFORMA!$A$53)/12,(PROFORMA!$A$55)*12,PROFORMA!$D$29)))</f>
        <v>-3346.9107841100613</v>
      </c>
      <c r="AF23" s="68">
        <f>IF(-(PMT((PROFORMA!$A$53)/12,(PROFORMA!$A$55)*12,PROFORMA!$D$29))&gt;=AE22,-AE22,(PMT((PROFORMA!$A$53)/12,(PROFORMA!$A$55)*12,PROFORMA!$D$29)))</f>
        <v>-3346.9107841100613</v>
      </c>
      <c r="AG23" s="68">
        <f>IF(-(PMT((PROFORMA!$A$53)/12,(PROFORMA!$A$55)*12,PROFORMA!$D$29))&gt;=AF22,-AF22,(PMT((PROFORMA!$A$53)/12,(PROFORMA!$A$55)*12,PROFORMA!$D$29)))</f>
        <v>-3346.9107841100613</v>
      </c>
      <c r="AH23" s="68">
        <f>IF(-(PMT((PROFORMA!$A$53)/12,(PROFORMA!$A$55)*12,PROFORMA!$D$29))&gt;=AG22,-AG22,(PMT((PROFORMA!$A$53)/12,(PROFORMA!$A$55)*12,PROFORMA!$D$29)))</f>
        <v>-3346.9107841100613</v>
      </c>
      <c r="AI23" s="68">
        <f>IF(-(PMT((PROFORMA!$A$53)/12,(PROFORMA!$A$55)*12,PROFORMA!$D$29))&gt;=AH22,-AH22,(PMT((PROFORMA!$A$53)/12,(PROFORMA!$A$55)*12,PROFORMA!$D$29)))</f>
        <v>-3346.9107841100613</v>
      </c>
      <c r="AJ23" s="68">
        <f>IF(-(PMT((PROFORMA!$A$53)/12,(PROFORMA!$A$55)*12,PROFORMA!$D$29))&gt;=AI22,-AI22,(PMT((PROFORMA!$A$53)/12,(PROFORMA!$A$55)*12,PROFORMA!$D$29)))</f>
        <v>-3346.9107841100613</v>
      </c>
      <c r="AK23" s="68">
        <f>IF(-(PMT((PROFORMA!$A$53)/12,(PROFORMA!$A$55)*12,PROFORMA!$D$29))&gt;=AJ22,-AJ22,(PMT((PROFORMA!$A$53)/12,(PROFORMA!$A$55)*12,PROFORMA!$D$29)))</f>
        <v>-3346.9107841100613</v>
      </c>
      <c r="AL23" s="68">
        <f>IF(-(PMT((PROFORMA!$A$53)/12,(PROFORMA!$A$55)*12,PROFORMA!$D$29))&gt;=AK22,-AK22,(PMT((PROFORMA!$A$53)/12,(PROFORMA!$A$55)*12,PROFORMA!$D$29)))</f>
        <v>-3346.9107841100613</v>
      </c>
      <c r="AM23" s="68">
        <f>IF(-(PMT((PROFORMA!$A$53)/12,(PROFORMA!$A$55)*12,PROFORMA!$D$29))&gt;=AL22,-AL22,(PMT((PROFORMA!$A$53)/12,(PROFORMA!$A$55)*12,PROFORMA!$D$29)))</f>
        <v>-3346.9107841100613</v>
      </c>
      <c r="AN23" s="68">
        <f>IF(-(PMT((PROFORMA!$A$53)/12,(PROFORMA!$A$55)*12,PROFORMA!$D$29))&gt;=AM22,-AM22,(PMT((PROFORMA!$A$53)/12,(PROFORMA!$A$55)*12,PROFORMA!$D$29)))</f>
        <v>-3346.9107841100613</v>
      </c>
      <c r="AO23" s="68">
        <f>IF(-(PMT((PROFORMA!$A$53)/12,(PROFORMA!$A$55)*12,PROFORMA!$D$29))&gt;=AN22,-AN22,(PMT((PROFORMA!$A$53)/12,(PROFORMA!$A$55)*12,PROFORMA!$D$29)))</f>
        <v>-3346.9107841100613</v>
      </c>
      <c r="AP23" s="68">
        <f>IF(-(PMT((PROFORMA!$A$53)/12,(PROFORMA!$A$55)*12,PROFORMA!$D$29))&gt;=AO22,-AO22,(PMT((PROFORMA!$A$53)/12,(PROFORMA!$A$55)*12,PROFORMA!$D$29)))</f>
        <v>-3346.9107841100613</v>
      </c>
      <c r="AQ23" s="68">
        <f>IF(-(PMT((PROFORMA!$A$53)/12,(PROFORMA!$A$55)*12,PROFORMA!$D$29))&gt;=AP22,-AP22,(PMT((PROFORMA!$A$53)/12,(PROFORMA!$A$55)*12,PROFORMA!$D$29)))</f>
        <v>-3346.9107841100613</v>
      </c>
      <c r="AR23" s="68">
        <f>IF(-(PMT((PROFORMA!$A$53)/12,(PROFORMA!$A$55)*12,PROFORMA!$D$29))&gt;=AQ22,-AQ22,(PMT((PROFORMA!$A$53)/12,(PROFORMA!$A$55)*12,PROFORMA!$D$29)))</f>
        <v>-3346.9107841100613</v>
      </c>
      <c r="AS23" s="68">
        <f>IF(-(PMT((PROFORMA!$A$53)/12,(PROFORMA!$A$55)*12,PROFORMA!$D$29))&gt;=AR22,-AR22,(PMT((PROFORMA!$A$53)/12,(PROFORMA!$A$55)*12,PROFORMA!$D$29)))</f>
        <v>-3346.9107841100613</v>
      </c>
      <c r="AT23" s="68">
        <f>IF(-(PMT((PROFORMA!$A$53)/12,(PROFORMA!$A$55)*12,PROFORMA!$D$29))&gt;=AS22,-AS22,(PMT((PROFORMA!$A$53)/12,(PROFORMA!$A$55)*12,PROFORMA!$D$29)))</f>
        <v>-3346.9107841100613</v>
      </c>
      <c r="AU23" s="68">
        <f>IF(-(PMT((PROFORMA!$A$53)/12,(PROFORMA!$A$55)*12,PROFORMA!$D$29))&gt;=AT22,-AT22,(PMT((PROFORMA!$A$53)/12,(PROFORMA!$A$55)*12,PROFORMA!$D$29)))</f>
        <v>-3346.9107841100613</v>
      </c>
      <c r="AV23" s="68">
        <f>IF(-(PMT((PROFORMA!$A$53)/12,(PROFORMA!$A$55)*12,PROFORMA!$D$29))&gt;=AU22,-AU22,(PMT((PROFORMA!$A$53)/12,(PROFORMA!$A$55)*12,PROFORMA!$D$29)))</f>
        <v>-3346.9107841100613</v>
      </c>
      <c r="AW23" s="68">
        <f>IF(-(PMT((PROFORMA!$A$53)/12,(PROFORMA!$A$55)*12,PROFORMA!$D$29))&gt;=AV22,-AV22,(PMT((PROFORMA!$A$53)/12,(PROFORMA!$A$55)*12,PROFORMA!$D$29)))</f>
        <v>-3346.9107841100613</v>
      </c>
      <c r="AX23" s="68">
        <f>IF(-(PMT((PROFORMA!$A$53)/12,(PROFORMA!$A$55)*12,PROFORMA!$D$29))&gt;=AW22,-AW22,(PMT((PROFORMA!$A$53)/12,(PROFORMA!$A$55)*12,PROFORMA!$D$29)))</f>
        <v>-3346.9107841100613</v>
      </c>
      <c r="AY23" s="68">
        <f>IF(-(PMT((PROFORMA!$A$53)/12,(PROFORMA!$A$55)*12,PROFORMA!$D$29))&gt;=AX22,-AX22,(PMT((PROFORMA!$A$53)/12,(PROFORMA!$A$55)*12,PROFORMA!$D$29)))</f>
        <v>-3346.9107841100613</v>
      </c>
      <c r="AZ23" s="68">
        <f>IF(-(PMT((PROFORMA!$A$53)/12,(PROFORMA!$A$55)*12,PROFORMA!$D$29))&gt;=AY22,-AY22,(PMT((PROFORMA!$A$53)/12,(PROFORMA!$A$55)*12,PROFORMA!$D$29)))</f>
        <v>-3346.9107841100613</v>
      </c>
      <c r="BA23" s="68">
        <f>IF(-(PMT((PROFORMA!$A$53)/12,(PROFORMA!$A$55)*12,PROFORMA!$D$29))&gt;=AZ22,-AZ22,(PMT((PROFORMA!$A$53)/12,(PROFORMA!$A$55)*12,PROFORMA!$D$29)))</f>
        <v>-3346.9107841100613</v>
      </c>
      <c r="BB23" s="68">
        <f>IF(-(PMT((PROFORMA!$A$53)/12,(PROFORMA!$A$55)*12,PROFORMA!$D$29))&gt;=BA22,-BA22,(PMT((PROFORMA!$A$53)/12,(PROFORMA!$A$55)*12,PROFORMA!$D$29)))</f>
        <v>-3346.9107841100613</v>
      </c>
      <c r="BC23" s="68">
        <f>IF(-(PMT((PROFORMA!$A$53)/12,(PROFORMA!$A$55)*12,PROFORMA!$D$29))&gt;=BB22,-BB22,(PMT((PROFORMA!$A$53)/12,(PROFORMA!$A$55)*12,PROFORMA!$D$29)))</f>
        <v>-3346.9107841100613</v>
      </c>
      <c r="BD23" s="68">
        <f>IF(-(PMT((PROFORMA!$A$53)/12,(PROFORMA!$A$55)*12,PROFORMA!$D$29))&gt;=BC22,-BC22,(PMT((PROFORMA!$A$53)/12,(PROFORMA!$A$55)*12,PROFORMA!$D$29)))</f>
        <v>-3346.9107841100613</v>
      </c>
      <c r="BE23" s="68">
        <f>IF(-(PMT((PROFORMA!$A$53)/12,(PROFORMA!$A$55)*12,PROFORMA!$D$29))&gt;=BD22,-BD22,(PMT((PROFORMA!$A$53)/12,(PROFORMA!$A$55)*12,PROFORMA!$D$29)))</f>
        <v>-3346.9107841100613</v>
      </c>
      <c r="BF23" s="68">
        <f>IF(-(PMT((PROFORMA!$A$53)/12,(PROFORMA!$A$55)*12,PROFORMA!$D$29))&gt;=BE22,-BE22,(PMT((PROFORMA!$A$53)/12,(PROFORMA!$A$55)*12,PROFORMA!$D$29)))</f>
        <v>-3346.9107841100613</v>
      </c>
      <c r="BG23" s="68">
        <f>IF(-(PMT((PROFORMA!$A$53)/12,(PROFORMA!$A$55)*12,PROFORMA!$D$29))&gt;=BF22,-BF22,(PMT((PROFORMA!$A$53)/12,(PROFORMA!$A$55)*12,PROFORMA!$D$29)))</f>
        <v>-3346.9107841100613</v>
      </c>
      <c r="BH23" s="68">
        <f>IF(-(PMT((PROFORMA!$A$53)/12,(PROFORMA!$A$55)*12,PROFORMA!$D$29))&gt;=BG22,-BG22,(PMT((PROFORMA!$A$53)/12,(PROFORMA!$A$55)*12,PROFORMA!$D$29)))</f>
        <v>-3346.9107841100613</v>
      </c>
      <c r="BI23" s="68">
        <f>IF(-(PMT((PROFORMA!$A$53)/12,(PROFORMA!$A$55)*12,PROFORMA!$D$29))&gt;=BH22,-BH22,(PMT((PROFORMA!$A$53)/12,(PROFORMA!$A$55)*12,PROFORMA!$D$29)))</f>
        <v>-3346.9107841100613</v>
      </c>
      <c r="BJ23" s="68">
        <f>IF(-(PMT((PROFORMA!$A$53)/12,(PROFORMA!$A$55)*12,PROFORMA!$D$29))&gt;=BI22,-BI22,(PMT((PROFORMA!$A$53)/12,(PROFORMA!$A$55)*12,PROFORMA!$D$29)))</f>
        <v>-3346.9107841100613</v>
      </c>
      <c r="BK23" s="68">
        <f>IF(-(PMT((PROFORMA!$A$53)/12,(PROFORMA!$A$55)*12,PROFORMA!$D$29))&gt;=BJ22,-BJ22,(PMT((PROFORMA!$A$53)/12,(PROFORMA!$A$55)*12,PROFORMA!$D$29)))</f>
        <v>-3346.9107841100613</v>
      </c>
      <c r="BL23" s="68">
        <f>IF(-(PMT((PROFORMA!$A$53)/12,(PROFORMA!$A$55)*12,PROFORMA!$D$29))&gt;=BK22,-BK22,(PMT((PROFORMA!$A$53)/12,(PROFORMA!$A$55)*12,PROFORMA!$D$29)))</f>
        <v>-3346.9107841100613</v>
      </c>
      <c r="BM23" s="68">
        <f>IF(-(PMT((PROFORMA!$A$53)/12,(PROFORMA!$A$55)*12,PROFORMA!$D$29))&gt;=BL22,-BL22,(PMT((PROFORMA!$A$53)/12,(PROFORMA!$A$55)*12,PROFORMA!$D$29)))</f>
        <v>-3346.9107841100613</v>
      </c>
      <c r="BN23" s="68">
        <f>IF(-(PMT((PROFORMA!$A$53)/12,(PROFORMA!$A$55)*12,PROFORMA!$D$29))&gt;=BM22,-BM22,(PMT((PROFORMA!$A$53)/12,(PROFORMA!$A$55)*12,PROFORMA!$D$29)))</f>
        <v>-3346.9107841100613</v>
      </c>
      <c r="BO23" s="68">
        <f>IF(-(PMT((PROFORMA!$A$53)/12,(PROFORMA!$A$55)*12,PROFORMA!$D$29))&gt;=BN22,-BN22,(PMT((PROFORMA!$A$53)/12,(PROFORMA!$A$55)*12,PROFORMA!$D$29)))</f>
        <v>-3346.9107841100613</v>
      </c>
      <c r="BP23" s="68">
        <f>IF(-(PMT((PROFORMA!$A$53)/12,(PROFORMA!$A$55)*12,PROFORMA!$D$29))&gt;=BO22,-BO22,(PMT((PROFORMA!$A$53)/12,(PROFORMA!$A$55)*12,PROFORMA!$D$29)))</f>
        <v>-3346.9107841100613</v>
      </c>
      <c r="BQ23" s="68">
        <f>IF(-(PMT((PROFORMA!$A$53)/12,(PROFORMA!$A$55)*12,PROFORMA!$D$29))&gt;=BP22,-BP22,(PMT((PROFORMA!$A$53)/12,(PROFORMA!$A$55)*12,PROFORMA!$D$29)))</f>
        <v>-3346.9107841100613</v>
      </c>
      <c r="BR23" s="68">
        <f>IF(-(PMT((PROFORMA!$A$53)/12,(PROFORMA!$A$55)*12,PROFORMA!$D$29))&gt;=BQ22,-BQ22,(PMT((PROFORMA!$A$53)/12,(PROFORMA!$A$55)*12,PROFORMA!$D$29)))</f>
        <v>-3346.9107841100613</v>
      </c>
      <c r="BS23" s="68">
        <f>IF(-(PMT((PROFORMA!$A$53)/12,(PROFORMA!$A$55)*12,PROFORMA!$D$29))&gt;=BR22,-BR22,(PMT((PROFORMA!$A$53)/12,(PROFORMA!$A$55)*12,PROFORMA!$D$29)))</f>
        <v>-3346.9107841100613</v>
      </c>
      <c r="BT23" s="68">
        <f>IF(-(PMT((PROFORMA!$A$53)/12,(PROFORMA!$A$55)*12,PROFORMA!$D$29))&gt;=BS22,-BS22,(PMT((PROFORMA!$A$53)/12,(PROFORMA!$A$55)*12,PROFORMA!$D$29)))</f>
        <v>-3346.9107841100613</v>
      </c>
      <c r="BU23" s="68">
        <f>IF(-(PMT((PROFORMA!$A$53)/12,(PROFORMA!$A$55)*12,PROFORMA!$D$29))&gt;=BT22,-BT22,(PMT((PROFORMA!$A$53)/12,(PROFORMA!$A$55)*12,PROFORMA!$D$29)))</f>
        <v>-3346.9107841100613</v>
      </c>
      <c r="BV23" s="68">
        <f>IF(-(PMT((PROFORMA!$A$53)/12,(PROFORMA!$A$55)*12,PROFORMA!$D$29))&gt;=BU22,-BU22,(PMT((PROFORMA!$A$53)/12,(PROFORMA!$A$55)*12,PROFORMA!$D$29)))</f>
        <v>-3346.9107841100613</v>
      </c>
      <c r="BW23" s="68">
        <f>IF(-(PMT((PROFORMA!$A$53)/12,(PROFORMA!$A$55)*12,PROFORMA!$D$29))&gt;=BV22,-BV22,(PMT((PROFORMA!$A$53)/12,(PROFORMA!$A$55)*12,PROFORMA!$D$29)))</f>
        <v>-3346.9107841100613</v>
      </c>
      <c r="BX23" s="68">
        <f>IF(-(PMT((PROFORMA!$A$53)/12,(PROFORMA!$A$55)*12,PROFORMA!$D$29))&gt;=BW22,-BW22,(PMT((PROFORMA!$A$53)/12,(PROFORMA!$A$55)*12,PROFORMA!$D$29)))</f>
        <v>-3346.9107841100613</v>
      </c>
      <c r="BY23" s="68">
        <f>IF(-(PMT((PROFORMA!$A$53)/12,(PROFORMA!$A$55)*12,PROFORMA!$D$29))&gt;=BX22,-BX22,(PMT((PROFORMA!$A$53)/12,(PROFORMA!$A$55)*12,PROFORMA!$D$29)))</f>
        <v>-3346.9107841100613</v>
      </c>
      <c r="BZ23" s="68">
        <f>IF(-(PMT((PROFORMA!$A$53)/12,(PROFORMA!$A$55)*12,PROFORMA!$D$29))&gt;=BY22,-BY22,(PMT((PROFORMA!$A$53)/12,(PROFORMA!$A$55)*12,PROFORMA!$D$29)))</f>
        <v>-3346.9107841100613</v>
      </c>
      <c r="CA23" s="68">
        <f>IF(-(PMT((PROFORMA!$A$53)/12,(PROFORMA!$A$55)*12,PROFORMA!$D$29))&gt;=BZ22,-BZ22,(PMT((PROFORMA!$A$53)/12,(PROFORMA!$A$55)*12,PROFORMA!$D$29)))</f>
        <v>-3346.9107841100613</v>
      </c>
      <c r="CB23" s="68">
        <f>IF(-(PMT((PROFORMA!$A$53)/12,(PROFORMA!$A$55)*12,PROFORMA!$D$29))&gt;=CA22,-CA22,(PMT((PROFORMA!$A$53)/12,(PROFORMA!$A$55)*12,PROFORMA!$D$29)))</f>
        <v>-3346.9107841100613</v>
      </c>
      <c r="CC23" s="68">
        <f>IF(-(PMT((PROFORMA!$A$53)/12,(PROFORMA!$A$55)*12,PROFORMA!$D$29))&gt;=CB22,-CB22,(PMT((PROFORMA!$A$53)/12,(PROFORMA!$A$55)*12,PROFORMA!$D$29)))</f>
        <v>-3346.9107841100613</v>
      </c>
      <c r="CD23" s="68">
        <f>IF(-(PMT((PROFORMA!$A$53)/12,(PROFORMA!$A$55)*12,PROFORMA!$D$29))&gt;=CC22,-CC22,(PMT((PROFORMA!$A$53)/12,(PROFORMA!$A$55)*12,PROFORMA!$D$29)))</f>
        <v>-3346.9107841100613</v>
      </c>
      <c r="CE23" s="68">
        <f>IF(-(PMT((PROFORMA!$A$53)/12,(PROFORMA!$A$55)*12,PROFORMA!$D$29))&gt;=CD22,-CD22,(PMT((PROFORMA!$A$53)/12,(PROFORMA!$A$55)*12,PROFORMA!$D$29)))</f>
        <v>-3346.9107841100613</v>
      </c>
      <c r="CF23" s="68">
        <f>IF(-(PMT((PROFORMA!$A$53)/12,(PROFORMA!$A$55)*12,PROFORMA!$D$29))&gt;=CE22,-CE22,(PMT((PROFORMA!$A$53)/12,(PROFORMA!$A$55)*12,PROFORMA!$D$29)))</f>
        <v>-3346.9107841100613</v>
      </c>
      <c r="CG23" s="68">
        <f>IF(-(PMT((PROFORMA!$A$53)/12,(PROFORMA!$A$55)*12,PROFORMA!$D$29))&gt;=CF22,-CF22,(PMT((PROFORMA!$A$53)/12,(PROFORMA!$A$55)*12,PROFORMA!$D$29)))</f>
        <v>-3346.9107841100613</v>
      </c>
      <c r="CH23" s="68">
        <f>IF(-(PMT((PROFORMA!$A$53)/12,(PROFORMA!$A$55)*12,PROFORMA!$D$29))&gt;=CG22,-CG22,(PMT((PROFORMA!$A$53)/12,(PROFORMA!$A$55)*12,PROFORMA!$D$29)))</f>
        <v>-3346.9107841100613</v>
      </c>
      <c r="CI23" s="68">
        <f>IF(-(PMT((PROFORMA!$A$53)/12,(PROFORMA!$A$55)*12,PROFORMA!$D$29))&gt;=CH22,-CH22,(PMT((PROFORMA!$A$53)/12,(PROFORMA!$A$55)*12,PROFORMA!$D$29)))</f>
        <v>-3346.9107841100613</v>
      </c>
      <c r="CJ23" s="68">
        <f>IF(-(PMT((PROFORMA!$A$53)/12,(PROFORMA!$A$55)*12,PROFORMA!$D$29))&gt;=CI22,-CI22,(PMT((PROFORMA!$A$53)/12,(PROFORMA!$A$55)*12,PROFORMA!$D$29)))</f>
        <v>-3346.9107841100613</v>
      </c>
      <c r="CK23" s="68">
        <f>IF(-(PMT((PROFORMA!$A$53)/12,(PROFORMA!$A$55)*12,PROFORMA!$D$29))&gt;=CJ22,-CJ22,(PMT((PROFORMA!$A$53)/12,(PROFORMA!$A$55)*12,PROFORMA!$D$29)))</f>
        <v>-3346.9107841100613</v>
      </c>
      <c r="CL23" s="68">
        <f>IF(-(PMT((PROFORMA!$A$53)/12,(PROFORMA!$A$55)*12,PROFORMA!$D$29))&gt;=CK22,-CK22,(PMT((PROFORMA!$A$53)/12,(PROFORMA!$A$55)*12,PROFORMA!$D$29)))</f>
        <v>-3346.9107841100613</v>
      </c>
      <c r="CM23" s="68">
        <f>IF(-(PMT((PROFORMA!$A$53)/12,(PROFORMA!$A$55)*12,PROFORMA!$D$29))&gt;=CL22,-CL22,(PMT((PROFORMA!$A$53)/12,(PROFORMA!$A$55)*12,PROFORMA!$D$29)))</f>
        <v>-3346.9107841100613</v>
      </c>
      <c r="CN23" s="68">
        <f>IF(-(PMT((PROFORMA!$A$53)/12,(PROFORMA!$A$55)*12,PROFORMA!$D$29))&gt;=CM22,-CM22,(PMT((PROFORMA!$A$53)/12,(PROFORMA!$A$55)*12,PROFORMA!$D$29)))</f>
        <v>-3346.9107841100613</v>
      </c>
      <c r="CO23" s="68">
        <f>IF(-(PMT((PROFORMA!$A$53)/12,(PROFORMA!$A$55)*12,PROFORMA!$D$29))&gt;=CN22,-CN22,(PMT((PROFORMA!$A$53)/12,(PROFORMA!$A$55)*12,PROFORMA!$D$29)))</f>
        <v>-3346.9107841100613</v>
      </c>
      <c r="CP23" s="68">
        <f>IF(-(PMT((PROFORMA!$A$53)/12,(PROFORMA!$A$55)*12,PROFORMA!$D$29))&gt;=CO22,-CO22,(PMT((PROFORMA!$A$53)/12,(PROFORMA!$A$55)*12,PROFORMA!$D$29)))</f>
        <v>-3346.9107841100613</v>
      </c>
      <c r="CQ23" s="68">
        <f>IF(-(PMT((PROFORMA!$A$53)/12,(PROFORMA!$A$55)*12,PROFORMA!$D$29))&gt;=CP22,-CP22,(PMT((PROFORMA!$A$53)/12,(PROFORMA!$A$55)*12,PROFORMA!$D$29)))</f>
        <v>-3346.9107841100613</v>
      </c>
      <c r="CR23" s="68">
        <f>IF(-(PMT((PROFORMA!$A$53)/12,(PROFORMA!$A$55)*12,PROFORMA!$D$29))&gt;=CQ22,-CQ22,(PMT((PROFORMA!$A$53)/12,(PROFORMA!$A$55)*12,PROFORMA!$D$29)))</f>
        <v>-3346.9107841100613</v>
      </c>
      <c r="CS23" s="68">
        <f>IF(-(PMT((PROFORMA!$A$53)/12,(PROFORMA!$A$55)*12,PROFORMA!$D$29))&gt;=CR22,-CR22,(PMT((PROFORMA!$A$53)/12,(PROFORMA!$A$55)*12,PROFORMA!$D$29)))</f>
        <v>-3346.9107841100613</v>
      </c>
      <c r="CT23" s="68">
        <f>IF(-(PMT((PROFORMA!$A$53)/12,(PROFORMA!$A$55)*12,PROFORMA!$D$29))&gt;=CS22,-CS22,(PMT((PROFORMA!$A$53)/12,(PROFORMA!$A$55)*12,PROFORMA!$D$29)))</f>
        <v>-3346.9107841100613</v>
      </c>
      <c r="CU23" s="68">
        <f>IF(-(PMT((PROFORMA!$A$53)/12,(PROFORMA!$A$55)*12,PROFORMA!$D$29))&gt;=CT22,-CT22,(PMT((PROFORMA!$A$53)/12,(PROFORMA!$A$55)*12,PROFORMA!$D$29)))</f>
        <v>-3346.9107841100613</v>
      </c>
      <c r="CV23" s="68">
        <f>IF(-(PMT((PROFORMA!$A$53)/12,(PROFORMA!$A$55)*12,PROFORMA!$D$29))&gt;=CU22,-CU22,(PMT((PROFORMA!$A$53)/12,(PROFORMA!$A$55)*12,PROFORMA!$D$29)))</f>
        <v>-3346.9107841100613</v>
      </c>
      <c r="CW23" s="68">
        <f>IF(-(PMT((PROFORMA!$A$53)/12,(PROFORMA!$A$55)*12,PROFORMA!$D$29))&gt;=CV22,-CV22,(PMT((PROFORMA!$A$53)/12,(PROFORMA!$A$55)*12,PROFORMA!$D$29)))</f>
        <v>-3346.9107841100613</v>
      </c>
      <c r="CX23" s="68">
        <f>IF(-(PMT((PROFORMA!$A$53)/12,(PROFORMA!$A$55)*12,PROFORMA!$D$29))&gt;=CW22,-CW22,(PMT((PROFORMA!$A$53)/12,(PROFORMA!$A$55)*12,PROFORMA!$D$29)))</f>
        <v>-3346.9107841100613</v>
      </c>
      <c r="CY23" s="68">
        <f>IF(-(PMT((PROFORMA!$A$53)/12,(PROFORMA!$A$55)*12,PROFORMA!$D$29))&gt;=CX22,-CX22,(PMT((PROFORMA!$A$53)/12,(PROFORMA!$A$55)*12,PROFORMA!$D$29)))</f>
        <v>-3346.9107841100613</v>
      </c>
      <c r="CZ23" s="68">
        <f>IF(-(PMT((PROFORMA!$A$53)/12,(PROFORMA!$A$55)*12,PROFORMA!$D$29))&gt;=CY22,-CY22,(PMT((PROFORMA!$A$53)/12,(PROFORMA!$A$55)*12,PROFORMA!$D$29)))</f>
        <v>-3346.9107841100613</v>
      </c>
      <c r="DA23" s="68">
        <f>IF(-(PMT((PROFORMA!$A$53)/12,(PROFORMA!$A$55)*12,PROFORMA!$D$29))&gt;=CZ22,-CZ22,(PMT((PROFORMA!$A$53)/12,(PROFORMA!$A$55)*12,PROFORMA!$D$29)))</f>
        <v>-3346.9107841100613</v>
      </c>
      <c r="DB23" s="68">
        <f>IF(-(PMT((PROFORMA!$A$53)/12,(PROFORMA!$A$55)*12,PROFORMA!$D$29))&gt;=DA22,-DA22,(PMT((PROFORMA!$A$53)/12,(PROFORMA!$A$55)*12,PROFORMA!$D$29)))</f>
        <v>-3346.9107841100613</v>
      </c>
      <c r="DC23" s="68">
        <f>IF(-(PMT((PROFORMA!$A$53)/12,(PROFORMA!$A$55)*12,PROFORMA!$D$29))&gt;=DB22,-DB22,(PMT((PROFORMA!$A$53)/12,(PROFORMA!$A$55)*12,PROFORMA!$D$29)))</f>
        <v>-3346.9107841100613</v>
      </c>
      <c r="DD23" s="68">
        <f>IF(-(PMT((PROFORMA!$A$53)/12,(PROFORMA!$A$55)*12,PROFORMA!$D$29))&gt;=DC22,-DC22,(PMT((PROFORMA!$A$53)/12,(PROFORMA!$A$55)*12,PROFORMA!$D$29)))</f>
        <v>-3346.9107841100613</v>
      </c>
      <c r="DE23" s="68">
        <f>IF(-(PMT((PROFORMA!$A$53)/12,(PROFORMA!$A$55)*12,PROFORMA!$D$29))&gt;=DD22,-DD22,(PMT((PROFORMA!$A$53)/12,(PROFORMA!$A$55)*12,PROFORMA!$D$29)))</f>
        <v>-3346.9107841100613</v>
      </c>
      <c r="DF23" s="68">
        <f>IF(-(PMT((PROFORMA!$A$53)/12,(PROFORMA!$A$55)*12,PROFORMA!$D$29))&gt;=DE22,-DE22,(PMT((PROFORMA!$A$53)/12,(PROFORMA!$A$55)*12,PROFORMA!$D$29)))</f>
        <v>-3346.9107841100613</v>
      </c>
      <c r="DG23" s="68">
        <f>IF(-(PMT((PROFORMA!$A$53)/12,(PROFORMA!$A$55)*12,PROFORMA!$D$29))&gt;=DF22,-DF22,(PMT((PROFORMA!$A$53)/12,(PROFORMA!$A$55)*12,PROFORMA!$D$29)))</f>
        <v>-3346.9107841100613</v>
      </c>
      <c r="DH23" s="68">
        <f>IF(-(PMT((PROFORMA!$A$53)/12,(PROFORMA!$A$55)*12,PROFORMA!$D$29))&gt;=DG22,-DG22,(PMT((PROFORMA!$A$53)/12,(PROFORMA!$A$55)*12,PROFORMA!$D$29)))</f>
        <v>-3346.9107841100613</v>
      </c>
      <c r="DI23" s="68">
        <f>IF(-(PMT((PROFORMA!$A$53)/12,(PROFORMA!$A$55)*12,PROFORMA!$D$29))&gt;=DH22,-DH22,(PMT((PROFORMA!$A$53)/12,(PROFORMA!$A$55)*12,PROFORMA!$D$29)))</f>
        <v>-3346.9107841100613</v>
      </c>
      <c r="DJ23" s="68">
        <f>IF(-(PMT((PROFORMA!$A$53)/12,(PROFORMA!$A$55)*12,PROFORMA!$D$29))&gt;=DI22,-DI22,(PMT((PROFORMA!$A$53)/12,(PROFORMA!$A$55)*12,PROFORMA!$D$29)))</f>
        <v>-3346.9107841100613</v>
      </c>
      <c r="DK23" s="68">
        <f>IF(-(PMT((PROFORMA!$A$53)/12,(PROFORMA!$A$55)*12,PROFORMA!$D$29))&gt;=DJ22,-DJ22,(PMT((PROFORMA!$A$53)/12,(PROFORMA!$A$55)*12,PROFORMA!$D$29)))</f>
        <v>-3346.9107841100613</v>
      </c>
      <c r="DL23" s="68">
        <f>IF(-(PMT((PROFORMA!$A$53)/12,(PROFORMA!$A$55)*12,PROFORMA!$D$29))&gt;=DK22,-DK22,(PMT((PROFORMA!$A$53)/12,(PROFORMA!$A$55)*12,PROFORMA!$D$29)))</f>
        <v>-3346.9107841100613</v>
      </c>
      <c r="DM23" s="68">
        <f>IF(-(PMT((PROFORMA!$A$53)/12,(PROFORMA!$A$55)*12,PROFORMA!$D$29))&gt;=DL22,-DL22,(PMT((PROFORMA!$A$53)/12,(PROFORMA!$A$55)*12,PROFORMA!$D$29)))</f>
        <v>-3346.9107841100613</v>
      </c>
      <c r="DN23" s="68">
        <f>IF(-(PMT((PROFORMA!$A$53)/12,(PROFORMA!$A$55)*12,PROFORMA!$D$29))&gt;=DM22,-DM22,(PMT((PROFORMA!$A$53)/12,(PROFORMA!$A$55)*12,PROFORMA!$D$29)))</f>
        <v>-3346.9107841100613</v>
      </c>
      <c r="DO23" s="68">
        <f>IF(-(PMT((PROFORMA!$A$53)/12,(PROFORMA!$A$55)*12,PROFORMA!$D$29))&gt;=DN22,-DN22,(PMT((PROFORMA!$A$53)/12,(PROFORMA!$A$55)*12,PROFORMA!$D$29)))</f>
        <v>-3346.9107841100613</v>
      </c>
      <c r="DP23" s="68">
        <f>IF(-(PMT((PROFORMA!$A$53)/12,(PROFORMA!$A$55)*12,PROFORMA!$D$29))&gt;=DO22,-DO22,(PMT((PROFORMA!$A$53)/12,(PROFORMA!$A$55)*12,PROFORMA!$D$29)))</f>
        <v>-3346.9107841100613</v>
      </c>
      <c r="DQ23" s="68">
        <f>IF(-(PMT((PROFORMA!$A$53)/12,(PROFORMA!$A$55)*12,PROFORMA!$D$29))&gt;=DP22,-DP22,(PMT((PROFORMA!$A$53)/12,(PROFORMA!$A$55)*12,PROFORMA!$D$29)))</f>
        <v>-3346.9107841100613</v>
      </c>
      <c r="DR23" s="68">
        <f>IF(-(PMT((PROFORMA!$A$53)/12,(PROFORMA!$A$55)*12,PROFORMA!$D$29))&gt;=DQ22,-DQ22,(PMT((PROFORMA!$A$53)/12,(PROFORMA!$A$55)*12,PROFORMA!$D$29)))</f>
        <v>-3346.9107841100613</v>
      </c>
      <c r="DS23" s="68">
        <f>IF(-(PMT((PROFORMA!$A$53)/12,(PROFORMA!$A$55)*12,PROFORMA!$D$29))&gt;=DR22,-DR22,(PMT((PROFORMA!$A$53)/12,(PROFORMA!$A$55)*12,PROFORMA!$D$29)))</f>
        <v>-3346.9107841100613</v>
      </c>
      <c r="DT23" s="68">
        <f>IF(-(PMT((PROFORMA!$A$53)/12,(PROFORMA!$A$55)*12,PROFORMA!$D$29))&gt;=DS22,-DS22,(PMT((PROFORMA!$A$53)/12,(PROFORMA!$A$55)*12,PROFORMA!$D$29)))</f>
        <v>-3346.9107841100613</v>
      </c>
      <c r="DU23" s="68">
        <f>IF(-(PMT((PROFORMA!$A$53)/12,(PROFORMA!$A$55)*12,PROFORMA!$D$29))&gt;=DT22,-DT22,(PMT((PROFORMA!$A$53)/12,(PROFORMA!$A$55)*12,PROFORMA!$D$29)))</f>
        <v>-3346.9107841100613</v>
      </c>
      <c r="DV23" s="68">
        <f>IF(-(PMT((PROFORMA!$A$53)/12,(PROFORMA!$A$55)*12,PROFORMA!$D$29))&gt;=DU22,-DU22,(PMT((PROFORMA!$A$53)/12,(PROFORMA!$A$55)*12,PROFORMA!$D$29)))</f>
        <v>-3346.9107841100613</v>
      </c>
      <c r="DW23" s="68">
        <f>IF(-(PMT((PROFORMA!$A$53)/12,(PROFORMA!$A$55)*12,PROFORMA!$D$29))&gt;=DV22,-DV22,(PMT((PROFORMA!$A$53)/12,(PROFORMA!$A$55)*12,PROFORMA!$D$29)))</f>
        <v>-3346.9107841100613</v>
      </c>
      <c r="DX23" s="68">
        <f>IF(-(PMT((PROFORMA!$A$53)/12,(PROFORMA!$A$55)*12,PROFORMA!$D$29))&gt;=DW22,-DW22,(PMT((PROFORMA!$A$53)/12,(PROFORMA!$A$55)*12,PROFORMA!$D$29)))</f>
        <v>-3346.9107841100613</v>
      </c>
      <c r="DY23" s="68">
        <f>IF(-(PMT((PROFORMA!$A$53)/12,(PROFORMA!$A$55)*12,PROFORMA!$D$29))&gt;=DX22,-DX22,(PMT((PROFORMA!$A$53)/12,(PROFORMA!$A$55)*12,PROFORMA!$D$29)))</f>
        <v>-3346.9107841100613</v>
      </c>
      <c r="DZ23" s="68">
        <f>IF(-(PMT((PROFORMA!$A$53)/12,(PROFORMA!$A$55)*12,PROFORMA!$D$29))&gt;=DY22,-DY22,(PMT((PROFORMA!$A$53)/12,(PROFORMA!$A$55)*12,PROFORMA!$D$29)))</f>
        <v>-3346.9107841100613</v>
      </c>
      <c r="EA23" s="68">
        <f>IF(-(PMT((PROFORMA!$A$53)/12,(PROFORMA!$A$55)*12,PROFORMA!$D$29))&gt;=DZ22,-DZ22,(PMT((PROFORMA!$A$53)/12,(PROFORMA!$A$55)*12,PROFORMA!$D$29)))</f>
        <v>-3346.9107841100613</v>
      </c>
      <c r="EB23" s="68">
        <f>IF(-(PMT((PROFORMA!$A$53)/12,(PROFORMA!$A$55)*12,PROFORMA!$D$29))&gt;=EA22,-EA22,(PMT((PROFORMA!$A$53)/12,(PROFORMA!$A$55)*12,PROFORMA!$D$29)))</f>
        <v>-3346.9107841100613</v>
      </c>
      <c r="EC23" s="68">
        <f>IF(-(PMT((PROFORMA!$A$53)/12,(PROFORMA!$A$55)*12,PROFORMA!$D$29))&gt;=EB22,-EB22,(PMT((PROFORMA!$A$53)/12,(PROFORMA!$A$55)*12,PROFORMA!$D$29)))</f>
        <v>-3346.9107841100613</v>
      </c>
      <c r="ED23" s="68">
        <f>IF(-(PMT((PROFORMA!$A$53)/12,(PROFORMA!$A$55)*12,PROFORMA!$D$29))&gt;=EC22,-EC22,(PMT((PROFORMA!$A$53)/12,(PROFORMA!$A$55)*12,PROFORMA!$D$29)))</f>
        <v>-3346.9107841100613</v>
      </c>
      <c r="EE23" s="68">
        <f>IF(-(PMT((PROFORMA!$A$53)/12,(PROFORMA!$A$55)*12,PROFORMA!$D$29))&gt;=ED22,-ED22,(PMT((PROFORMA!$A$53)/12,(PROFORMA!$A$55)*12,PROFORMA!$D$29)))</f>
        <v>-3346.9107841100613</v>
      </c>
      <c r="EF23" s="68">
        <f>IF(-(PMT((PROFORMA!$A$53)/12,(PROFORMA!$A$55)*12,PROFORMA!$D$29))&gt;=EE22,-EE22,(PMT((PROFORMA!$A$53)/12,(PROFORMA!$A$55)*12,PROFORMA!$D$29)))</f>
        <v>-3346.9107841100613</v>
      </c>
      <c r="EG23" s="68">
        <f>IF(-(PMT((PROFORMA!$A$53)/12,(PROFORMA!$A$55)*12,PROFORMA!$D$29))&gt;=EF22,-EF22,(PMT((PROFORMA!$A$53)/12,(PROFORMA!$A$55)*12,PROFORMA!$D$29)))</f>
        <v>-3346.9107841100613</v>
      </c>
      <c r="EH23" s="68">
        <f>IF(-(PMT((PROFORMA!$A$53)/12,(PROFORMA!$A$55)*12,PROFORMA!$D$29))&gt;=EG22,-EG22,(PMT((PROFORMA!$A$53)/12,(PROFORMA!$A$55)*12,PROFORMA!$D$29)))</f>
        <v>-3346.9107841100613</v>
      </c>
      <c r="EI23" s="68">
        <f>IF(-(PMT((PROFORMA!$A$53)/12,(PROFORMA!$A$55)*12,PROFORMA!$D$29))&gt;=EH22,-EH22,(PMT((PROFORMA!$A$53)/12,(PROFORMA!$A$55)*12,PROFORMA!$D$29)))</f>
        <v>-3346.9107841100613</v>
      </c>
      <c r="EJ23" s="68">
        <f>IF(-(PMT((PROFORMA!$A$53)/12,(PROFORMA!$A$55)*12,PROFORMA!$D$29))&gt;=EI22,-EI22,(PMT((PROFORMA!$A$53)/12,(PROFORMA!$A$55)*12,PROFORMA!$D$29)))</f>
        <v>-3346.9107841100613</v>
      </c>
      <c r="EK23" s="68">
        <f>IF(-(PMT((PROFORMA!$A$53)/12,(PROFORMA!$A$55)*12,PROFORMA!$D$29))&gt;=EJ22,-EJ22,(PMT((PROFORMA!$A$53)/12,(PROFORMA!$A$55)*12,PROFORMA!$D$29)))</f>
        <v>-3346.9107841100613</v>
      </c>
      <c r="EL23" s="68">
        <f>IF(-(PMT((PROFORMA!$A$53)/12,(PROFORMA!$A$55)*12,PROFORMA!$D$29))&gt;=EK22,-EK22,(PMT((PROFORMA!$A$53)/12,(PROFORMA!$A$55)*12,PROFORMA!$D$29)))</f>
        <v>-3346.9107841100613</v>
      </c>
      <c r="EM23" s="68">
        <f>IF(-(PMT((PROFORMA!$A$53)/12,(PROFORMA!$A$55)*12,PROFORMA!$D$29))&gt;=EL22,-EL22,(PMT((PROFORMA!$A$53)/12,(PROFORMA!$A$55)*12,PROFORMA!$D$29)))</f>
        <v>-3346.9107841100613</v>
      </c>
      <c r="EN23" s="68">
        <f>IF(-(PMT((PROFORMA!$A$53)/12,(PROFORMA!$A$55)*12,PROFORMA!$D$29))&gt;=EM22,-EM22,(PMT((PROFORMA!$A$53)/12,(PROFORMA!$A$55)*12,PROFORMA!$D$29)))</f>
        <v>-3346.9107841100613</v>
      </c>
      <c r="EO23" s="68">
        <f>IF(-(PMT((PROFORMA!$A$53)/12,(PROFORMA!$A$55)*12,PROFORMA!$D$29))&gt;=EN22,-EN22,(PMT((PROFORMA!$A$53)/12,(PROFORMA!$A$55)*12,PROFORMA!$D$29)))</f>
        <v>-3346.9107841100613</v>
      </c>
      <c r="EP23" s="68">
        <f>IF(-(PMT((PROFORMA!$A$53)/12,(PROFORMA!$A$55)*12,PROFORMA!$D$29))&gt;=EO22,-EO22,(PMT((PROFORMA!$A$53)/12,(PROFORMA!$A$55)*12,PROFORMA!$D$29)))</f>
        <v>-3346.9107841100613</v>
      </c>
      <c r="EQ23" s="68">
        <f>IF(-(PMT((PROFORMA!$A$53)/12,(PROFORMA!$A$55)*12,PROFORMA!$D$29))&gt;=EP22,-EP22,(PMT((PROFORMA!$A$53)/12,(PROFORMA!$A$55)*12,PROFORMA!$D$29)))</f>
        <v>-3346.9107841100613</v>
      </c>
      <c r="ER23" s="68">
        <f>IF(-(PMT((PROFORMA!$A$53)/12,(PROFORMA!$A$55)*12,PROFORMA!$D$29))&gt;=EQ22,-EQ22,(PMT((PROFORMA!$A$53)/12,(PROFORMA!$A$55)*12,PROFORMA!$D$29)))</f>
        <v>-3346.9107841100613</v>
      </c>
      <c r="ES23" s="68">
        <f>IF(-(PMT((PROFORMA!$A$53)/12,(PROFORMA!$A$55)*12,PROFORMA!$D$29))&gt;=ER22,-ER22,(PMT((PROFORMA!$A$53)/12,(PROFORMA!$A$55)*12,PROFORMA!$D$29)))</f>
        <v>-3346.9107841100613</v>
      </c>
      <c r="ET23" s="68">
        <f>IF(-(PMT((PROFORMA!$A$53)/12,(PROFORMA!$A$55)*12,PROFORMA!$D$29))&gt;=ES22,-ES22,(PMT((PROFORMA!$A$53)/12,(PROFORMA!$A$55)*12,PROFORMA!$D$29)))</f>
        <v>-3346.9107841100613</v>
      </c>
      <c r="EU23" s="68">
        <f>IF(-(PMT((PROFORMA!$A$53)/12,(PROFORMA!$A$55)*12,PROFORMA!$D$29))&gt;=ET22,-ET22,(PMT((PROFORMA!$A$53)/12,(PROFORMA!$A$55)*12,PROFORMA!$D$29)))</f>
        <v>-3346.9107841100613</v>
      </c>
      <c r="EV23" s="68">
        <f>IF(-(PMT((PROFORMA!$A$53)/12,(PROFORMA!$A$55)*12,PROFORMA!$D$29))&gt;=EU22,-EU22,(PMT((PROFORMA!$A$53)/12,(PROFORMA!$A$55)*12,PROFORMA!$D$29)))</f>
        <v>-3346.9107841100613</v>
      </c>
      <c r="EW23" s="68">
        <f>IF(-(PMT((PROFORMA!$A$53)/12,(PROFORMA!$A$55)*12,PROFORMA!$D$29))&gt;=EV22,-EV22,(PMT((PROFORMA!$A$53)/12,(PROFORMA!$A$55)*12,PROFORMA!$D$29)))</f>
        <v>-3346.9107841100613</v>
      </c>
      <c r="EX23" s="68">
        <f>IF(-(PMT((PROFORMA!$A$53)/12,(PROFORMA!$A$55)*12,PROFORMA!$D$29))&gt;=EW22,-EW22,(PMT((PROFORMA!$A$53)/12,(PROFORMA!$A$55)*12,PROFORMA!$D$29)))</f>
        <v>-3346.9107841100613</v>
      </c>
      <c r="EY23" s="68">
        <f>IF(-(PMT((PROFORMA!$A$53)/12,(PROFORMA!$A$55)*12,PROFORMA!$D$29))&gt;=EX22,-EX22,(PMT((PROFORMA!$A$53)/12,(PROFORMA!$A$55)*12,PROFORMA!$D$29)))</f>
        <v>-3346.9107841100613</v>
      </c>
      <c r="EZ23" s="68">
        <f>IF(-(PMT((PROFORMA!$A$53)/12,(PROFORMA!$A$55)*12,PROFORMA!$D$29))&gt;=EY22,-EY22,(PMT((PROFORMA!$A$53)/12,(PROFORMA!$A$55)*12,PROFORMA!$D$29)))</f>
        <v>-3346.9107841100613</v>
      </c>
      <c r="FA23" s="68">
        <f>IF(-(PMT((PROFORMA!$A$53)/12,(PROFORMA!$A$55)*12,PROFORMA!$D$29))&gt;=EZ22,-EZ22,(PMT((PROFORMA!$A$53)/12,(PROFORMA!$A$55)*12,PROFORMA!$D$29)))</f>
        <v>-3346.9107841100613</v>
      </c>
      <c r="FB23" s="68">
        <f>IF(-(PMT((PROFORMA!$A$53)/12,(PROFORMA!$A$55)*12,PROFORMA!$D$29))&gt;=FA22,-FA22,(PMT((PROFORMA!$A$53)/12,(PROFORMA!$A$55)*12,PROFORMA!$D$29)))</f>
        <v>-3346.9107841100613</v>
      </c>
      <c r="FC23" s="68">
        <f>IF(-(PMT((PROFORMA!$A$53)/12,(PROFORMA!$A$55)*12,PROFORMA!$D$29))&gt;=FB22,-FB22,(PMT((PROFORMA!$A$53)/12,(PROFORMA!$A$55)*12,PROFORMA!$D$29)))</f>
        <v>-3346.9107841100613</v>
      </c>
      <c r="FD23" s="68">
        <f>IF(-(PMT((PROFORMA!$A$53)/12,(PROFORMA!$A$55)*12,PROFORMA!$D$29))&gt;=FC22,-FC22,(PMT((PROFORMA!$A$53)/12,(PROFORMA!$A$55)*12,PROFORMA!$D$29)))</f>
        <v>-3346.9107841100613</v>
      </c>
      <c r="FE23" s="68">
        <f>IF(-(PMT((PROFORMA!$A$53)/12,(PROFORMA!$A$55)*12,PROFORMA!$D$29))&gt;=FD22,-FD22,(PMT((PROFORMA!$A$53)/12,(PROFORMA!$A$55)*12,PROFORMA!$D$29)))</f>
        <v>-3346.9107841100613</v>
      </c>
      <c r="FF23" s="68">
        <f>IF(-(PMT((PROFORMA!$A$53)/12,(PROFORMA!$A$55)*12,PROFORMA!$D$29))&gt;=FE22,-FE22,(PMT((PROFORMA!$A$53)/12,(PROFORMA!$A$55)*12,PROFORMA!$D$29)))</f>
        <v>-3346.9107841100613</v>
      </c>
      <c r="FG23" s="68">
        <f>IF(-(PMT((PROFORMA!$A$53)/12,(PROFORMA!$A$55)*12,PROFORMA!$D$29))&gt;=FF22,-FF22,(PMT((PROFORMA!$A$53)/12,(PROFORMA!$A$55)*12,PROFORMA!$D$29)))</f>
        <v>-3346.9107841100613</v>
      </c>
      <c r="FH23" s="68">
        <f>IF(-(PMT((PROFORMA!$A$53)/12,(PROFORMA!$A$55)*12,PROFORMA!$D$29))&gt;=FG22,-FG22,(PMT((PROFORMA!$A$53)/12,(PROFORMA!$A$55)*12,PROFORMA!$D$29)))</f>
        <v>-3346.9107841100613</v>
      </c>
      <c r="FI23" s="68">
        <f>IF(-(PMT((PROFORMA!$A$53)/12,(PROFORMA!$A$55)*12,PROFORMA!$D$29))&gt;=FH22,-FH22,(PMT((PROFORMA!$A$53)/12,(PROFORMA!$A$55)*12,PROFORMA!$D$29)))</f>
        <v>-3346.9107841100613</v>
      </c>
      <c r="FJ23" s="68">
        <f>IF(-(PMT((PROFORMA!$A$53)/12,(PROFORMA!$A$55)*12,PROFORMA!$D$29))&gt;=FI22,-FI22,(PMT((PROFORMA!$A$53)/12,(PROFORMA!$A$55)*12,PROFORMA!$D$29)))</f>
        <v>-3346.9107841100613</v>
      </c>
      <c r="FK23" s="68">
        <f>IF(-(PMT((PROFORMA!$A$53)/12,(PROFORMA!$A$55)*12,PROFORMA!$D$29))&gt;=FJ22,-FJ22,(PMT((PROFORMA!$A$53)/12,(PROFORMA!$A$55)*12,PROFORMA!$D$29)))</f>
        <v>-3346.9107841100613</v>
      </c>
      <c r="FL23" s="68">
        <f>IF(-(PMT((PROFORMA!$A$53)/12,(PROFORMA!$A$55)*12,PROFORMA!$D$29))&gt;=FK22,-FK22,(PMT((PROFORMA!$A$53)/12,(PROFORMA!$A$55)*12,PROFORMA!$D$29)))</f>
        <v>-3346.9107841100613</v>
      </c>
      <c r="FM23" s="68">
        <f>IF(-(PMT((PROFORMA!$A$53)/12,(PROFORMA!$A$55)*12,PROFORMA!$D$29))&gt;=FL22,-FL22,(PMT((PROFORMA!$A$53)/12,(PROFORMA!$A$55)*12,PROFORMA!$D$29)))</f>
        <v>-3346.9107841100613</v>
      </c>
      <c r="FN23" s="68">
        <f>IF(-(PMT((PROFORMA!$A$53)/12,(PROFORMA!$A$55)*12,PROFORMA!$D$29))&gt;=FM22,-FM22,(PMT((PROFORMA!$A$53)/12,(PROFORMA!$A$55)*12,PROFORMA!$D$29)))</f>
        <v>-3346.9107841100613</v>
      </c>
      <c r="FO23" s="68">
        <f>IF(-(PMT((PROFORMA!$A$53)/12,(PROFORMA!$A$55)*12,PROFORMA!$D$29))&gt;=FN22,-FN22,(PMT((PROFORMA!$A$53)/12,(PROFORMA!$A$55)*12,PROFORMA!$D$29)))</f>
        <v>-3346.9107841100613</v>
      </c>
      <c r="FP23" s="68">
        <f>IF(-(PMT((PROFORMA!$A$53)/12,(PROFORMA!$A$55)*12,PROFORMA!$D$29))&gt;=FO22,-FO22,(PMT((PROFORMA!$A$53)/12,(PROFORMA!$A$55)*12,PROFORMA!$D$29)))</f>
        <v>-3346.9107841100613</v>
      </c>
      <c r="FQ23" s="68">
        <f>IF(-(PMT((PROFORMA!$A$53)/12,(PROFORMA!$A$55)*12,PROFORMA!$D$29))&gt;=FP22,-FP22,(PMT((PROFORMA!$A$53)/12,(PROFORMA!$A$55)*12,PROFORMA!$D$29)))</f>
        <v>-3346.9107841100613</v>
      </c>
      <c r="FR23" s="68">
        <f>IF(-(PMT((PROFORMA!$A$53)/12,(PROFORMA!$A$55)*12,PROFORMA!$D$29))&gt;=FQ22,-FQ22,(PMT((PROFORMA!$A$53)/12,(PROFORMA!$A$55)*12,PROFORMA!$D$29)))</f>
        <v>-3346.9107841100613</v>
      </c>
      <c r="FS23" s="68">
        <f>IF(-(PMT((PROFORMA!$A$53)/12,(PROFORMA!$A$55)*12,PROFORMA!$D$29))&gt;=FR22,-FR22,(PMT((PROFORMA!$A$53)/12,(PROFORMA!$A$55)*12,PROFORMA!$D$29)))</f>
        <v>-3346.9107841100613</v>
      </c>
      <c r="FT23" s="68">
        <f>IF(-(PMT((PROFORMA!$A$53)/12,(PROFORMA!$A$55)*12,PROFORMA!$D$29))&gt;=FS22,-FS22,(PMT((PROFORMA!$A$53)/12,(PROFORMA!$A$55)*12,PROFORMA!$D$29)))</f>
        <v>-3346.9107841100613</v>
      </c>
      <c r="FU23" s="68">
        <f>IF(-(PMT((PROFORMA!$A$53)/12,(PROFORMA!$A$55)*12,PROFORMA!$D$29))&gt;=FT22,-FT22,(PMT((PROFORMA!$A$53)/12,(PROFORMA!$A$55)*12,PROFORMA!$D$29)))</f>
        <v>-3346.9107841100613</v>
      </c>
      <c r="FV23" s="68">
        <f>IF(-(PMT((PROFORMA!$A$53)/12,(PROFORMA!$A$55)*12,PROFORMA!$D$29))&gt;=FU22,-FU22,(PMT((PROFORMA!$A$53)/12,(PROFORMA!$A$55)*12,PROFORMA!$D$29)))</f>
        <v>-3346.9107841100613</v>
      </c>
      <c r="FW23" s="68">
        <f>IF(-(PMT((PROFORMA!$A$53)/12,(PROFORMA!$A$55)*12,PROFORMA!$D$29))&gt;=FV22,-FV22,(PMT((PROFORMA!$A$53)/12,(PROFORMA!$A$55)*12,PROFORMA!$D$29)))</f>
        <v>-3346.9107841100613</v>
      </c>
      <c r="FX23" s="68">
        <f>IF(-(PMT((PROFORMA!$A$53)/12,(PROFORMA!$A$55)*12,PROFORMA!$D$29))&gt;=FW22,-FW22,(PMT((PROFORMA!$A$53)/12,(PROFORMA!$A$55)*12,PROFORMA!$D$29)))</f>
        <v>-3346.9107841100613</v>
      </c>
      <c r="FY23" s="68">
        <f>IF(-(PMT((PROFORMA!$A$53)/12,(PROFORMA!$A$55)*12,PROFORMA!$D$29))&gt;=FX22,-FX22,(PMT((PROFORMA!$A$53)/12,(PROFORMA!$A$55)*12,PROFORMA!$D$29)))</f>
        <v>-3346.9107841100613</v>
      </c>
      <c r="FZ23" s="68">
        <f>IF(-(PMT((PROFORMA!$A$53)/12,(PROFORMA!$A$55)*12,PROFORMA!$D$29))&gt;=FY22,-FY22,(PMT((PROFORMA!$A$53)/12,(PROFORMA!$A$55)*12,PROFORMA!$D$29)))</f>
        <v>-3346.9107841100613</v>
      </c>
      <c r="GA23" s="68">
        <f>IF(-(PMT((PROFORMA!$A$53)/12,(PROFORMA!$A$55)*12,PROFORMA!$D$29))&gt;=FZ22,-FZ22,(PMT((PROFORMA!$A$53)/12,(PROFORMA!$A$55)*12,PROFORMA!$D$29)))</f>
        <v>-3346.9107841100613</v>
      </c>
      <c r="GB23" s="68">
        <f>IF(-(PMT((PROFORMA!$A$53)/12,(PROFORMA!$A$55)*12,PROFORMA!$D$29))&gt;=GA22,-GA22,(PMT((PROFORMA!$A$53)/12,(PROFORMA!$A$55)*12,PROFORMA!$D$29)))</f>
        <v>-3346.9107841100613</v>
      </c>
      <c r="GC23" s="68">
        <f>IF(-(PMT((PROFORMA!$A$53)/12,(PROFORMA!$A$55)*12,PROFORMA!$D$29))&gt;=GB22,-GB22,(PMT((PROFORMA!$A$53)/12,(PROFORMA!$A$55)*12,PROFORMA!$D$29)))</f>
        <v>-3346.9107841100613</v>
      </c>
      <c r="GD23" s="68">
        <f>IF(-(PMT((PROFORMA!$A$53)/12,(PROFORMA!$A$55)*12,PROFORMA!$D$29))&gt;=GC22,-GC22,(PMT((PROFORMA!$A$53)/12,(PROFORMA!$A$55)*12,PROFORMA!$D$29)))</f>
        <v>-3346.9107841100613</v>
      </c>
      <c r="GE23" s="68">
        <f>IF(-(PMT((PROFORMA!$A$53)/12,(PROFORMA!$A$55)*12,PROFORMA!$D$29))&gt;=GD22,-GD22,(PMT((PROFORMA!$A$53)/12,(PROFORMA!$A$55)*12,PROFORMA!$D$29)))</f>
        <v>-3346.9107841100613</v>
      </c>
      <c r="GF23" s="68">
        <f>IF(-(PMT((PROFORMA!$A$53)/12,(PROFORMA!$A$55)*12,PROFORMA!$D$29))&gt;=GE22,-GE22,(PMT((PROFORMA!$A$53)/12,(PROFORMA!$A$55)*12,PROFORMA!$D$29)))</f>
        <v>-3346.9107841100613</v>
      </c>
      <c r="GG23" s="68">
        <f>IF(-(PMT((PROFORMA!$A$53)/12,(PROFORMA!$A$55)*12,PROFORMA!$D$29))&gt;=GF22,-GF22,(PMT((PROFORMA!$A$53)/12,(PROFORMA!$A$55)*12,PROFORMA!$D$29)))</f>
        <v>-3346.9107841100613</v>
      </c>
      <c r="GH23" s="68">
        <f>IF(-(PMT((PROFORMA!$A$53)/12,(PROFORMA!$A$55)*12,PROFORMA!$D$29))&gt;=GG22,-GG22,(PMT((PROFORMA!$A$53)/12,(PROFORMA!$A$55)*12,PROFORMA!$D$29)))</f>
        <v>-3346.9107841100613</v>
      </c>
      <c r="GI23" s="68">
        <f>IF(-(PMT((PROFORMA!$A$53)/12,(PROFORMA!$A$55)*12,PROFORMA!$D$29))&gt;=GH22,-GH22,(PMT((PROFORMA!$A$53)/12,(PROFORMA!$A$55)*12,PROFORMA!$D$29)))</f>
        <v>-3346.9107841100613</v>
      </c>
      <c r="GJ23" s="68">
        <f>IF(-(PMT((PROFORMA!$A$53)/12,(PROFORMA!$A$55)*12,PROFORMA!$D$29))&gt;=GI22,-GI22,(PMT((PROFORMA!$A$53)/12,(PROFORMA!$A$55)*12,PROFORMA!$D$29)))</f>
        <v>-3346.9107841100613</v>
      </c>
      <c r="GK23" s="68">
        <f>IF(-(PMT((PROFORMA!$A$53)/12,(PROFORMA!$A$55)*12,PROFORMA!$D$29))&gt;=GJ22,-GJ22,(PMT((PROFORMA!$A$53)/12,(PROFORMA!$A$55)*12,PROFORMA!$D$29)))</f>
        <v>-3346.9107841100613</v>
      </c>
      <c r="GL23" s="68">
        <f>IF(-(PMT((PROFORMA!$A$53)/12,(PROFORMA!$A$55)*12,PROFORMA!$D$29))&gt;=GK22,-GK22,(PMT((PROFORMA!$A$53)/12,(PROFORMA!$A$55)*12,PROFORMA!$D$29)))</f>
        <v>-3346.9107841100613</v>
      </c>
      <c r="GM23" s="68">
        <f>IF(-(PMT((PROFORMA!$A$53)/12,(PROFORMA!$A$55)*12,PROFORMA!$D$29))&gt;=GL22,-GL22,(PMT((PROFORMA!$A$53)/12,(PROFORMA!$A$55)*12,PROFORMA!$D$29)))</f>
        <v>-3346.9107841100613</v>
      </c>
      <c r="GN23" s="68">
        <f>IF(-(PMT((PROFORMA!$A$53)/12,(PROFORMA!$A$55)*12,PROFORMA!$D$29))&gt;=GM22,-GM22,(PMT((PROFORMA!$A$53)/12,(PROFORMA!$A$55)*12,PROFORMA!$D$29)))</f>
        <v>-3346.9107841100613</v>
      </c>
      <c r="GO23" s="68">
        <f>IF(-(PMT((PROFORMA!$A$53)/12,(PROFORMA!$A$55)*12,PROFORMA!$D$29))&gt;=GN22,-GN22,(PMT((PROFORMA!$A$53)/12,(PROFORMA!$A$55)*12,PROFORMA!$D$29)))</f>
        <v>-3346.9107841100613</v>
      </c>
      <c r="GP23" s="68">
        <f>IF(-(PMT((PROFORMA!$A$53)/12,(PROFORMA!$A$55)*12,PROFORMA!$D$29))&gt;=GO22,-GO22,(PMT((PROFORMA!$A$53)/12,(PROFORMA!$A$55)*12,PROFORMA!$D$29)))</f>
        <v>-3346.9107841100613</v>
      </c>
      <c r="GQ23" s="68">
        <f>IF(-(PMT((PROFORMA!$A$53)/12,(PROFORMA!$A$55)*12,PROFORMA!$D$29))&gt;=GP22,-GP22,(PMT((PROFORMA!$A$53)/12,(PROFORMA!$A$55)*12,PROFORMA!$D$29)))</f>
        <v>-3346.9107841100613</v>
      </c>
      <c r="GR23" s="68">
        <f>IF(-(PMT((PROFORMA!$A$53)/12,(PROFORMA!$A$55)*12,PROFORMA!$D$29))&gt;=GQ22,-GQ22,(PMT((PROFORMA!$A$53)/12,(PROFORMA!$A$55)*12,PROFORMA!$D$29)))</f>
        <v>-3346.9107841100613</v>
      </c>
      <c r="GS23" s="68">
        <f>IF(-(PMT((PROFORMA!$A$53)/12,(PROFORMA!$A$55)*12,PROFORMA!$D$29))&gt;=GR22,-GR22,(PMT((PROFORMA!$A$53)/12,(PROFORMA!$A$55)*12,PROFORMA!$D$29)))</f>
        <v>-3346.9107841100613</v>
      </c>
      <c r="GT23" s="68">
        <f>IF(-(PMT((PROFORMA!$A$53)/12,(PROFORMA!$A$55)*12,PROFORMA!$D$29))&gt;=GS22,-GS22,(PMT((PROFORMA!$A$53)/12,(PROFORMA!$A$55)*12,PROFORMA!$D$29)))</f>
        <v>-3346.9107841100613</v>
      </c>
      <c r="GU23" s="68">
        <f>IF(-(PMT((PROFORMA!$A$53)/12,(PROFORMA!$A$55)*12,PROFORMA!$D$29))&gt;=GT22,-GT22,(PMT((PROFORMA!$A$53)/12,(PROFORMA!$A$55)*12,PROFORMA!$D$29)))</f>
        <v>-3346.9107841100613</v>
      </c>
      <c r="GV23" s="68">
        <f>IF(-(PMT((PROFORMA!$A$53)/12,(PROFORMA!$A$55)*12,PROFORMA!$D$29))&gt;=GU22,-GU22,(PMT((PROFORMA!$A$53)/12,(PROFORMA!$A$55)*12,PROFORMA!$D$29)))</f>
        <v>-3346.9107841100613</v>
      </c>
      <c r="GW23" s="68">
        <f>IF(-(PMT((PROFORMA!$A$53)/12,(PROFORMA!$A$55)*12,PROFORMA!$D$29))&gt;=GV22,-GV22,(PMT((PROFORMA!$A$53)/12,(PROFORMA!$A$55)*12,PROFORMA!$D$29)))</f>
        <v>-3346.9107841100613</v>
      </c>
      <c r="GX23" s="68">
        <f>IF(-(PMT((PROFORMA!$A$53)/12,(PROFORMA!$A$55)*12,PROFORMA!$D$29))&gt;=GW22,-GW22,(PMT((PROFORMA!$A$53)/12,(PROFORMA!$A$55)*12,PROFORMA!$D$29)))</f>
        <v>-3346.9107841100613</v>
      </c>
      <c r="GY23" s="68">
        <f>IF(-(PMT((PROFORMA!$A$53)/12,(PROFORMA!$A$55)*12,PROFORMA!$D$29))&gt;=GX22,-GX22,(PMT((PROFORMA!$A$53)/12,(PROFORMA!$A$55)*12,PROFORMA!$D$29)))</f>
        <v>-3346.9107841100613</v>
      </c>
      <c r="GZ23" s="68">
        <f>IF(-(PMT((PROFORMA!$A$53)/12,(PROFORMA!$A$55)*12,PROFORMA!$D$29))&gt;=GY22,-GY22,(PMT((PROFORMA!$A$53)/12,(PROFORMA!$A$55)*12,PROFORMA!$D$29)))</f>
        <v>-3346.9107841100613</v>
      </c>
      <c r="HA23" s="68">
        <f>IF(-(PMT((PROFORMA!$A$53)/12,(PROFORMA!$A$55)*12,PROFORMA!$D$29))&gt;=GZ22,-GZ22,(PMT((PROFORMA!$A$53)/12,(PROFORMA!$A$55)*12,PROFORMA!$D$29)))</f>
        <v>-3346.9107841100613</v>
      </c>
      <c r="HB23" s="68">
        <f>IF(-(PMT((PROFORMA!$A$53)/12,(PROFORMA!$A$55)*12,PROFORMA!$D$29))&gt;=HA22,-HA22,(PMT((PROFORMA!$A$53)/12,(PROFORMA!$A$55)*12,PROFORMA!$D$29)))</f>
        <v>-3346.9107841100613</v>
      </c>
      <c r="HC23" s="68">
        <f>IF(-(PMT((PROFORMA!$A$53)/12,(PROFORMA!$A$55)*12,PROFORMA!$D$29))&gt;=HB22,-HB22,(PMT((PROFORMA!$A$53)/12,(PROFORMA!$A$55)*12,PROFORMA!$D$29)))</f>
        <v>-3346.9107841100613</v>
      </c>
      <c r="HD23" s="68">
        <f>IF(-(PMT((PROFORMA!$A$53)/12,(PROFORMA!$A$55)*12,PROFORMA!$D$29))&gt;=HC22,-HC22,(PMT((PROFORMA!$A$53)/12,(PROFORMA!$A$55)*12,PROFORMA!$D$29)))</f>
        <v>-3346.9107841100613</v>
      </c>
      <c r="HE23" s="68">
        <f>IF(-(PMT((PROFORMA!$A$53)/12,(PROFORMA!$A$55)*12,PROFORMA!$D$29))&gt;=HD22,-HD22,(PMT((PROFORMA!$A$53)/12,(PROFORMA!$A$55)*12,PROFORMA!$D$29)))</f>
        <v>-3346.9107841100613</v>
      </c>
      <c r="HF23" s="68">
        <f>IF(-(PMT((PROFORMA!$A$53)/12,(PROFORMA!$A$55)*12,PROFORMA!$D$29))&gt;=HE22,-HE22,(PMT((PROFORMA!$A$53)/12,(PROFORMA!$A$55)*12,PROFORMA!$D$29)))</f>
        <v>-3346.9107841100613</v>
      </c>
      <c r="HG23" s="68">
        <f>IF(-(PMT((PROFORMA!$A$53)/12,(PROFORMA!$A$55)*12,PROFORMA!$D$29))&gt;=HF22,-HF22,(PMT((PROFORMA!$A$53)/12,(PROFORMA!$A$55)*12,PROFORMA!$D$29)))</f>
        <v>-3346.9107841100613</v>
      </c>
      <c r="HH23" s="68">
        <f>IF(-(PMT((PROFORMA!$A$53)/12,(PROFORMA!$A$55)*12,PROFORMA!$D$29))&gt;=HG22,-HG22,(PMT((PROFORMA!$A$53)/12,(PROFORMA!$A$55)*12,PROFORMA!$D$29)))</f>
        <v>-3346.9107841100613</v>
      </c>
      <c r="HI23" s="68">
        <f>IF(-(PMT((PROFORMA!$A$53)/12,(PROFORMA!$A$55)*12,PROFORMA!$D$29))&gt;=HH22,-HH22,(PMT((PROFORMA!$A$53)/12,(PROFORMA!$A$55)*12,PROFORMA!$D$29)))</f>
        <v>-3346.9107841100613</v>
      </c>
      <c r="HJ23" s="68">
        <f>IF(-(PMT((PROFORMA!$A$53)/12,(PROFORMA!$A$55)*12,PROFORMA!$D$29))&gt;=HI22,-HI22,(PMT((PROFORMA!$A$53)/12,(PROFORMA!$A$55)*12,PROFORMA!$D$29)))</f>
        <v>-3346.9107841100613</v>
      </c>
      <c r="HK23" s="68">
        <f>IF(-(PMT((PROFORMA!$A$53)/12,(PROFORMA!$A$55)*12,PROFORMA!$D$29))&gt;=HJ22,-HJ22,(PMT((PROFORMA!$A$53)/12,(PROFORMA!$A$55)*12,PROFORMA!$D$29)))</f>
        <v>-3346.9107841100613</v>
      </c>
      <c r="HL23" s="68">
        <f>IF(-(PMT((PROFORMA!$A$53)/12,(PROFORMA!$A$55)*12,PROFORMA!$D$29))&gt;=HK22,-HK22,(PMT((PROFORMA!$A$53)/12,(PROFORMA!$A$55)*12,PROFORMA!$D$29)))</f>
        <v>-3346.9107841100613</v>
      </c>
      <c r="HM23" s="68">
        <f>IF(-(PMT((PROFORMA!$A$53)/12,(PROFORMA!$A$55)*12,PROFORMA!$D$29))&gt;=HL22,-HL22,(PMT((PROFORMA!$A$53)/12,(PROFORMA!$A$55)*12,PROFORMA!$D$29)))</f>
        <v>-3346.9107841100613</v>
      </c>
      <c r="HN23" s="68">
        <f>IF(-(PMT((PROFORMA!$A$53)/12,(PROFORMA!$A$55)*12,PROFORMA!$D$29))&gt;=HM22,-HM22,(PMT((PROFORMA!$A$53)/12,(PROFORMA!$A$55)*12,PROFORMA!$D$29)))</f>
        <v>-3346.9107841100613</v>
      </c>
      <c r="HO23" s="68">
        <f>IF(-(PMT((PROFORMA!$A$53)/12,(PROFORMA!$A$55)*12,PROFORMA!$D$29))&gt;=HN22,-HN22,(PMT((PROFORMA!$A$53)/12,(PROFORMA!$A$55)*12,PROFORMA!$D$29)))</f>
        <v>-3346.9107841100613</v>
      </c>
      <c r="HP23" s="68">
        <f>IF(-(PMT((PROFORMA!$A$53)/12,(PROFORMA!$A$55)*12,PROFORMA!$D$29))&gt;=HO22,-HO22,(PMT((PROFORMA!$A$53)/12,(PROFORMA!$A$55)*12,PROFORMA!$D$29)))</f>
        <v>-3346.9107841100613</v>
      </c>
      <c r="HQ23" s="68">
        <f>IF(-(PMT((PROFORMA!$A$53)/12,(PROFORMA!$A$55)*12,PROFORMA!$D$29))&gt;=HP22,-HP22,(PMT((PROFORMA!$A$53)/12,(PROFORMA!$A$55)*12,PROFORMA!$D$29)))</f>
        <v>-3346.9107841100613</v>
      </c>
      <c r="HR23" s="68">
        <f>IF(-(PMT((PROFORMA!$A$53)/12,(PROFORMA!$A$55)*12,PROFORMA!$D$29))&gt;=HQ22,-HQ22,(PMT((PROFORMA!$A$53)/12,(PROFORMA!$A$55)*12,PROFORMA!$D$29)))</f>
        <v>-3346.9107841100613</v>
      </c>
      <c r="HS23" s="68">
        <f>IF(-(PMT((PROFORMA!$A$53)/12,(PROFORMA!$A$55)*12,PROFORMA!$D$29))&gt;=HR22,-HR22,(PMT((PROFORMA!$A$53)/12,(PROFORMA!$A$55)*12,PROFORMA!$D$29)))</f>
        <v>-3346.9107841100613</v>
      </c>
      <c r="HT23" s="68">
        <f>IF(-(PMT((PROFORMA!$A$53)/12,(PROFORMA!$A$55)*12,PROFORMA!$D$29))&gt;=HS22,-HS22,(PMT((PROFORMA!$A$53)/12,(PROFORMA!$A$55)*12,PROFORMA!$D$29)))</f>
        <v>-3346.9107841100613</v>
      </c>
      <c r="HU23" s="68">
        <f>IF(-(PMT((PROFORMA!$A$53)/12,(PROFORMA!$A$55)*12,PROFORMA!$D$29))&gt;=HT22,-HT22,(PMT((PROFORMA!$A$53)/12,(PROFORMA!$A$55)*12,PROFORMA!$D$29)))</f>
        <v>-3346.9107841100613</v>
      </c>
      <c r="HV23" s="68">
        <f>IF(-(PMT((PROFORMA!$A$53)/12,(PROFORMA!$A$55)*12,PROFORMA!$D$29))&gt;=HU22,-HU22,(PMT((PROFORMA!$A$53)/12,(PROFORMA!$A$55)*12,PROFORMA!$D$29)))</f>
        <v>-3346.9107841100613</v>
      </c>
      <c r="HW23" s="68">
        <f>IF(-(PMT((PROFORMA!$A$53)/12,(PROFORMA!$A$55)*12,PROFORMA!$D$29))&gt;=HV22,-HV22,(PMT((PROFORMA!$A$53)/12,(PROFORMA!$A$55)*12,PROFORMA!$D$29)))</f>
        <v>-3346.9107841100613</v>
      </c>
      <c r="HX23" s="68">
        <f>IF(-(PMT((PROFORMA!$A$53)/12,(PROFORMA!$A$55)*12,PROFORMA!$D$29))&gt;=HW22,-HW22,(PMT((PROFORMA!$A$53)/12,(PROFORMA!$A$55)*12,PROFORMA!$D$29)))</f>
        <v>-3346.9107841100613</v>
      </c>
      <c r="HY23" s="68">
        <f>IF(-(PMT((PROFORMA!$A$53)/12,(PROFORMA!$A$55)*12,PROFORMA!$D$29))&gt;=HX22,-HX22,(PMT((PROFORMA!$A$53)/12,(PROFORMA!$A$55)*12,PROFORMA!$D$29)))</f>
        <v>-3346.9107841100613</v>
      </c>
      <c r="HZ23" s="68">
        <f>IF(-(PMT((PROFORMA!$A$53)/12,(PROFORMA!$A$55)*12,PROFORMA!$D$29))&gt;=HY22,-HY22,(PMT((PROFORMA!$A$53)/12,(PROFORMA!$A$55)*12,PROFORMA!$D$29)))</f>
        <v>-3346.9107841100613</v>
      </c>
      <c r="IA23" s="68">
        <f>IF(-(PMT((PROFORMA!$A$53)/12,(PROFORMA!$A$55)*12,PROFORMA!$D$29))&gt;=HZ22,-HZ22,(PMT((PROFORMA!$A$53)/12,(PROFORMA!$A$55)*12,PROFORMA!$D$29)))</f>
        <v>-3346.9107841100613</v>
      </c>
      <c r="IB23" s="68">
        <f>IF(-(PMT((PROFORMA!$A$53)/12,(PROFORMA!$A$55)*12,PROFORMA!$D$29))&gt;=IA22,-IA22,(PMT((PROFORMA!$A$53)/12,(PROFORMA!$A$55)*12,PROFORMA!$D$29)))</f>
        <v>-3346.9107841100613</v>
      </c>
      <c r="IC23" s="68">
        <f>IF(-(PMT((PROFORMA!$A$53)/12,(PROFORMA!$A$55)*12,PROFORMA!$D$29))&gt;=IB22,-IB22,(PMT((PROFORMA!$A$53)/12,(PROFORMA!$A$55)*12,PROFORMA!$D$29)))</f>
        <v>-3346.9107841100613</v>
      </c>
      <c r="ID23" s="68">
        <f>IF(-(PMT((PROFORMA!$A$53)/12,(PROFORMA!$A$55)*12,PROFORMA!$D$29))&gt;=IC22,-IC22,(PMT((PROFORMA!$A$53)/12,(PROFORMA!$A$55)*12,PROFORMA!$D$29)))</f>
        <v>-3346.9107841100613</v>
      </c>
      <c r="IE23" s="68">
        <f>IF(-(PMT((PROFORMA!$A$53)/12,(PROFORMA!$A$55)*12,PROFORMA!$D$29))&gt;=ID22,-ID22,(PMT((PROFORMA!$A$53)/12,(PROFORMA!$A$55)*12,PROFORMA!$D$29)))</f>
        <v>-3346.9107841100613</v>
      </c>
      <c r="IF23" s="68">
        <f>IF(-(PMT((PROFORMA!$A$53)/12,(PROFORMA!$A$55)*12,PROFORMA!$D$29))&gt;=IE22,-IE22,(PMT((PROFORMA!$A$53)/12,(PROFORMA!$A$55)*12,PROFORMA!$D$29)))</f>
        <v>-3346.9107841100613</v>
      </c>
      <c r="IG23" s="68">
        <f>IF(-(PMT((PROFORMA!$A$53)/12,(PROFORMA!$A$55)*12,PROFORMA!$D$29))&gt;=IF22,-IF22,(PMT((PROFORMA!$A$53)/12,(PROFORMA!$A$55)*12,PROFORMA!$D$29)))</f>
        <v>-3346.9107841100613</v>
      </c>
      <c r="IH23" s="68">
        <f>IF(-(PMT((PROFORMA!$A$53)/12,(PROFORMA!$A$55)*12,PROFORMA!$D$29))&gt;=IG22,-IG22,(PMT((PROFORMA!$A$53)/12,(PROFORMA!$A$55)*12,PROFORMA!$D$29)))</f>
        <v>-3330.259486676875</v>
      </c>
      <c r="II23" s="68">
        <f>IF(-(PMT((PROFORMA!$A$53)/12,(PROFORMA!$A$55)*12,PROFORMA!$D$29))&gt;=IH22,-IH22,(PMT((PROFORMA!$A$53)/12,(PROFORMA!$A$55)*12,PROFORMA!$D$29)))</f>
        <v>-1.9690560293383896E-10</v>
      </c>
      <c r="IJ23" s="68" t="e">
        <f>IF(-(PMT((PROFORMA!$A$53)/12,(PROFORMA!$A$55)*12,PROFORMA!$D$29))&gt;=II22,-II22,(PMT((PROFORMA!$A$53)/12,(PROFORMA!$A$55)*12,PROFORMA!$D$29)))</f>
        <v>#NUM!</v>
      </c>
      <c r="IK23" s="68" t="e">
        <f>IF(-(PMT((PROFORMA!$A$53)/12,(PROFORMA!$A$55)*12,PROFORMA!$D$29))&gt;=IJ22,-IJ22,(PMT((PROFORMA!$A$53)/12,(PROFORMA!$A$55)*12,PROFORMA!$D$29)))</f>
        <v>#NUM!</v>
      </c>
      <c r="IL23" s="68" t="e">
        <f>IF(-(PMT((PROFORMA!$A$53)/12,(PROFORMA!$A$55)*12,PROFORMA!$D$29))&gt;=IK22,-IK22,(PMT((PROFORMA!$A$53)/12,(PROFORMA!$A$55)*12,PROFORMA!$D$29)))</f>
        <v>#NUM!</v>
      </c>
      <c r="IM23" s="68" t="e">
        <f>IF(-(PMT((PROFORMA!$A$53)/12,(PROFORMA!$A$55)*12,PROFORMA!$D$29))&gt;=IL22,-IL22,(PMT((PROFORMA!$A$53)/12,(PROFORMA!$A$55)*12,PROFORMA!$D$29)))</f>
        <v>#NUM!</v>
      </c>
      <c r="IN23" s="68" t="e">
        <f>IF(-(PMT((PROFORMA!$A$53)/12,(PROFORMA!$A$55)*12,PROFORMA!$D$29))&gt;=IM22,-IM22,(PMT((PROFORMA!$A$53)/12,(PROFORMA!$A$55)*12,PROFORMA!$D$29)))</f>
        <v>#NUM!</v>
      </c>
      <c r="IO23" s="68" t="e">
        <f>IF(-(PMT((PROFORMA!$A$53)/12,(PROFORMA!$A$55)*12,PROFORMA!$D$29))&gt;=IN22,-IN22,(PMT((PROFORMA!$A$53)/12,(PROFORMA!$A$55)*12,PROFORMA!$D$29)))</f>
        <v>#NUM!</v>
      </c>
      <c r="IP23" s="68" t="e">
        <f>IF(-(PMT((PROFORMA!$A$53)/12,(PROFORMA!$A$55)*12,PROFORMA!$D$29))&gt;=IO22,-IO22,(PMT((PROFORMA!$A$53)/12,(PROFORMA!$A$55)*12,PROFORMA!$D$29)))</f>
        <v>#NUM!</v>
      </c>
      <c r="IQ23" s="68" t="e">
        <f>IF(-(PMT((PROFORMA!$A$53)/12,(PROFORMA!$A$55)*12,PROFORMA!$D$29))&gt;=IP22,-IP22,(PMT((PROFORMA!$A$53)/12,(PROFORMA!$A$55)*12,PROFORMA!$D$29)))</f>
        <v>#NUM!</v>
      </c>
      <c r="IR23" s="68" t="e">
        <f>IF(-(PMT((PROFORMA!$A$53)/12,(PROFORMA!$A$55)*12,PROFORMA!$D$29))&gt;=IQ22,-IQ22,(PMT((PROFORMA!$A$53)/12,(PROFORMA!$A$55)*12,PROFORMA!$D$29)))</f>
        <v>#NUM!</v>
      </c>
      <c r="IS23" s="68" t="e">
        <f>IF(-(PMT((PROFORMA!$A$53)/12,(PROFORMA!$A$55)*12,PROFORMA!$D$29))&gt;=IR22,-IR22,(PMT((PROFORMA!$A$53)/12,(PROFORMA!$A$55)*12,PROFORMA!$D$29)))</f>
        <v>#NUM!</v>
      </c>
      <c r="IT23" s="68" t="e">
        <f>IF(-(PMT((PROFORMA!$A$53)/12,(PROFORMA!$A$55)*12,PROFORMA!$D$29))&gt;=IS22,-IS22,(PMT((PROFORMA!$A$53)/12,(PROFORMA!$A$55)*12,PROFORMA!$D$29)))</f>
        <v>#NUM!</v>
      </c>
      <c r="IU23" s="68" t="e">
        <f>IF(-(PMT((PROFORMA!$A$53)/12,(PROFORMA!$A$55)*12,PROFORMA!$D$29))&gt;=IT22,-IT22,(PMT((PROFORMA!$A$53)/12,(PROFORMA!$A$55)*12,PROFORMA!$D$29)))</f>
        <v>#NUM!</v>
      </c>
      <c r="IV23" s="68" t="e">
        <f>IF(-(PMT((PROFORMA!$A$53)/12,(PROFORMA!$A$55)*12,PROFORMA!$D$29))&gt;=IU22,-IU22,(PMT((PROFORMA!$A$53)/12,(PROFORMA!$A$55)*12,PROFORMA!$D$29)))</f>
        <v>#NUM!</v>
      </c>
      <c r="IW23" s="68" t="e">
        <f>IF(-(PMT((PROFORMA!$A$53)/12,(PROFORMA!$A$55)*12,PROFORMA!$D$29))&gt;=IV22,-IV22,(PMT((PROFORMA!$A$53)/12,(PROFORMA!$A$55)*12,PROFORMA!$D$29)))</f>
        <v>#NUM!</v>
      </c>
      <c r="IX23" s="68" t="e">
        <f>IF(-(PMT((PROFORMA!$A$53)/12,(PROFORMA!$A$55)*12,PROFORMA!$D$29))&gt;=IW22,-IW22,(PMT((PROFORMA!$A$53)/12,(PROFORMA!$A$55)*12,PROFORMA!$D$29)))</f>
        <v>#NUM!</v>
      </c>
      <c r="IY23" s="68" t="e">
        <f>IF(-(PMT((PROFORMA!$A$53)/12,(PROFORMA!$A$55)*12,PROFORMA!$D$29))&gt;=IX22,-IX22,(PMT((PROFORMA!$A$53)/12,(PROFORMA!$A$55)*12,PROFORMA!$D$29)))</f>
        <v>#NUM!</v>
      </c>
      <c r="IZ23" s="68" t="e">
        <f>IF(-(PMT((PROFORMA!$A$53)/12,(PROFORMA!$A$55)*12,PROFORMA!$D$29))&gt;=IY22,-IY22,(PMT((PROFORMA!$A$53)/12,(PROFORMA!$A$55)*12,PROFORMA!$D$29)))</f>
        <v>#NUM!</v>
      </c>
      <c r="JA23" s="68" t="e">
        <f>IF(-(PMT((PROFORMA!$A$53)/12,(PROFORMA!$A$55)*12,PROFORMA!$D$29))&gt;=IZ22,-IZ22,(PMT((PROFORMA!$A$53)/12,(PROFORMA!$A$55)*12,PROFORMA!$D$29)))</f>
        <v>#NUM!</v>
      </c>
      <c r="JB23" s="68" t="e">
        <f>IF(-(PMT((PROFORMA!$A$53)/12,(PROFORMA!$A$55)*12,PROFORMA!$D$29))&gt;=JA22,-JA22,(PMT((PROFORMA!$A$53)/12,(PROFORMA!$A$55)*12,PROFORMA!$D$29)))</f>
        <v>#NUM!</v>
      </c>
      <c r="JC23" s="68" t="e">
        <f>IF(-(PMT((PROFORMA!$A$53)/12,(PROFORMA!$A$55)*12,PROFORMA!$D$29))&gt;=JB22,-JB22,(PMT((PROFORMA!$A$53)/12,(PROFORMA!$A$55)*12,PROFORMA!$D$29)))</f>
        <v>#NUM!</v>
      </c>
      <c r="JD23" s="68" t="e">
        <f>IF(-(PMT((PROFORMA!$A$53)/12,(PROFORMA!$A$55)*12,PROFORMA!$D$29))&gt;=JC22,-JC22,(PMT((PROFORMA!$A$53)/12,(PROFORMA!$A$55)*12,PROFORMA!$D$29)))</f>
        <v>#NUM!</v>
      </c>
      <c r="JE23" s="68" t="e">
        <f>IF(-(PMT((PROFORMA!$A$53)/12,(PROFORMA!$A$55)*12,PROFORMA!$D$29))&gt;=JD22,-JD22,(PMT((PROFORMA!$A$53)/12,(PROFORMA!$A$55)*12,PROFORMA!$D$29)))</f>
        <v>#NUM!</v>
      </c>
      <c r="JF23" s="68" t="e">
        <f>IF(-(PMT((PROFORMA!$A$53)/12,(PROFORMA!$A$55)*12,PROFORMA!$D$29))&gt;=JE22,-JE22,(PMT((PROFORMA!$A$53)/12,(PROFORMA!$A$55)*12,PROFORMA!$D$29)))</f>
        <v>#NUM!</v>
      </c>
      <c r="JG23" s="68" t="e">
        <f>IF(-(PMT((PROFORMA!$A$53)/12,(PROFORMA!$A$55)*12,PROFORMA!$D$29))&gt;=JF22,-JF22,(PMT((PROFORMA!$A$53)/12,(PROFORMA!$A$55)*12,PROFORMA!$D$29)))</f>
        <v>#NUM!</v>
      </c>
      <c r="JH23" s="68" t="e">
        <f>IF(-(PMT((PROFORMA!$A$53)/12,(PROFORMA!$A$55)*12,PROFORMA!$D$29))&gt;=JG22,-JG22,(PMT((PROFORMA!$A$53)/12,(PROFORMA!$A$55)*12,PROFORMA!$D$29)))</f>
        <v>#NUM!</v>
      </c>
      <c r="JI23" s="68" t="e">
        <f>IF(-(PMT((PROFORMA!$A$53)/12,(PROFORMA!$A$55)*12,PROFORMA!$D$29))&gt;=JH22,-JH22,(PMT((PROFORMA!$A$53)/12,(PROFORMA!$A$55)*12,PROFORMA!$D$29)))</f>
        <v>#NUM!</v>
      </c>
      <c r="JJ23" s="68" t="e">
        <f>IF(-(PMT((PROFORMA!$A$53)/12,(PROFORMA!$A$55)*12,PROFORMA!$D$29))&gt;=JI22,-JI22,(PMT((PROFORMA!$A$53)/12,(PROFORMA!$A$55)*12,PROFORMA!$D$29)))</f>
        <v>#NUM!</v>
      </c>
      <c r="JK23" s="68" t="e">
        <f>IF(-(PMT((PROFORMA!$A$53)/12,(PROFORMA!$A$55)*12,PROFORMA!$D$29))&gt;=JJ22,-JJ22,(PMT((PROFORMA!$A$53)/12,(PROFORMA!$A$55)*12,PROFORMA!$D$29)))</f>
        <v>#NUM!</v>
      </c>
      <c r="JL23" s="68" t="e">
        <f>IF(-(PMT((PROFORMA!$A$53)/12,(PROFORMA!$A$55)*12,PROFORMA!$D$29))&gt;=JK22,-JK22,(PMT((PROFORMA!$A$53)/12,(PROFORMA!$A$55)*12,PROFORMA!$D$29)))</f>
        <v>#NUM!</v>
      </c>
      <c r="JM23" s="68" t="e">
        <f>IF(-(PMT((PROFORMA!$A$53)/12,(PROFORMA!$A$55)*12,PROFORMA!$D$29))&gt;=JL22,-JL22,(PMT((PROFORMA!$A$53)/12,(PROFORMA!$A$55)*12,PROFORMA!$D$29)))</f>
        <v>#NUM!</v>
      </c>
      <c r="JN23" s="68" t="e">
        <f>IF(-(PMT((PROFORMA!$A$53)/12,(PROFORMA!$A$55)*12,PROFORMA!$D$29))&gt;=JM22,-JM22,(PMT((PROFORMA!$A$53)/12,(PROFORMA!$A$55)*12,PROFORMA!$D$29)))</f>
        <v>#NUM!</v>
      </c>
      <c r="JO23" s="68" t="e">
        <f>IF(-(PMT((PROFORMA!$A$53)/12,(PROFORMA!$A$55)*12,PROFORMA!$D$29))&gt;=JN22,-JN22,(PMT((PROFORMA!$A$53)/12,(PROFORMA!$A$55)*12,PROFORMA!$D$29)))</f>
        <v>#NUM!</v>
      </c>
      <c r="JP23" s="68" t="e">
        <f>IF(-(PMT((PROFORMA!$A$53)/12,(PROFORMA!$A$55)*12,PROFORMA!$D$29))&gt;=JO22,-JO22,(PMT((PROFORMA!$A$53)/12,(PROFORMA!$A$55)*12,PROFORMA!$D$29)))</f>
        <v>#NUM!</v>
      </c>
      <c r="JQ23" s="68" t="e">
        <f>IF(-(PMT((PROFORMA!$A$53)/12,(PROFORMA!$A$55)*12,PROFORMA!$D$29))&gt;=JP22,-JP22,(PMT((PROFORMA!$A$53)/12,(PROFORMA!$A$55)*12,PROFORMA!$D$29)))</f>
        <v>#NUM!</v>
      </c>
      <c r="JR23" s="68" t="e">
        <f>IF(-(PMT((PROFORMA!$A$53)/12,(PROFORMA!$A$55)*12,PROFORMA!$D$29))&gt;=JQ22,-JQ22,(PMT((PROFORMA!$A$53)/12,(PROFORMA!$A$55)*12,PROFORMA!$D$29)))</f>
        <v>#NUM!</v>
      </c>
      <c r="JS23" s="68" t="e">
        <f>IF(-(PMT((PROFORMA!$A$53)/12,(PROFORMA!$A$55)*12,PROFORMA!$D$29))&gt;=JR22,-JR22,(PMT((PROFORMA!$A$53)/12,(PROFORMA!$A$55)*12,PROFORMA!$D$29)))</f>
        <v>#NUM!</v>
      </c>
      <c r="JT23" s="68" t="e">
        <f>IF(-(PMT((PROFORMA!$A$53)/12,(PROFORMA!$A$55)*12,PROFORMA!$D$29))&gt;=JS22,-JS22,(PMT((PROFORMA!$A$53)/12,(PROFORMA!$A$55)*12,PROFORMA!$D$29)))</f>
        <v>#NUM!</v>
      </c>
      <c r="JU23" s="68" t="e">
        <f>IF(-(PMT((PROFORMA!$A$53)/12,(PROFORMA!$A$55)*12,PROFORMA!$D$29))&gt;=JT22,-JT22,(PMT((PROFORMA!$A$53)/12,(PROFORMA!$A$55)*12,PROFORMA!$D$29)))</f>
        <v>#NUM!</v>
      </c>
      <c r="JV23" s="68" t="e">
        <f>IF(-(PMT((PROFORMA!$A$53)/12,(PROFORMA!$A$55)*12,PROFORMA!$D$29))&gt;=JU22,-JU22,(PMT((PROFORMA!$A$53)/12,(PROFORMA!$A$55)*12,PROFORMA!$D$29)))</f>
        <v>#NUM!</v>
      </c>
      <c r="JW23" s="68" t="e">
        <f>IF(-(PMT((PROFORMA!$A$53)/12,(PROFORMA!$A$55)*12,PROFORMA!$D$29))&gt;=JV22,-JV22,(PMT((PROFORMA!$A$53)/12,(PROFORMA!$A$55)*12,PROFORMA!$D$29)))</f>
        <v>#NUM!</v>
      </c>
      <c r="JX23" s="68" t="e">
        <f>IF(-(PMT((PROFORMA!$A$53)/12,(PROFORMA!$A$55)*12,PROFORMA!$D$29))&gt;=JW22,-JW22,(PMT((PROFORMA!$A$53)/12,(PROFORMA!$A$55)*12,PROFORMA!$D$29)))</f>
        <v>#NUM!</v>
      </c>
      <c r="JY23" s="68" t="e">
        <f>IF(-(PMT((PROFORMA!$A$53)/12,(PROFORMA!$A$55)*12,PROFORMA!$D$29))&gt;=JX22,-JX22,(PMT((PROFORMA!$A$53)/12,(PROFORMA!$A$55)*12,PROFORMA!$D$29)))</f>
        <v>#NUM!</v>
      </c>
      <c r="JZ23" s="68" t="e">
        <f>IF(-(PMT((PROFORMA!$A$53)/12,(PROFORMA!$A$55)*12,PROFORMA!$D$29))&gt;=JY22,-JY22,(PMT((PROFORMA!$A$53)/12,(PROFORMA!$A$55)*12,PROFORMA!$D$29)))</f>
        <v>#NUM!</v>
      </c>
      <c r="KA23" s="68" t="e">
        <f>IF(-(PMT((PROFORMA!$A$53)/12,(PROFORMA!$A$55)*12,PROFORMA!$D$29))&gt;=JZ22,-JZ22,(PMT((PROFORMA!$A$53)/12,(PROFORMA!$A$55)*12,PROFORMA!$D$29)))</f>
        <v>#NUM!</v>
      </c>
      <c r="KB23" s="68" t="e">
        <f>IF(-(PMT((PROFORMA!$A$53)/12,(PROFORMA!$A$55)*12,PROFORMA!$D$29))&gt;=KA22,-KA22,(PMT((PROFORMA!$A$53)/12,(PROFORMA!$A$55)*12,PROFORMA!$D$29)))</f>
        <v>#NUM!</v>
      </c>
      <c r="KC23" s="68" t="e">
        <f>IF(-(PMT((PROFORMA!$A$53)/12,(PROFORMA!$A$55)*12,PROFORMA!$D$29))&gt;=KB22,-KB22,(PMT((PROFORMA!$A$53)/12,(PROFORMA!$A$55)*12,PROFORMA!$D$29)))</f>
        <v>#NUM!</v>
      </c>
      <c r="KD23" s="68" t="e">
        <f>IF(-(PMT((PROFORMA!$A$53)/12,(PROFORMA!$A$55)*12,PROFORMA!$D$29))&gt;=KC22,-KC22,(PMT((PROFORMA!$A$53)/12,(PROFORMA!$A$55)*12,PROFORMA!$D$29)))</f>
        <v>#NUM!</v>
      </c>
      <c r="KE23" s="68" t="e">
        <f>IF(-(PMT((PROFORMA!$A$53)/12,(PROFORMA!$A$55)*12,PROFORMA!$D$29))&gt;=KD22,-KD22,(PMT((PROFORMA!$A$53)/12,(PROFORMA!$A$55)*12,PROFORMA!$D$29)))</f>
        <v>#NUM!</v>
      </c>
      <c r="KF23" s="68" t="e">
        <f>IF(-(PMT((PROFORMA!$A$53)/12,(PROFORMA!$A$55)*12,PROFORMA!$D$29))&gt;=KE22,-KE22,(PMT((PROFORMA!$A$53)/12,(PROFORMA!$A$55)*12,PROFORMA!$D$29)))</f>
        <v>#NUM!</v>
      </c>
      <c r="KG23" s="68" t="e">
        <f>IF(-(PMT((PROFORMA!$A$53)/12,(PROFORMA!$A$55)*12,PROFORMA!$D$29))&gt;=KF22,-KF22,(PMT((PROFORMA!$A$53)/12,(PROFORMA!$A$55)*12,PROFORMA!$D$29)))</f>
        <v>#NUM!</v>
      </c>
      <c r="KH23" s="68" t="e">
        <f>IF(-(PMT((PROFORMA!$A$53)/12,(PROFORMA!$A$55)*12,PROFORMA!$D$29))&gt;=KG22,-KG22,(PMT((PROFORMA!$A$53)/12,(PROFORMA!$A$55)*12,PROFORMA!$D$29)))</f>
        <v>#NUM!</v>
      </c>
      <c r="KI23" s="68" t="e">
        <f>IF(-(PMT((PROFORMA!$A$53)/12,(PROFORMA!$A$55)*12,PROFORMA!$D$29))&gt;=KH22,-KH22,(PMT((PROFORMA!$A$53)/12,(PROFORMA!$A$55)*12,PROFORMA!$D$29)))</f>
        <v>#NUM!</v>
      </c>
      <c r="KJ23" s="68" t="e">
        <f>IF(-(PMT((PROFORMA!$A$53)/12,(PROFORMA!$A$55)*12,PROFORMA!$D$29))&gt;=KI22,-KI22,(PMT((PROFORMA!$A$53)/12,(PROFORMA!$A$55)*12,PROFORMA!$D$29)))</f>
        <v>#NUM!</v>
      </c>
      <c r="KK23" s="68" t="e">
        <f>IF(-(PMT((PROFORMA!$A$53)/12,(PROFORMA!$A$55)*12,PROFORMA!$D$29))&gt;=KJ22,-KJ22,(PMT((PROFORMA!$A$53)/12,(PROFORMA!$A$55)*12,PROFORMA!$D$29)))</f>
        <v>#NUM!</v>
      </c>
      <c r="KL23" s="68" t="e">
        <f>IF(-(PMT((PROFORMA!$A$53)/12,(PROFORMA!$A$55)*12,PROFORMA!$D$29))&gt;=KK22,-KK22,(PMT((PROFORMA!$A$53)/12,(PROFORMA!$A$55)*12,PROFORMA!$D$29)))</f>
        <v>#NUM!</v>
      </c>
      <c r="KM23" s="68" t="e">
        <f>IF(-(PMT((PROFORMA!$A$53)/12,(PROFORMA!$A$55)*12,PROFORMA!$D$29))&gt;=KL22,-KL22,(PMT((PROFORMA!$A$53)/12,(PROFORMA!$A$55)*12,PROFORMA!$D$29)))</f>
        <v>#NUM!</v>
      </c>
      <c r="KN23" s="68" t="e">
        <f>IF(-(PMT((PROFORMA!$A$53)/12,(PROFORMA!$A$55)*12,PROFORMA!$D$29))&gt;=KM22,-KM22,(PMT((PROFORMA!$A$53)/12,(PROFORMA!$A$55)*12,PROFORMA!$D$29)))</f>
        <v>#NUM!</v>
      </c>
      <c r="KO23" s="68" t="e">
        <f>IF(-(PMT((PROFORMA!$A$53)/12,(PROFORMA!$A$55)*12,PROFORMA!$D$29))&gt;=KN22,-KN22,(PMT((PROFORMA!$A$53)/12,(PROFORMA!$A$55)*12,PROFORMA!$D$29)))</f>
        <v>#NUM!</v>
      </c>
      <c r="KP23" s="68" t="e">
        <f>IF(-(PMT((PROFORMA!$A$53)/12,(PROFORMA!$A$55)*12,PROFORMA!$D$29))&gt;=KO22,-KO22,(PMT((PROFORMA!$A$53)/12,(PROFORMA!$A$55)*12,PROFORMA!$D$29)))</f>
        <v>#NUM!</v>
      </c>
      <c r="KQ23" s="68" t="e">
        <f>IF(-(PMT((PROFORMA!$A$53)/12,(PROFORMA!$A$55)*12,PROFORMA!$D$29))&gt;=KP22,-KP22,(PMT((PROFORMA!$A$53)/12,(PROFORMA!$A$55)*12,PROFORMA!$D$29)))</f>
        <v>#NUM!</v>
      </c>
      <c r="KR23" s="68" t="e">
        <f>IF(-(PMT((PROFORMA!$A$53)/12,(PROFORMA!$A$55)*12,PROFORMA!$D$29))&gt;=KQ22,-KQ22,(PMT((PROFORMA!$A$53)/12,(PROFORMA!$A$55)*12,PROFORMA!$D$29)))</f>
        <v>#NUM!</v>
      </c>
      <c r="KS23" s="68" t="e">
        <f>IF(-(PMT((PROFORMA!$A$53)/12,(PROFORMA!$A$55)*12,PROFORMA!$D$29))&gt;=KR22,-KR22,(PMT((PROFORMA!$A$53)/12,(PROFORMA!$A$55)*12,PROFORMA!$D$29)))</f>
        <v>#NUM!</v>
      </c>
      <c r="KT23" s="68" t="e">
        <f>IF(-(PMT((PROFORMA!$A$53)/12,(PROFORMA!$A$55)*12,PROFORMA!$D$29))&gt;=KS22,-KS22,(PMT((PROFORMA!$A$53)/12,(PROFORMA!$A$55)*12,PROFORMA!$D$29)))</f>
        <v>#NUM!</v>
      </c>
      <c r="KU23" s="68" t="e">
        <f>IF(-(PMT((PROFORMA!$A$53)/12,(PROFORMA!$A$55)*12,PROFORMA!$D$29))&gt;=KT22,-KT22,(PMT((PROFORMA!$A$53)/12,(PROFORMA!$A$55)*12,PROFORMA!$D$29)))</f>
        <v>#NUM!</v>
      </c>
      <c r="KV23" s="68" t="e">
        <f>IF(-(PMT((PROFORMA!$A$53)/12,(PROFORMA!$A$55)*12,PROFORMA!$D$29))&gt;=KU22,-KU22,(PMT((PROFORMA!$A$53)/12,(PROFORMA!$A$55)*12,PROFORMA!$D$29)))</f>
        <v>#NUM!</v>
      </c>
      <c r="KW23" s="68" t="e">
        <f>IF(-(PMT((PROFORMA!$A$53)/12,(PROFORMA!$A$55)*12,PROFORMA!$D$29))&gt;=KV22,-KV22,(PMT((PROFORMA!$A$53)/12,(PROFORMA!$A$55)*12,PROFORMA!$D$29)))</f>
        <v>#NUM!</v>
      </c>
      <c r="KX23" s="68" t="e">
        <f>IF(-(PMT((PROFORMA!$A$53)/12,(PROFORMA!$A$55)*12,PROFORMA!$D$29))&gt;=KW22,-KW22,(PMT((PROFORMA!$A$53)/12,(PROFORMA!$A$55)*12,PROFORMA!$D$29)))</f>
        <v>#NUM!</v>
      </c>
      <c r="KY23" s="68" t="e">
        <f>IF(-(PMT((PROFORMA!$A$53)/12,(PROFORMA!$A$55)*12,PROFORMA!$D$29))&gt;=KX22,-KX22,(PMT((PROFORMA!$A$53)/12,(PROFORMA!$A$55)*12,PROFORMA!$D$29)))</f>
        <v>#NUM!</v>
      </c>
      <c r="KZ23" s="68" t="e">
        <f>IF(-(PMT((PROFORMA!$A$53)/12,(PROFORMA!$A$55)*12,PROFORMA!$D$29))&gt;=KY22,-KY22,(PMT((PROFORMA!$A$53)/12,(PROFORMA!$A$55)*12,PROFORMA!$D$29)))</f>
        <v>#NUM!</v>
      </c>
      <c r="LA23" s="68" t="e">
        <f>IF(-(PMT((PROFORMA!$A$53)/12,(PROFORMA!$A$55)*12,PROFORMA!$D$29))&gt;=KZ22,-KZ22,(PMT((PROFORMA!$A$53)/12,(PROFORMA!$A$55)*12,PROFORMA!$D$29)))</f>
        <v>#NUM!</v>
      </c>
      <c r="LB23" s="68" t="e">
        <f>IF(-(PMT((PROFORMA!$A$53)/12,(PROFORMA!$A$55)*12,PROFORMA!$D$29))&gt;=LA22,-LA22,(PMT((PROFORMA!$A$53)/12,(PROFORMA!$A$55)*12,PROFORMA!$D$29)))</f>
        <v>#NUM!</v>
      </c>
      <c r="LC23" s="68" t="e">
        <f>IF(-(PMT((PROFORMA!$A$53)/12,(PROFORMA!$A$55)*12,PROFORMA!$D$29))&gt;=LB22,-LB22,(PMT((PROFORMA!$A$53)/12,(PROFORMA!$A$55)*12,PROFORMA!$D$29)))</f>
        <v>#NUM!</v>
      </c>
      <c r="LD23" s="68" t="e">
        <f>IF(-(PMT((PROFORMA!$A$53)/12,(PROFORMA!$A$55)*12,PROFORMA!$D$29))&gt;=LC22,-LC22,(PMT((PROFORMA!$A$53)/12,(PROFORMA!$A$55)*12,PROFORMA!$D$29)))</f>
        <v>#NUM!</v>
      </c>
      <c r="LE23" s="68" t="e">
        <f>IF(-(PMT((PROFORMA!$A$53)/12,(PROFORMA!$A$55)*12,PROFORMA!$D$29))&gt;=LD22,-LD22,(PMT((PROFORMA!$A$53)/12,(PROFORMA!$A$55)*12,PROFORMA!$D$29)))</f>
        <v>#NUM!</v>
      </c>
      <c r="LF23" s="68" t="e">
        <f>IF(-(PMT((PROFORMA!$A$53)/12,(PROFORMA!$A$55)*12,PROFORMA!$D$29))&gt;=LE22,-LE22,(PMT((PROFORMA!$A$53)/12,(PROFORMA!$A$55)*12,PROFORMA!$D$29)))</f>
        <v>#NUM!</v>
      </c>
      <c r="LG23" s="68" t="e">
        <f>IF(-(PMT((PROFORMA!$A$53)/12,(PROFORMA!$A$55)*12,PROFORMA!$D$29))&gt;=LF22,-LF22,(PMT((PROFORMA!$A$53)/12,(PROFORMA!$A$55)*12,PROFORMA!$D$29)))</f>
        <v>#NUM!</v>
      </c>
      <c r="LH23" s="68" t="e">
        <f>IF(-(PMT((PROFORMA!$A$53)/12,(PROFORMA!$A$55)*12,PROFORMA!$D$29))&gt;=LG22,-LG22,(PMT((PROFORMA!$A$53)/12,(PROFORMA!$A$55)*12,PROFORMA!$D$29)))</f>
        <v>#NUM!</v>
      </c>
      <c r="LI23" s="68" t="e">
        <f>IF(-(PMT((PROFORMA!$A$53)/12,(PROFORMA!$A$55)*12,PROFORMA!$D$29))&gt;=LH22,-LH22,(PMT((PROFORMA!$A$53)/12,(PROFORMA!$A$55)*12,PROFORMA!$D$29)))</f>
        <v>#NUM!</v>
      </c>
      <c r="LJ23" s="68" t="e">
        <f>IF(-(PMT((PROFORMA!$A$53)/12,(PROFORMA!$A$55)*12,PROFORMA!$D$29))&gt;=LI22,-LI22,(PMT((PROFORMA!$A$53)/12,(PROFORMA!$A$55)*12,PROFORMA!$D$29)))</f>
        <v>#NUM!</v>
      </c>
      <c r="LK23" s="68" t="e">
        <f>IF(-(PMT((PROFORMA!$A$53)/12,(PROFORMA!$A$55)*12,PROFORMA!$D$29))&gt;=LJ22,-LJ22,(PMT((PROFORMA!$A$53)/12,(PROFORMA!$A$55)*12,PROFORMA!$D$29)))</f>
        <v>#NUM!</v>
      </c>
      <c r="LL23" s="68" t="e">
        <f>IF(-(PMT((PROFORMA!$A$53)/12,(PROFORMA!$A$55)*12,PROFORMA!$D$29))&gt;=LK22,-LK22,(PMT((PROFORMA!$A$53)/12,(PROFORMA!$A$55)*12,PROFORMA!$D$29)))</f>
        <v>#NUM!</v>
      </c>
      <c r="LM23" s="68" t="e">
        <f>IF(-(PMT((PROFORMA!$A$53)/12,(PROFORMA!$A$55)*12,PROFORMA!$D$29))&gt;=LL22,-LL22,(PMT((PROFORMA!$A$53)/12,(PROFORMA!$A$55)*12,PROFORMA!$D$29)))</f>
        <v>#NUM!</v>
      </c>
      <c r="LN23" s="68" t="e">
        <f>IF(-(PMT((PROFORMA!$A$53)/12,(PROFORMA!$A$55)*12,PROFORMA!$D$29))&gt;=LM22,-LM22,(PMT((PROFORMA!$A$53)/12,(PROFORMA!$A$55)*12,PROFORMA!$D$29)))</f>
        <v>#NUM!</v>
      </c>
      <c r="LO23" s="68" t="e">
        <f>IF(-(PMT((PROFORMA!$A$53)/12,(PROFORMA!$A$55)*12,PROFORMA!$D$29))&gt;=LN22,-LN22,(PMT((PROFORMA!$A$53)/12,(PROFORMA!$A$55)*12,PROFORMA!$D$29)))</f>
        <v>#NUM!</v>
      </c>
      <c r="LP23" s="68" t="e">
        <f>IF(-(PMT((PROFORMA!$A$53)/12,(PROFORMA!$A$55)*12,PROFORMA!$D$29))&gt;=LO22,-LO22,(PMT((PROFORMA!$A$53)/12,(PROFORMA!$A$55)*12,PROFORMA!$D$29)))</f>
        <v>#NUM!</v>
      </c>
      <c r="LQ23" s="68" t="e">
        <f>IF(-(PMT((PROFORMA!$A$53)/12,(PROFORMA!$A$55)*12,PROFORMA!$D$29))&gt;=LP22,-LP22,(PMT((PROFORMA!$A$53)/12,(PROFORMA!$A$55)*12,PROFORMA!$D$29)))</f>
        <v>#NUM!</v>
      </c>
      <c r="LR23" s="68" t="e">
        <f>IF(-(PMT((PROFORMA!$A$53)/12,(PROFORMA!$A$55)*12,PROFORMA!$D$29))&gt;=LQ22,-LQ22,(PMT((PROFORMA!$A$53)/12,(PROFORMA!$A$55)*12,PROFORMA!$D$29)))</f>
        <v>#NUM!</v>
      </c>
      <c r="LS23" s="68" t="e">
        <f>IF(-(PMT((PROFORMA!$A$53)/12,(PROFORMA!$A$55)*12,PROFORMA!$D$29))&gt;=LR22,-LR22,(PMT((PROFORMA!$A$53)/12,(PROFORMA!$A$55)*12,PROFORMA!$D$29)))</f>
        <v>#NUM!</v>
      </c>
      <c r="LT23" s="68" t="e">
        <f>IF(-(PMT((PROFORMA!$A$53)/12,(PROFORMA!$A$55)*12,PROFORMA!$D$29))&gt;=LS22,-LS22,(PMT((PROFORMA!$A$53)/12,(PROFORMA!$A$55)*12,PROFORMA!$D$29)))</f>
        <v>#NUM!</v>
      </c>
      <c r="LU23" s="68" t="e">
        <f>IF(-(PMT((PROFORMA!$A$53)/12,(PROFORMA!$A$55)*12,PROFORMA!$D$29))&gt;=LT22,-LT22,(PMT((PROFORMA!$A$53)/12,(PROFORMA!$A$55)*12,PROFORMA!$D$29)))</f>
        <v>#NUM!</v>
      </c>
      <c r="LV23" s="68" t="e">
        <f>IF(-(PMT((PROFORMA!$A$53)/12,(PROFORMA!$A$55)*12,PROFORMA!$D$29))&gt;=LU22,-LU22,(PMT((PROFORMA!$A$53)/12,(PROFORMA!$A$55)*12,PROFORMA!$D$29)))</f>
        <v>#NUM!</v>
      </c>
      <c r="LW23" s="68" t="e">
        <f>IF(-(PMT((PROFORMA!$A$53)/12,(PROFORMA!$A$55)*12,PROFORMA!$D$29))&gt;=LV22,-LV22,(PMT((PROFORMA!$A$53)/12,(PROFORMA!$A$55)*12,PROFORMA!$D$29)))</f>
        <v>#NUM!</v>
      </c>
      <c r="LX23" s="68" t="e">
        <f>IF(-(PMT((PROFORMA!$A$53)/12,(PROFORMA!$A$55)*12,PROFORMA!$D$29))&gt;=LW22,-LW22,(PMT((PROFORMA!$A$53)/12,(PROFORMA!$A$55)*12,PROFORMA!$D$29)))</f>
        <v>#NUM!</v>
      </c>
      <c r="LY23" s="68" t="e">
        <f>IF(-(PMT((PROFORMA!$A$53)/12,(PROFORMA!$A$55)*12,PROFORMA!$D$29))&gt;=LX22,-LX22,(PMT((PROFORMA!$A$53)/12,(PROFORMA!$A$55)*12,PROFORMA!$D$29)))</f>
        <v>#NUM!</v>
      </c>
      <c r="LZ23" s="68" t="e">
        <f>IF(-(PMT((PROFORMA!$A$53)/12,(PROFORMA!$A$55)*12,PROFORMA!$D$29))&gt;=LY22,-LY22,(PMT((PROFORMA!$A$53)/12,(PROFORMA!$A$55)*12,PROFORMA!$D$29)))</f>
        <v>#NUM!</v>
      </c>
      <c r="MA23" s="68" t="e">
        <f>IF(-(PMT((PROFORMA!$A$53)/12,(PROFORMA!$A$55)*12,PROFORMA!$D$29))&gt;=LZ22,-LZ22,(PMT((PROFORMA!$A$53)/12,(PROFORMA!$A$55)*12,PROFORMA!$D$29)))</f>
        <v>#NUM!</v>
      </c>
      <c r="MB23" s="68" t="e">
        <f>IF(-(PMT((PROFORMA!$A$53)/12,(PROFORMA!$A$55)*12,PROFORMA!$D$29))&gt;=MA22,-MA22,(PMT((PROFORMA!$A$53)/12,(PROFORMA!$A$55)*12,PROFORMA!$D$29)))</f>
        <v>#NUM!</v>
      </c>
      <c r="MC23" s="68" t="e">
        <f>IF(-(PMT((PROFORMA!$A$53)/12,(PROFORMA!$A$55)*12,PROFORMA!$D$29))&gt;=MB22,-MB22,(PMT((PROFORMA!$A$53)/12,(PROFORMA!$A$55)*12,PROFORMA!$D$29)))</f>
        <v>#NUM!</v>
      </c>
      <c r="MD23" s="68" t="e">
        <f>IF(-(PMT((PROFORMA!$A$53)/12,(PROFORMA!$A$55)*12,PROFORMA!$D$29))&gt;=MC22,-MC22,(PMT((PROFORMA!$A$53)/12,(PROFORMA!$A$55)*12,PROFORMA!$D$29)))</f>
        <v>#NUM!</v>
      </c>
      <c r="ME23" s="68" t="e">
        <f>IF(-(PMT((PROFORMA!$A$53)/12,(PROFORMA!$A$55)*12,PROFORMA!$D$29))&gt;=MD22,-MD22,(PMT((PROFORMA!$A$53)/12,(PROFORMA!$A$55)*12,PROFORMA!$D$29)))</f>
        <v>#NUM!</v>
      </c>
      <c r="MF23" s="68" t="e">
        <f>IF(-(PMT((PROFORMA!$A$53)/12,(PROFORMA!$A$55)*12,PROFORMA!$D$29))&gt;=ME22,-ME22,(PMT((PROFORMA!$A$53)/12,(PROFORMA!$A$55)*12,PROFORMA!$D$29)))</f>
        <v>#NUM!</v>
      </c>
      <c r="MG23" s="68" t="e">
        <f>IF(-(PMT((PROFORMA!$A$53)/12,(PROFORMA!$A$55)*12,PROFORMA!$D$29))&gt;=MF22,-MF22,(PMT((PROFORMA!$A$53)/12,(PROFORMA!$A$55)*12,PROFORMA!$D$29)))</f>
        <v>#NUM!</v>
      </c>
      <c r="MH23" s="68" t="e">
        <f>IF(-(PMT((PROFORMA!$A$53)/12,(PROFORMA!$A$55)*12,PROFORMA!$D$29))&gt;=MG22,-MG22,(PMT((PROFORMA!$A$53)/12,(PROFORMA!$A$55)*12,PROFORMA!$D$29)))</f>
        <v>#NUM!</v>
      </c>
      <c r="MI23" s="68" t="e">
        <f>IF(-(PMT((PROFORMA!$A$53)/12,(PROFORMA!$A$55)*12,PROFORMA!$D$29))&gt;=MH22,-MH22,(PMT((PROFORMA!$A$53)/12,(PROFORMA!$A$55)*12,PROFORMA!$D$29)))</f>
        <v>#NUM!</v>
      </c>
      <c r="MJ23" s="68" t="e">
        <f>IF(-(PMT((PROFORMA!$A$53)/12,(PROFORMA!$A$55)*12,PROFORMA!$D$29))&gt;=MI22,-MI22,(PMT((PROFORMA!$A$53)/12,(PROFORMA!$A$55)*12,PROFORMA!$D$29)))</f>
        <v>#NUM!</v>
      </c>
      <c r="MK23" s="68" t="e">
        <f>IF(-(PMT((PROFORMA!$A$53)/12,(PROFORMA!$A$55)*12,PROFORMA!$D$29))&gt;=MJ22,-MJ22,(PMT((PROFORMA!$A$53)/12,(PROFORMA!$A$55)*12,PROFORMA!$D$29)))</f>
        <v>#NUM!</v>
      </c>
      <c r="ML23" s="68" t="e">
        <f>IF(-(PMT((PROFORMA!$A$53)/12,(PROFORMA!$A$55)*12,PROFORMA!$D$29))&gt;=MK22,-MK22,(PMT((PROFORMA!$A$53)/12,(PROFORMA!$A$55)*12,PROFORMA!$D$29)))</f>
        <v>#NUM!</v>
      </c>
      <c r="MM23" s="68" t="e">
        <f>IF(-(PMT((PROFORMA!$A$53)/12,(PROFORMA!$A$55)*12,PROFORMA!$D$29))&gt;=ML22,-ML22,(PMT((PROFORMA!$A$53)/12,(PROFORMA!$A$55)*12,PROFORMA!$D$29)))</f>
        <v>#NUM!</v>
      </c>
      <c r="MN23" s="68" t="e">
        <f>IF(-(PMT((PROFORMA!$A$53)/12,(PROFORMA!$A$55)*12,PROFORMA!$D$29))&gt;=MM22,-MM22,(PMT((PROFORMA!$A$53)/12,(PROFORMA!$A$55)*12,PROFORMA!$D$29)))</f>
        <v>#NUM!</v>
      </c>
      <c r="MO23" s="68" t="e">
        <f>IF(-(PMT((PROFORMA!$A$53)/12,(PROFORMA!$A$55)*12,PROFORMA!$D$29))&gt;=MN22,-MN22,(PMT((PROFORMA!$A$53)/12,(PROFORMA!$A$55)*12,PROFORMA!$D$29)))</f>
        <v>#NUM!</v>
      </c>
      <c r="MP23" s="68" t="e">
        <f>IF(-(PMT((PROFORMA!$A$53)/12,(PROFORMA!$A$55)*12,PROFORMA!$D$29))&gt;=MO22,-MO22,(PMT((PROFORMA!$A$53)/12,(PROFORMA!$A$55)*12,PROFORMA!$D$29)))</f>
        <v>#NUM!</v>
      </c>
      <c r="MQ23" s="68" t="e">
        <f>IF(-(PMT((PROFORMA!$A$53)/12,(PROFORMA!$A$55)*12,PROFORMA!$D$29))&gt;=MP22,-MP22,(PMT((PROFORMA!$A$53)/12,(PROFORMA!$A$55)*12,PROFORMA!$D$29)))</f>
        <v>#NUM!</v>
      </c>
      <c r="MR23" s="68" t="e">
        <f>IF(-(PMT((PROFORMA!$A$53)/12,(PROFORMA!$A$55)*12,PROFORMA!$D$29))&gt;=MQ22,-MQ22,(PMT((PROFORMA!$A$53)/12,(PROFORMA!$A$55)*12,PROFORMA!$D$29)))</f>
        <v>#NUM!</v>
      </c>
      <c r="MS23" s="68" t="e">
        <f>IF(-(PMT((PROFORMA!$A$53)/12,(PROFORMA!$A$55)*12,PROFORMA!$D$29))&gt;=MR22,-MR22,(PMT((PROFORMA!$A$53)/12,(PROFORMA!$A$55)*12,PROFORMA!$D$29)))</f>
        <v>#NUM!</v>
      </c>
      <c r="MT23" s="68" t="e">
        <f>IF(-(PMT((PROFORMA!$A$53)/12,(PROFORMA!$A$55)*12,PROFORMA!$D$29))&gt;=MS22,-MS22,(PMT((PROFORMA!$A$53)/12,(PROFORMA!$A$55)*12,PROFORMA!$D$29)))</f>
        <v>#NUM!</v>
      </c>
      <c r="MU23" s="68" t="e">
        <f>IF(-(PMT((PROFORMA!$A$53)/12,(PROFORMA!$A$55)*12,PROFORMA!$D$29))&gt;=MT22,-MT22,(PMT((PROFORMA!$A$53)/12,(PROFORMA!$A$55)*12,PROFORMA!$D$29)))</f>
        <v>#NUM!</v>
      </c>
      <c r="MV23" s="68" t="e">
        <f>IF(-(PMT((PROFORMA!$A$53)/12,(PROFORMA!$A$55)*12,PROFORMA!$D$29))&gt;=MU22,-MU22,(PMT((PROFORMA!$A$53)/12,(PROFORMA!$A$55)*12,PROFORMA!$D$29)))</f>
        <v>#NUM!</v>
      </c>
      <c r="MW23" s="68" t="e">
        <f>IF(-(PMT((PROFORMA!$A$53)/12,(PROFORMA!$A$55)*12,PROFORMA!$D$29))&gt;=MV22,-MV22,(PMT((PROFORMA!$A$53)/12,(PROFORMA!$A$55)*12,PROFORMA!$D$29)))</f>
        <v>#NUM!</v>
      </c>
      <c r="MX23" s="68" t="e">
        <f>IF(-(PMT((PROFORMA!$A$53)/12,(PROFORMA!$A$55)*12,PROFORMA!$D$29))&gt;=MW22,-MW22,(PMT((PROFORMA!$A$53)/12,(PROFORMA!$A$55)*12,PROFORMA!$D$29)))</f>
        <v>#NUM!</v>
      </c>
      <c r="MY23" s="68" t="e">
        <f>IF(-(PMT((PROFORMA!$A$53)/12,(PROFORMA!$A$55)*12,PROFORMA!$D$29))&gt;=MX22,-MX22,(PMT((PROFORMA!$A$53)/12,(PROFORMA!$A$55)*12,PROFORMA!$D$29)))</f>
        <v>#NUM!</v>
      </c>
    </row>
    <row r="24" spans="1:363" s="70" customFormat="1" x14ac:dyDescent="0.2">
      <c r="A24" s="69" t="s">
        <v>134</v>
      </c>
      <c r="C24" s="70">
        <f>IF(-(IPMT((PROFORMA!$A$53)/12,C21,(PROFORMA!$A$55)*12,PROFORMA!$D$29))&gt;=B22,-B22,(IPMT((PROFORMA!$A$53)/12,C21,(PROFORMA!$A$55)*12,PROFORMA!$D$29)))</f>
        <v>-2335.8219499999996</v>
      </c>
      <c r="D24" s="70">
        <f>IF(-(IPMT((PROFORMA!$A$53)/12,D21,(PROFORMA!$A$55)*12,PROFORMA!$D$29))&gt;=C22,-C22,(IPMT((PROFORMA!$A$53)/12,D21,(PROFORMA!$A$55)*12,PROFORMA!$D$29)))</f>
        <v>-2330.7665058294492</v>
      </c>
      <c r="E24" s="70">
        <f>IF(-(IPMT((PROFORMA!$A$53)/12,E21,(PROFORMA!$A$55)*12,PROFORMA!$D$29))&gt;=D22,-D22,(IPMT((PROFORMA!$A$53)/12,E21,(PROFORMA!$A$55)*12,PROFORMA!$D$29)))</f>
        <v>-2325.6857844380465</v>
      </c>
      <c r="F24" s="70">
        <f>IF(-(IPMT((PROFORMA!$A$53)/12,F21,(PROFORMA!$A$55)*12,PROFORMA!$D$29))&gt;=E22,-E22,(IPMT((PROFORMA!$A$53)/12,F21,(PROFORMA!$A$55)*12,PROFORMA!$D$29)))</f>
        <v>-2320.5796594396861</v>
      </c>
      <c r="G24" s="70">
        <f>IF(-(IPMT((PROFORMA!$A$53)/12,G21,(PROFORMA!$A$55)*12,PROFORMA!$D$29))&gt;=F22,-F22,(IPMT((PROFORMA!$A$53)/12,G21,(PROFORMA!$A$55)*12,PROFORMA!$D$29)))</f>
        <v>-2315.4480038163347</v>
      </c>
      <c r="H24" s="70">
        <f>IF(-(IPMT((PROFORMA!$A$53)/12,H21,(PROFORMA!$A$55)*12,PROFORMA!$D$29))&gt;=G22,-G22,(IPMT((PROFORMA!$A$53)/12,H21,(PROFORMA!$A$55)*12,PROFORMA!$D$29)))</f>
        <v>-2310.2906899148657</v>
      </c>
      <c r="I24" s="70">
        <f>IF(-(IPMT((PROFORMA!$A$53)/12,I21,(PROFORMA!$A$55)*12,PROFORMA!$D$29))&gt;=H22,-H22,(IPMT((PROFORMA!$A$53)/12,I21,(PROFORMA!$A$55)*12,PROFORMA!$D$29)))</f>
        <v>-2305.10758944389</v>
      </c>
      <c r="J24" s="70">
        <f>IF(-(IPMT((PROFORMA!$A$53)/12,J21,(PROFORMA!$A$55)*12,PROFORMA!$D$29))&gt;=I22,-I22,(IPMT((PROFORMA!$A$53)/12,J21,(PROFORMA!$A$55)*12,PROFORMA!$D$29)))</f>
        <v>-2299.8985734705589</v>
      </c>
      <c r="K24" s="70">
        <f>IF(-(IPMT((PROFORMA!$A$53)/12,K21,(PROFORMA!$A$55)*12,PROFORMA!$D$29))&gt;=J22,-J22,(IPMT((PROFORMA!$A$53)/12,K21,(PROFORMA!$A$55)*12,PROFORMA!$D$29)))</f>
        <v>-2294.6635124173613</v>
      </c>
      <c r="L24" s="70">
        <f>IF(-(IPMT((PROFORMA!$A$53)/12,L21,(PROFORMA!$A$55)*12,PROFORMA!$D$29))&gt;=K22,-K22,(IPMT((PROFORMA!$A$53)/12,L21,(PROFORMA!$A$55)*12,PROFORMA!$D$29)))</f>
        <v>-2289.4022760588978</v>
      </c>
      <c r="M24" s="70">
        <f>IF(-(IPMT((PROFORMA!$A$53)/12,M21,(PROFORMA!$A$55)*12,PROFORMA!$D$29))&gt;=L22,-L22,(IPMT((PROFORMA!$A$53)/12,M21,(PROFORMA!$A$55)*12,PROFORMA!$D$29)))</f>
        <v>-2284.114733518642</v>
      </c>
      <c r="N24" s="70">
        <f>IF(-(IPMT((PROFORMA!$A$53)/12,N21,(PROFORMA!$A$55)*12,PROFORMA!$D$29))&gt;=M22,-M22,(IPMT((PROFORMA!$A$53)/12,N21,(PROFORMA!$A$55)*12,PROFORMA!$D$29)))</f>
        <v>-2278.8007532656852</v>
      </c>
      <c r="O24" s="70">
        <f>IF(-(IPMT((PROFORMA!$A$53)/12,O21,(PROFORMA!$A$55)*12,PROFORMA!$D$29))&gt;=N22,-N22,(IPMT((PROFORMA!$A$53)/12,O21,(PROFORMA!$A$55)*12,PROFORMA!$D$29)))</f>
        <v>-2273.4602031114628</v>
      </c>
      <c r="P24" s="70">
        <f>IF(-(IPMT((PROFORMA!$A$53)/12,P21,(PROFORMA!$A$55)*12,PROFORMA!$D$29))&gt;=O22,-O22,(IPMT((PROFORMA!$A$53)/12,P21,(PROFORMA!$A$55)*12,PROFORMA!$D$29)))</f>
        <v>-2268.0929502064705</v>
      </c>
      <c r="Q24" s="70">
        <f>IF(-(IPMT((PROFORMA!$A$53)/12,Q21,(PROFORMA!$A$55)*12,PROFORMA!$D$29))&gt;=P22,-P22,(IPMT((PROFORMA!$A$53)/12,Q21,(PROFORMA!$A$55)*12,PROFORMA!$D$29)))</f>
        <v>-2262.6988610369522</v>
      </c>
      <c r="R24" s="70">
        <f>IF(-(IPMT((PROFORMA!$A$53)/12,R21,(PROFORMA!$A$55)*12,PROFORMA!$D$29))&gt;=Q22,-Q22,(IPMT((PROFORMA!$A$53)/12,R21,(PROFORMA!$A$55)*12,PROFORMA!$D$29)))</f>
        <v>-2257.2778014215864</v>
      </c>
      <c r="S24" s="70">
        <f>IF(-(IPMT((PROFORMA!$A$53)/12,S21,(PROFORMA!$A$55)*12,PROFORMA!$D$29))&gt;=R22,-R22,(IPMT((PROFORMA!$A$53)/12,S21,(PROFORMA!$A$55)*12,PROFORMA!$D$29)))</f>
        <v>-2251.8296365081442</v>
      </c>
      <c r="T24" s="70">
        <f>IF(-(IPMT((PROFORMA!$A$53)/12,T21,(PROFORMA!$A$55)*12,PROFORMA!$D$29))&gt;=S22,-S22,(IPMT((PROFORMA!$A$53)/12,T21,(PROFORMA!$A$55)*12,PROFORMA!$D$29)))</f>
        <v>-2246.3542307701346</v>
      </c>
      <c r="U24" s="70">
        <f>IF(-(IPMT((PROFORMA!$A$53)/12,U21,(PROFORMA!$A$55)*12,PROFORMA!$D$29))&gt;=T22,-T22,(IPMT((PROFORMA!$A$53)/12,U21,(PROFORMA!$A$55)*12,PROFORMA!$D$29)))</f>
        <v>-2240.8514480034346</v>
      </c>
      <c r="V24" s="70">
        <f>IF(-(IPMT((PROFORMA!$A$53)/12,V21,(PROFORMA!$A$55)*12,PROFORMA!$D$29))&gt;=U22,-U22,(IPMT((PROFORMA!$A$53)/12,V21,(PROFORMA!$A$55)*12,PROFORMA!$D$29)))</f>
        <v>-2235.3211513229016</v>
      </c>
      <c r="W24" s="70">
        <f>IF(-(IPMT((PROFORMA!$A$53)/12,W21,(PROFORMA!$A$55)*12,PROFORMA!$D$29))&gt;=V22,-V22,(IPMT((PROFORMA!$A$53)/12,W21,(PROFORMA!$A$55)*12,PROFORMA!$D$29)))</f>
        <v>-2229.7632031589665</v>
      </c>
      <c r="X24" s="70">
        <f>IF(-(IPMT((PROFORMA!$A$53)/12,X21,(PROFORMA!$A$55)*12,PROFORMA!$D$29))&gt;=W22,-W22,(IPMT((PROFORMA!$A$53)/12,X21,(PROFORMA!$A$55)*12,PROFORMA!$D$29)))</f>
        <v>-2224.1774652542108</v>
      </c>
      <c r="Y24" s="70">
        <f>IF(-(IPMT((PROFORMA!$A$53)/12,Y21,(PROFORMA!$A$55)*12,PROFORMA!$D$29))&gt;=X22,-X22,(IPMT((PROFORMA!$A$53)/12,Y21,(PROFORMA!$A$55)*12,PROFORMA!$D$29)))</f>
        <v>-2218.5637986599313</v>
      </c>
      <c r="Z24" s="70">
        <f>IF(-(IPMT((PROFORMA!$A$53)/12,Z21,(PROFORMA!$A$55)*12,PROFORMA!$D$29))&gt;=Y22,-Y22,(IPMT((PROFORMA!$A$53)/12,Z21,(PROFORMA!$A$55)*12,PROFORMA!$D$29)))</f>
        <v>-2212.9220637326803</v>
      </c>
      <c r="AA24" s="70">
        <f>IF(-(IPMT((PROFORMA!$A$53)/12,AA21,(PROFORMA!$A$55)*12,PROFORMA!$D$29))&gt;=Z22,-Z22,(IPMT((PROFORMA!$A$53)/12,AA21,(PROFORMA!$A$55)*12,PROFORMA!$D$29)))</f>
        <v>-2207.2521201307936</v>
      </c>
      <c r="AB24" s="70">
        <f>IF(-(IPMT((PROFORMA!$A$53)/12,AB21,(PROFORMA!$A$55)*12,PROFORMA!$D$29))&gt;=AA22,-AA22,(IPMT((PROFORMA!$A$53)/12,AB21,(PROFORMA!$A$55)*12,PROFORMA!$D$29)))</f>
        <v>-2201.5538268108976</v>
      </c>
      <c r="AC24" s="70">
        <f>IF(-(IPMT((PROFORMA!$A$53)/12,AC21,(PROFORMA!$A$55)*12,PROFORMA!$D$29))&gt;=AB22,-AB22,(IPMT((PROFORMA!$A$53)/12,AC21,(PROFORMA!$A$55)*12,PROFORMA!$D$29)))</f>
        <v>-2195.8270420244016</v>
      </c>
      <c r="AD24" s="70">
        <f>IF(-(IPMT((PROFORMA!$A$53)/12,AD21,(PROFORMA!$A$55)*12,PROFORMA!$D$29))&gt;=AC22,-AC22,(IPMT((PROFORMA!$A$53)/12,AD21,(PROFORMA!$A$55)*12,PROFORMA!$D$29)))</f>
        <v>-2190.0716233139729</v>
      </c>
      <c r="AE24" s="70">
        <f>IF(-(IPMT((PROFORMA!$A$53)/12,AE21,(PROFORMA!$A$55)*12,PROFORMA!$D$29))&gt;=AD22,-AD22,(IPMT((PROFORMA!$A$53)/12,AE21,(PROFORMA!$A$55)*12,PROFORMA!$D$29)))</f>
        <v>-2184.287427509993</v>
      </c>
      <c r="AF24" s="70">
        <f>IF(-(IPMT((PROFORMA!$A$53)/12,AF21,(PROFORMA!$A$55)*12,PROFORMA!$D$29))&gt;=AE22,-AE22,(IPMT((PROFORMA!$A$53)/12,AF21,(PROFORMA!$A$55)*12,PROFORMA!$D$29)))</f>
        <v>-2178.4743107269924</v>
      </c>
      <c r="AG24" s="70">
        <f>IF(-(IPMT((PROFORMA!$A$53)/12,AG21,(PROFORMA!$A$55)*12,PROFORMA!$D$29))&gt;=AF22,-AF22,(IPMT((PROFORMA!$A$53)/12,AG21,(PROFORMA!$A$55)*12,PROFORMA!$D$29)))</f>
        <v>-2172.6321283600773</v>
      </c>
      <c r="AH24" s="70">
        <f>IF(-(IPMT((PROFORMA!$A$53)/12,AH21,(PROFORMA!$A$55)*12,PROFORMA!$D$29))&gt;=AG22,-AG22,(IPMT((PROFORMA!$A$53)/12,AH21,(PROFORMA!$A$55)*12,PROFORMA!$D$29)))</f>
        <v>-2166.7607350813273</v>
      </c>
      <c r="AI24" s="70">
        <f>IF(-(IPMT((PROFORMA!$A$53)/12,AI21,(PROFORMA!$A$55)*12,PROFORMA!$D$29))&gt;=AH22,-AH22,(IPMT((PROFORMA!$A$53)/12,AI21,(PROFORMA!$A$55)*12,PROFORMA!$D$29)))</f>
        <v>-2160.8599848361837</v>
      </c>
      <c r="AJ24" s="70">
        <f>IF(-(IPMT((PROFORMA!$A$53)/12,AJ21,(PROFORMA!$A$55)*12,PROFORMA!$D$29))&gt;=AI22,-AI22,(IPMT((PROFORMA!$A$53)/12,AJ21,(PROFORMA!$A$55)*12,PROFORMA!$D$29)))</f>
        <v>-2154.9297308398145</v>
      </c>
      <c r="AK24" s="70">
        <f>IF(-(IPMT((PROFORMA!$A$53)/12,AK21,(PROFORMA!$A$55)*12,PROFORMA!$D$29))&gt;=AJ22,-AJ22,(IPMT((PROFORMA!$A$53)/12,AK21,(PROFORMA!$A$55)*12,PROFORMA!$D$29)))</f>
        <v>-2148.9698255734629</v>
      </c>
      <c r="AL24" s="70">
        <f>IF(-(IPMT((PROFORMA!$A$53)/12,AL21,(PROFORMA!$A$55)*12,PROFORMA!$D$29))&gt;=AK22,-AK22,(IPMT((PROFORMA!$A$53)/12,AL21,(PROFORMA!$A$55)*12,PROFORMA!$D$29)))</f>
        <v>-2142.98012078078</v>
      </c>
      <c r="AM24" s="70">
        <f>IF(-(IPMT((PROFORMA!$A$53)/12,AM21,(PROFORMA!$A$55)*12,PROFORMA!$D$29))&gt;=AL22,-AL22,(IPMT((PROFORMA!$A$53)/12,AM21,(PROFORMA!$A$55)*12,PROFORMA!$D$29)))</f>
        <v>-2136.9604674641332</v>
      </c>
      <c r="AN24" s="70">
        <f>IF(-(IPMT((PROFORMA!$A$53)/12,AN21,(PROFORMA!$A$55)*12,PROFORMA!$D$29))&gt;=AM22,-AM22,(IPMT((PROFORMA!$A$53)/12,AN21,(PROFORMA!$A$55)*12,PROFORMA!$D$29)))</f>
        <v>-2130.9107158809038</v>
      </c>
      <c r="AO24" s="70">
        <f>IF(-(IPMT((PROFORMA!$A$53)/12,AO21,(PROFORMA!$A$55)*12,PROFORMA!$D$29))&gt;=AN22,-AN22,(IPMT((PROFORMA!$A$53)/12,AO21,(PROFORMA!$A$55)*12,PROFORMA!$D$29)))</f>
        <v>-2124.8307155397583</v>
      </c>
      <c r="AP24" s="70">
        <f>IF(-(IPMT((PROFORMA!$A$53)/12,AP21,(PROFORMA!$A$55)*12,PROFORMA!$D$29))&gt;=AO22,-AO22,(IPMT((PROFORMA!$A$53)/12,AP21,(PROFORMA!$A$55)*12,PROFORMA!$D$29)))</f>
        <v>-2118.7203151969065</v>
      </c>
      <c r="AQ24" s="70">
        <f>IF(-(IPMT((PROFORMA!$A$53)/12,AQ21,(PROFORMA!$A$55)*12,PROFORMA!$D$29))&gt;=AP22,-AP22,(IPMT((PROFORMA!$A$53)/12,AQ21,(PROFORMA!$A$55)*12,PROFORMA!$D$29)))</f>
        <v>-2112.5793628523411</v>
      </c>
      <c r="AR24" s="70">
        <f>IF(-(IPMT((PROFORMA!$A$53)/12,AR21,(PROFORMA!$A$55)*12,PROFORMA!$D$29))&gt;=AQ22,-AQ22,(IPMT((PROFORMA!$A$53)/12,AR21,(PROFORMA!$A$55)*12,PROFORMA!$D$29)))</f>
        <v>-2106.4077057460522</v>
      </c>
      <c r="AS24" s="70">
        <f>IF(-(IPMT((PROFORMA!$A$53)/12,AS21,(PROFORMA!$A$55)*12,PROFORMA!$D$29))&gt;=AR22,-AR22,(IPMT((PROFORMA!$A$53)/12,AS21,(PROFORMA!$A$55)*12,PROFORMA!$D$29)))</f>
        <v>-2100.2051903542319</v>
      </c>
      <c r="AT24" s="70">
        <f>IF(-(IPMT((PROFORMA!$A$53)/12,AT21,(PROFORMA!$A$55)*12,PROFORMA!$D$29))&gt;=AS22,-AS22,(IPMT((PROFORMA!$A$53)/12,AT21,(PROFORMA!$A$55)*12,PROFORMA!$D$29)))</f>
        <v>-2093.9716623854529</v>
      </c>
      <c r="AU24" s="70">
        <f>IF(-(IPMT((PROFORMA!$A$53)/12,AU21,(PROFORMA!$A$55)*12,PROFORMA!$D$29))&gt;=AT22,-AT22,(IPMT((PROFORMA!$A$53)/12,AU21,(PROFORMA!$A$55)*12,PROFORMA!$D$29)))</f>
        <v>-2087.7069667768296</v>
      </c>
      <c r="AV24" s="70">
        <f>IF(-(IPMT((PROFORMA!$A$53)/12,AV21,(PROFORMA!$A$55)*12,PROFORMA!$D$29))&gt;=AU22,-AU22,(IPMT((PROFORMA!$A$53)/12,AV21,(PROFORMA!$A$55)*12,PROFORMA!$D$29)))</f>
        <v>-2081.410947690164</v>
      </c>
      <c r="AW24" s="70">
        <f>IF(-(IPMT((PROFORMA!$A$53)/12,AW21,(PROFORMA!$A$55)*12,PROFORMA!$D$29))&gt;=AV22,-AV22,(IPMT((PROFORMA!$A$53)/12,AW21,(PROFORMA!$A$55)*12,PROFORMA!$D$29)))</f>
        <v>-2075.0834485080645</v>
      </c>
      <c r="AX24" s="70">
        <f>IF(-(IPMT((PROFORMA!$A$53)/12,AX21,(PROFORMA!$A$55)*12,PROFORMA!$D$29))&gt;=AW22,-AW22,(IPMT((PROFORMA!$A$53)/12,AX21,(PROFORMA!$A$55)*12,PROFORMA!$D$29)))</f>
        <v>-2068.7243118300535</v>
      </c>
      <c r="AY24" s="70">
        <f>IF(-(IPMT((PROFORMA!$A$53)/12,AY21,(PROFORMA!$A$55)*12,PROFORMA!$D$29))&gt;=AX22,-AX22,(IPMT((PROFORMA!$A$53)/12,AY21,(PROFORMA!$A$55)*12,PROFORMA!$D$29)))</f>
        <v>-2062.3333794686541</v>
      </c>
      <c r="AZ24" s="70">
        <f>IF(-(IPMT((PROFORMA!$A$53)/12,AZ21,(PROFORMA!$A$55)*12,PROFORMA!$D$29))&gt;=AY22,-AY22,(IPMT((PROFORMA!$A$53)/12,AZ21,(PROFORMA!$A$55)*12,PROFORMA!$D$29)))</f>
        <v>-2055.9104924454468</v>
      </c>
      <c r="BA24" s="70">
        <f>IF(-(IPMT((PROFORMA!$A$53)/12,BA21,(PROFORMA!$A$55)*12,PROFORMA!$D$29))&gt;=AZ22,-AZ22,(IPMT((PROFORMA!$A$53)/12,BA21,(PROFORMA!$A$55)*12,PROFORMA!$D$29)))</f>
        <v>-2049.4554909871244</v>
      </c>
      <c r="BB24" s="70">
        <f>IF(-(IPMT((PROFORMA!$A$53)/12,BB21,(PROFORMA!$A$55)*12,PROFORMA!$D$29))&gt;=BA22,-BA22,(IPMT((PROFORMA!$A$53)/12,BB21,(PROFORMA!$A$55)*12,PROFORMA!$D$29)))</f>
        <v>-2042.9682145215095</v>
      </c>
      <c r="BC24" s="70">
        <f>IF(-(IPMT((PROFORMA!$A$53)/12,BC21,(PROFORMA!$A$55)*12,PROFORMA!$D$29))&gt;=BB22,-BB22,(IPMT((PROFORMA!$A$53)/12,BC21,(PROFORMA!$A$55)*12,PROFORMA!$D$29)))</f>
        <v>-2036.4485016735666</v>
      </c>
      <c r="BD24" s="70">
        <f>IF(-(IPMT((PROFORMA!$A$53)/12,BD21,(PROFORMA!$A$55)*12,PROFORMA!$D$29))&gt;=BC22,-BC22,(IPMT((PROFORMA!$A$53)/12,BD21,(PROFORMA!$A$55)*12,PROFORMA!$D$29)))</f>
        <v>-2029.8961902613842</v>
      </c>
      <c r="BE24" s="70">
        <f>IF(-(IPMT((PROFORMA!$A$53)/12,BE21,(PROFORMA!$A$55)*12,PROFORMA!$D$29))&gt;=BD22,-BD22,(IPMT((PROFORMA!$A$53)/12,BE21,(PROFORMA!$A$55)*12,PROFORMA!$D$29)))</f>
        <v>-2023.3111172921406</v>
      </c>
      <c r="BF24" s="70">
        <f>IF(-(IPMT((PROFORMA!$A$53)/12,BF21,(PROFORMA!$A$55)*12,PROFORMA!$D$29))&gt;=BE22,-BE22,(IPMT((PROFORMA!$A$53)/12,BF21,(PROFORMA!$A$55)*12,PROFORMA!$D$29)))</f>
        <v>-2016.6931189580512</v>
      </c>
      <c r="BG24" s="70">
        <f>IF(-(IPMT((PROFORMA!$A$53)/12,BG21,(PROFORMA!$A$55)*12,PROFORMA!$D$29))&gt;=BF22,-BF22,(IPMT((PROFORMA!$A$53)/12,BG21,(PROFORMA!$A$55)*12,PROFORMA!$D$29)))</f>
        <v>-2010.0420306322912</v>
      </c>
      <c r="BH24" s="70">
        <f>IF(-(IPMT((PROFORMA!$A$53)/12,BH21,(PROFORMA!$A$55)*12,PROFORMA!$D$29))&gt;=BG22,-BG22,(IPMT((PROFORMA!$A$53)/12,BH21,(PROFORMA!$A$55)*12,PROFORMA!$D$29)))</f>
        <v>-2003.3576868649025</v>
      </c>
      <c r="BI24" s="70">
        <f>IF(-(IPMT((PROFORMA!$A$53)/12,BI21,(PROFORMA!$A$55)*12,PROFORMA!$D$29))&gt;=BH22,-BH22,(IPMT((PROFORMA!$A$53)/12,BI21,(PROFORMA!$A$55)*12,PROFORMA!$D$29)))</f>
        <v>-1996.6399213786765</v>
      </c>
      <c r="BJ24" s="70">
        <f>IF(-(IPMT((PROFORMA!$A$53)/12,BJ21,(PROFORMA!$A$55)*12,PROFORMA!$D$29))&gt;=BI22,-BI22,(IPMT((PROFORMA!$A$53)/12,BJ21,(PROFORMA!$A$55)*12,PROFORMA!$D$29)))</f>
        <v>-1989.8885670650197</v>
      </c>
      <c r="BK24" s="70">
        <f>IF(-(IPMT((PROFORMA!$A$53)/12,BK21,(PROFORMA!$A$55)*12,PROFORMA!$D$29))&gt;=BJ22,-BJ22,(IPMT((PROFORMA!$A$53)/12,BK21,(PROFORMA!$A$55)*12,PROFORMA!$D$29)))</f>
        <v>-1983.1034559797945</v>
      </c>
      <c r="BL24" s="70">
        <f>IF(-(IPMT((PROFORMA!$A$53)/12,BL21,(PROFORMA!$A$55)*12,PROFORMA!$D$29))&gt;=BK22,-BK22,(IPMT((PROFORMA!$A$53)/12,BL21,(PROFORMA!$A$55)*12,PROFORMA!$D$29)))</f>
        <v>-1976.2844193391431</v>
      </c>
      <c r="BM24" s="70">
        <f>IF(-(IPMT((PROFORMA!$A$53)/12,BM21,(PROFORMA!$A$55)*12,PROFORMA!$D$29))&gt;=BL22,-BL22,(IPMT((PROFORMA!$A$53)/12,BM21,(PROFORMA!$A$55)*12,PROFORMA!$D$29)))</f>
        <v>-1969.4312875152887</v>
      </c>
      <c r="BN24" s="70">
        <f>IF(-(IPMT((PROFORMA!$A$53)/12,BN21,(PROFORMA!$A$55)*12,PROFORMA!$D$29))&gt;=BM22,-BM22,(IPMT((PROFORMA!$A$53)/12,BN21,(PROFORMA!$A$55)*12,PROFORMA!$D$29)))</f>
        <v>-1962.5438900323145</v>
      </c>
      <c r="BO24" s="70">
        <f>IF(-(IPMT((PROFORMA!$A$53)/12,BO21,(PROFORMA!$A$55)*12,PROFORMA!$D$29))&gt;=BN22,-BN22,(IPMT((PROFORMA!$A$53)/12,BO21,(PROFORMA!$A$55)*12,PROFORMA!$D$29)))</f>
        <v>-1955.6220555619259</v>
      </c>
      <c r="BP24" s="70">
        <f>IF(-(IPMT((PROFORMA!$A$53)/12,BP21,(PROFORMA!$A$55)*12,PROFORMA!$D$29))&gt;=BO22,-BO22,(IPMT((PROFORMA!$A$53)/12,BP21,(PROFORMA!$A$55)*12,PROFORMA!$D$29)))</f>
        <v>-1948.6656119191853</v>
      </c>
      <c r="BQ24" s="70">
        <f>IF(-(IPMT((PROFORMA!$A$53)/12,BQ21,(PROFORMA!$A$55)*12,PROFORMA!$D$29))&gt;=BP22,-BP22,(IPMT((PROFORMA!$A$53)/12,BQ21,(PROFORMA!$A$55)*12,PROFORMA!$D$29)))</f>
        <v>-1941.674386058231</v>
      </c>
      <c r="BR24" s="70">
        <f>IF(-(IPMT((PROFORMA!$A$53)/12,BR21,(PROFORMA!$A$55)*12,PROFORMA!$D$29))&gt;=BQ22,-BQ22,(IPMT((PROFORMA!$A$53)/12,BR21,(PROFORMA!$A$55)*12,PROFORMA!$D$29)))</f>
        <v>-1934.6482040679714</v>
      </c>
      <c r="BS24" s="70">
        <f>IF(-(IPMT((PROFORMA!$A$53)/12,BS21,(PROFORMA!$A$55)*12,PROFORMA!$D$29))&gt;=BR22,-BR22,(IPMT((PROFORMA!$A$53)/12,BS21,(PROFORMA!$A$55)*12,PROFORMA!$D$29)))</f>
        <v>-1927.5868911677617</v>
      </c>
      <c r="BT24" s="70">
        <f>IF(-(IPMT((PROFORMA!$A$53)/12,BT21,(PROFORMA!$A$55)*12,PROFORMA!$D$29))&gt;=BS22,-BS22,(IPMT((PROFORMA!$A$53)/12,BT21,(PROFORMA!$A$55)*12,PROFORMA!$D$29)))</f>
        <v>-1920.49027170305</v>
      </c>
      <c r="BU24" s="70">
        <f>IF(-(IPMT((PROFORMA!$A$53)/12,BU21,(PROFORMA!$A$55)*12,PROFORMA!$D$29))&gt;=BT22,-BT22,(IPMT((PROFORMA!$A$53)/12,BU21,(PROFORMA!$A$55)*12,PROFORMA!$D$29)))</f>
        <v>-1913.3581691410147</v>
      </c>
      <c r="BV24" s="70">
        <f>IF(-(IPMT((PROFORMA!$A$53)/12,BV21,(PROFORMA!$A$55)*12,PROFORMA!$D$29))&gt;=BU22,-BU22,(IPMT((PROFORMA!$A$53)/12,BV21,(PROFORMA!$A$55)*12,PROFORMA!$D$29)))</f>
        <v>-1906.1904060661693</v>
      </c>
      <c r="BW24" s="70">
        <f>IF(-(IPMT((PROFORMA!$A$53)/12,BW21,(PROFORMA!$A$55)*12,PROFORMA!$D$29))&gt;=BV22,-BV22,(IPMT((PROFORMA!$A$53)/12,BW21,(PROFORMA!$A$55)*12,PROFORMA!$D$29)))</f>
        <v>-1898.9868041759503</v>
      </c>
      <c r="BX24" s="70">
        <f>IF(-(IPMT((PROFORMA!$A$53)/12,BX21,(PROFORMA!$A$55)*12,PROFORMA!$D$29))&gt;=BW22,-BW22,(IPMT((PROFORMA!$A$53)/12,BX21,(PROFORMA!$A$55)*12,PROFORMA!$D$29)))</f>
        <v>-1891.7471842762795</v>
      </c>
      <c r="BY24" s="70">
        <f>IF(-(IPMT((PROFORMA!$A$53)/12,BY21,(PROFORMA!$A$55)*12,PROFORMA!$D$29))&gt;=BX22,-BX22,(IPMT((PROFORMA!$A$53)/12,BY21,(PROFORMA!$A$55)*12,PROFORMA!$D$29)))</f>
        <v>-1884.4713662771107</v>
      </c>
      <c r="BZ24" s="70">
        <f>IF(-(IPMT((PROFORMA!$A$53)/12,BZ21,(PROFORMA!$A$55)*12,PROFORMA!$D$29))&gt;=BY22,-BY22,(IPMT((PROFORMA!$A$53)/12,BZ21,(PROFORMA!$A$55)*12,PROFORMA!$D$29)))</f>
        <v>-1877.1591691879457</v>
      </c>
      <c r="CA24" s="70">
        <f>IF(-(IPMT((PROFORMA!$A$53)/12,CA21,(PROFORMA!$A$55)*12,PROFORMA!$D$29))&gt;=BZ22,-BZ22,(IPMT((PROFORMA!$A$53)/12,CA21,(PROFORMA!$A$55)*12,PROFORMA!$D$29)))</f>
        <v>-1869.8104111133352</v>
      </c>
      <c r="CB24" s="70">
        <f>IF(-(IPMT((PROFORMA!$A$53)/12,CB21,(PROFORMA!$A$55)*12,PROFORMA!$D$29))&gt;=CA22,-CA22,(IPMT((PROFORMA!$A$53)/12,CB21,(PROFORMA!$A$55)*12,PROFORMA!$D$29)))</f>
        <v>-1862.4249092483512</v>
      </c>
      <c r="CC24" s="70">
        <f>IF(-(IPMT((PROFORMA!$A$53)/12,CC21,(PROFORMA!$A$55)*12,PROFORMA!$D$29))&gt;=CB22,-CB22,(IPMT((PROFORMA!$A$53)/12,CC21,(PROFORMA!$A$55)*12,PROFORMA!$D$29)))</f>
        <v>-1855.0024798740433</v>
      </c>
      <c r="CD24" s="70">
        <f>IF(-(IPMT((PROFORMA!$A$53)/12,CD21,(PROFORMA!$A$55)*12,PROFORMA!$D$29))&gt;=CC22,-CC22,(IPMT((PROFORMA!$A$53)/12,CD21,(PROFORMA!$A$55)*12,PROFORMA!$D$29)))</f>
        <v>-1847.5429383528631</v>
      </c>
      <c r="CE24" s="70">
        <f>IF(-(IPMT((PROFORMA!$A$53)/12,CE21,(PROFORMA!$A$55)*12,PROFORMA!$D$29))&gt;=CD22,-CD22,(IPMT((PROFORMA!$A$53)/12,CE21,(PROFORMA!$A$55)*12,PROFORMA!$D$29)))</f>
        <v>-1840.0460991240768</v>
      </c>
      <c r="CF24" s="70">
        <f>IF(-(IPMT((PROFORMA!$A$53)/12,CF21,(PROFORMA!$A$55)*12,PROFORMA!$D$29))&gt;=CE22,-CE22,(IPMT((PROFORMA!$A$53)/12,CF21,(PROFORMA!$A$55)*12,PROFORMA!$D$29)))</f>
        <v>-1832.5117756991467</v>
      </c>
      <c r="CG24" s="70">
        <f>IF(-(IPMT((PROFORMA!$A$53)/12,CG21,(PROFORMA!$A$55)*12,PROFORMA!$D$29))&gt;=CF22,-CF22,(IPMT((PROFORMA!$A$53)/12,CG21,(PROFORMA!$A$55)*12,PROFORMA!$D$29)))</f>
        <v>-1824.9397806570923</v>
      </c>
      <c r="CH24" s="70">
        <f>IF(-(IPMT((PROFORMA!$A$53)/12,CH21,(PROFORMA!$A$55)*12,PROFORMA!$D$29))&gt;=CG22,-CG22,(IPMT((PROFORMA!$A$53)/12,CH21,(PROFORMA!$A$55)*12,PROFORMA!$D$29)))</f>
        <v>-1817.3299256398277</v>
      </c>
      <c r="CI24" s="70">
        <f>IF(-(IPMT((PROFORMA!$A$53)/12,CI21,(PROFORMA!$A$55)*12,PROFORMA!$D$29))&gt;=CH22,-CH22,(IPMT((PROFORMA!$A$53)/12,CI21,(PROFORMA!$A$55)*12,PROFORMA!$D$29)))</f>
        <v>-1809.6820213474764</v>
      </c>
      <c r="CJ24" s="70">
        <f>IF(-(IPMT((PROFORMA!$A$53)/12,CJ21,(PROFORMA!$A$55)*12,PROFORMA!$D$29))&gt;=CI22,-CI22,(IPMT((PROFORMA!$A$53)/12,CJ21,(PROFORMA!$A$55)*12,PROFORMA!$D$29)))</f>
        <v>-1801.9958775336636</v>
      </c>
      <c r="CK24" s="70">
        <f>IF(-(IPMT((PROFORMA!$A$53)/12,CK21,(PROFORMA!$A$55)*12,PROFORMA!$D$29))&gt;=CJ22,-CJ22,(IPMT((PROFORMA!$A$53)/12,CK21,(PROFORMA!$A$55)*12,PROFORMA!$D$29)))</f>
        <v>-1794.2713030007815</v>
      </c>
      <c r="CL24" s="70">
        <f>IF(-(IPMT((PROFORMA!$A$53)/12,CL21,(PROFORMA!$A$55)*12,PROFORMA!$D$29))&gt;=CK22,-CK22,(IPMT((PROFORMA!$A$53)/12,CL21,(PROFORMA!$A$55)*12,PROFORMA!$D$29)))</f>
        <v>-1786.5081055952351</v>
      </c>
      <c r="CM24" s="70">
        <f>IF(-(IPMT((PROFORMA!$A$53)/12,CM21,(PROFORMA!$A$55)*12,PROFORMA!$D$29))&gt;=CL22,-CL22,(IPMT((PROFORMA!$A$53)/12,CM21,(PROFORMA!$A$55)*12,PROFORMA!$D$29)))</f>
        <v>-1778.7060922026608</v>
      </c>
      <c r="CN24" s="70">
        <f>IF(-(IPMT((PROFORMA!$A$53)/12,CN21,(PROFORMA!$A$55)*12,PROFORMA!$D$29))&gt;=CM22,-CM22,(IPMT((PROFORMA!$A$53)/12,CN21,(PROFORMA!$A$55)*12,PROFORMA!$D$29)))</f>
        <v>-1770.8650687431239</v>
      </c>
      <c r="CO24" s="70">
        <f>IF(-(IPMT((PROFORMA!$A$53)/12,CO21,(PROFORMA!$A$55)*12,PROFORMA!$D$29))&gt;=CN22,-CN22,(IPMT((PROFORMA!$A$53)/12,CO21,(PROFORMA!$A$55)*12,PROFORMA!$D$29)))</f>
        <v>-1762.9848401662894</v>
      </c>
      <c r="CP24" s="70">
        <f>IF(-(IPMT((PROFORMA!$A$53)/12,CP21,(PROFORMA!$A$55)*12,PROFORMA!$D$29))&gt;=CO22,-CO22,(IPMT((PROFORMA!$A$53)/12,CP21,(PROFORMA!$A$55)*12,PROFORMA!$D$29)))</f>
        <v>-1755.0652104465705</v>
      </c>
      <c r="CQ24" s="70">
        <f>IF(-(IPMT((PROFORMA!$A$53)/12,CQ21,(PROFORMA!$A$55)*12,PROFORMA!$D$29))&gt;=CP22,-CP22,(IPMT((PROFORMA!$A$53)/12,CQ21,(PROFORMA!$A$55)*12,PROFORMA!$D$29)))</f>
        <v>-1747.1059825782527</v>
      </c>
      <c r="CR24" s="70">
        <f>IF(-(IPMT((PROFORMA!$A$53)/12,CR21,(PROFORMA!$A$55)*12,PROFORMA!$D$29))&gt;=CQ22,-CQ22,(IPMT((PROFORMA!$A$53)/12,CR21,(PROFORMA!$A$55)*12,PROFORMA!$D$29)))</f>
        <v>-1739.1069585705939</v>
      </c>
      <c r="CS24" s="70">
        <f>IF(-(IPMT((PROFORMA!$A$53)/12,CS21,(PROFORMA!$A$55)*12,PROFORMA!$D$29))&gt;=CR22,-CR22,(IPMT((PROFORMA!$A$53)/12,CS21,(PROFORMA!$A$55)*12,PROFORMA!$D$29)))</f>
        <v>-1731.0679394428962</v>
      </c>
      <c r="CT24" s="70">
        <f>IF(-(IPMT((PROFORMA!$A$53)/12,CT21,(PROFORMA!$A$55)*12,PROFORMA!$D$29))&gt;=CS22,-CS22,(IPMT((PROFORMA!$A$53)/12,CT21,(PROFORMA!$A$55)*12,PROFORMA!$D$29)))</f>
        <v>-1722.988725219561</v>
      </c>
      <c r="CU24" s="70">
        <f>IF(-(IPMT((PROFORMA!$A$53)/12,CU21,(PROFORMA!$A$55)*12,PROFORMA!$D$29))&gt;=CT22,-CT22,(IPMT((PROFORMA!$A$53)/12,CU21,(PROFORMA!$A$55)*12,PROFORMA!$D$29)))</f>
        <v>-1714.8691149251081</v>
      </c>
      <c r="CV24" s="70">
        <f>IF(-(IPMT((PROFORMA!$A$53)/12,CV21,(PROFORMA!$A$55)*12,PROFORMA!$D$29))&gt;=CU22,-CU22,(IPMT((PROFORMA!$A$53)/12,CV21,(PROFORMA!$A$55)*12,PROFORMA!$D$29)))</f>
        <v>-1706.7089065791836</v>
      </c>
      <c r="CW24" s="70">
        <f>IF(-(IPMT((PROFORMA!$A$53)/12,CW21,(PROFORMA!$A$55)*12,PROFORMA!$D$29))&gt;=CV22,-CV22,(IPMT((PROFORMA!$A$53)/12,CW21,(PROFORMA!$A$55)*12,PROFORMA!$D$29)))</f>
        <v>-1698.5078971915291</v>
      </c>
      <c r="CX24" s="70">
        <f>IF(-(IPMT((PROFORMA!$A$53)/12,CX21,(PROFORMA!$A$55)*12,PROFORMA!$D$29))&gt;=CW22,-CW22,(IPMT((PROFORMA!$A$53)/12,CX21,(PROFORMA!$A$55)*12,PROFORMA!$D$29)))</f>
        <v>-1690.2658827569364</v>
      </c>
      <c r="CY24" s="70">
        <f>IF(-(IPMT((PROFORMA!$A$53)/12,CY21,(PROFORMA!$A$55)*12,PROFORMA!$D$29))&gt;=CX22,-CX22,(IPMT((PROFORMA!$A$53)/12,CY21,(PROFORMA!$A$55)*12,PROFORMA!$D$29)))</f>
        <v>-1681.9826582501707</v>
      </c>
      <c r="CZ24" s="70">
        <f>IF(-(IPMT((PROFORMA!$A$53)/12,CZ21,(PROFORMA!$A$55)*12,PROFORMA!$D$29))&gt;=CY22,-CY22,(IPMT((PROFORMA!$A$53)/12,CZ21,(PROFORMA!$A$55)*12,PROFORMA!$D$29)))</f>
        <v>-1673.6580176208715</v>
      </c>
      <c r="DA24" s="70">
        <f>IF(-(IPMT((PROFORMA!$A$53)/12,DA21,(PROFORMA!$A$55)*12,PROFORMA!$D$29))&gt;=CZ22,-CZ22,(IPMT((PROFORMA!$A$53)/12,DA21,(PROFORMA!$A$55)*12,PROFORMA!$D$29)))</f>
        <v>-1665.2917537884252</v>
      </c>
      <c r="DB24" s="70">
        <f>IF(-(IPMT((PROFORMA!$A$53)/12,DB21,(PROFORMA!$A$55)*12,PROFORMA!$D$29))&gt;=DA22,-DA22,(IPMT((PROFORMA!$A$53)/12,DB21,(PROFORMA!$A$55)*12,PROFORMA!$D$29)))</f>
        <v>-1656.8836586368168</v>
      </c>
      <c r="DC24" s="70">
        <f>IF(-(IPMT((PROFORMA!$A$53)/12,DC21,(PROFORMA!$A$55)*12,PROFORMA!$D$29))&gt;=DB22,-DB22,(IPMT((PROFORMA!$A$53)/12,DC21,(PROFORMA!$A$55)*12,PROFORMA!$D$29)))</f>
        <v>-1648.4335230094507</v>
      </c>
      <c r="DD24" s="70">
        <f>IF(-(IPMT((PROFORMA!$A$53)/12,DD21,(PROFORMA!$A$55)*12,PROFORMA!$D$29))&gt;=DC22,-DC22,(IPMT((PROFORMA!$A$53)/12,DD21,(PROFORMA!$A$55)*12,PROFORMA!$D$29)))</f>
        <v>-1639.9411367039479</v>
      </c>
      <c r="DE24" s="70">
        <f>IF(-(IPMT((PROFORMA!$A$53)/12,DE21,(PROFORMA!$A$55)*12,PROFORMA!$D$29))&gt;=DD22,-DD22,(IPMT((PROFORMA!$A$53)/12,DE21,(PROFORMA!$A$55)*12,PROFORMA!$D$29)))</f>
        <v>-1631.4062884669174</v>
      </c>
      <c r="DF24" s="70">
        <f>IF(-(IPMT((PROFORMA!$A$53)/12,DF21,(PROFORMA!$A$55)*12,PROFORMA!$D$29))&gt;=DE22,-DE22,(IPMT((PROFORMA!$A$53)/12,DF21,(PROFORMA!$A$55)*12,PROFORMA!$D$29)))</f>
        <v>-1622.8287659887019</v>
      </c>
      <c r="DG24" s="70">
        <f>IF(-(IPMT((PROFORMA!$A$53)/12,DG21,(PROFORMA!$A$55)*12,PROFORMA!$D$29))&gt;=DF22,-DF22,(IPMT((PROFORMA!$A$53)/12,DG21,(PROFORMA!$A$55)*12,PROFORMA!$D$29)))</f>
        <v>-1614.2083558980949</v>
      </c>
      <c r="DH24" s="70">
        <f>IF(-(IPMT((PROFORMA!$A$53)/12,DH21,(PROFORMA!$A$55)*12,PROFORMA!$D$29))&gt;=DG22,-DG22,(IPMT((PROFORMA!$A$53)/12,DH21,(PROFORMA!$A$55)*12,PROFORMA!$D$29)))</f>
        <v>-1605.5448437570351</v>
      </c>
      <c r="DI24" s="70">
        <f>IF(-(IPMT((PROFORMA!$A$53)/12,DI21,(PROFORMA!$A$55)*12,PROFORMA!$D$29))&gt;=DH22,-DH22,(IPMT((PROFORMA!$A$53)/12,DI21,(PROFORMA!$A$55)*12,PROFORMA!$D$29)))</f>
        <v>-1596.8380140552699</v>
      </c>
      <c r="DJ24" s="70">
        <f>IF(-(IPMT((PROFORMA!$A$53)/12,DJ21,(PROFORMA!$A$55)*12,PROFORMA!$D$29))&gt;=DI22,-DI22,(IPMT((PROFORMA!$A$53)/12,DJ21,(PROFORMA!$A$55)*12,PROFORMA!$D$29)))</f>
        <v>-1588.087650204996</v>
      </c>
      <c r="DK24" s="70">
        <f>IF(-(IPMT((PROFORMA!$A$53)/12,DK21,(PROFORMA!$A$55)*12,PROFORMA!$D$29))&gt;=DJ22,-DJ22,(IPMT((PROFORMA!$A$53)/12,DK21,(PROFORMA!$A$55)*12,PROFORMA!$D$29)))</f>
        <v>-1579.2935345354706</v>
      </c>
      <c r="DL24" s="70">
        <f>IF(-(IPMT((PROFORMA!$A$53)/12,DL21,(PROFORMA!$A$55)*12,PROFORMA!$D$29))&gt;=DK22,-DK22,(IPMT((PROFORMA!$A$53)/12,DL21,(PROFORMA!$A$55)*12,PROFORMA!$D$29)))</f>
        <v>-1570.4554482875974</v>
      </c>
      <c r="DM24" s="70">
        <f>IF(-(IPMT((PROFORMA!$A$53)/12,DM21,(PROFORMA!$A$55)*12,PROFORMA!$D$29))&gt;=DL22,-DL22,(IPMT((PROFORMA!$A$53)/12,DM21,(PROFORMA!$A$55)*12,PROFORMA!$D$29)))</f>
        <v>-1561.5731716084854</v>
      </c>
      <c r="DN24" s="70">
        <f>IF(-(IPMT((PROFORMA!$A$53)/12,DN21,(PROFORMA!$A$55)*12,PROFORMA!$D$29))&gt;=DM22,-DM22,(IPMT((PROFORMA!$A$53)/12,DN21,(PROFORMA!$A$55)*12,PROFORMA!$D$29)))</f>
        <v>-1552.6464835459772</v>
      </c>
      <c r="DO24" s="70">
        <f>IF(-(IPMT((PROFORMA!$A$53)/12,DO21,(PROFORMA!$A$55)*12,PROFORMA!$D$29))&gt;=DN22,-DN22,(IPMT((PROFORMA!$A$53)/12,DO21,(PROFORMA!$A$55)*12,PROFORMA!$D$29)))</f>
        <v>-1543.6751620431569</v>
      </c>
      <c r="DP24" s="70">
        <f>IF(-(IPMT((PROFORMA!$A$53)/12,DP21,(PROFORMA!$A$55)*12,PROFORMA!$D$29))&gt;=DO22,-DO22,(IPMT((PROFORMA!$A$53)/12,DP21,(PROFORMA!$A$55)*12,PROFORMA!$D$29)))</f>
        <v>-1534.6589839328224</v>
      </c>
      <c r="DQ24" s="70">
        <f>IF(-(IPMT((PROFORMA!$A$53)/12,DQ21,(PROFORMA!$A$55)*12,PROFORMA!$D$29))&gt;=DP22,-DP22,(IPMT((PROFORMA!$A$53)/12,DQ21,(PROFORMA!$A$55)*12,PROFORMA!$D$29)))</f>
        <v>-1525.5977249319362</v>
      </c>
      <c r="DR24" s="70">
        <f>IF(-(IPMT((PROFORMA!$A$53)/12,DR21,(PROFORMA!$A$55)*12,PROFORMA!$D$29))&gt;=DQ22,-DQ22,(IPMT((PROFORMA!$A$53)/12,DR21,(PROFORMA!$A$55)*12,PROFORMA!$D$29)))</f>
        <v>-1516.4911596360457</v>
      </c>
      <c r="DS24" s="70">
        <f>IF(-(IPMT((PROFORMA!$A$53)/12,DS21,(PROFORMA!$A$55)*12,PROFORMA!$D$29))&gt;=DR22,-DR22,(IPMT((PROFORMA!$A$53)/12,DS21,(PROFORMA!$A$55)*12,PROFORMA!$D$29)))</f>
        <v>-1507.3390615136757</v>
      </c>
      <c r="DT24" s="70">
        <f>IF(-(IPMT((PROFORMA!$A$53)/12,DT21,(PROFORMA!$A$55)*12,PROFORMA!$D$29))&gt;=DS22,-DS22,(IPMT((PROFORMA!$A$53)/12,DT21,(PROFORMA!$A$55)*12,PROFORMA!$D$29)))</f>
        <v>-1498.1412029006938</v>
      </c>
      <c r="DU24" s="70">
        <f>IF(-(IPMT((PROFORMA!$A$53)/12,DU21,(PROFORMA!$A$55)*12,PROFORMA!$D$29))&gt;=DT22,-DT22,(IPMT((PROFORMA!$A$53)/12,DU21,(PROFORMA!$A$55)*12,PROFORMA!$D$29)))</f>
        <v>-1488.8973549946468</v>
      </c>
      <c r="DV24" s="70">
        <f>IF(-(IPMT((PROFORMA!$A$53)/12,DV21,(PROFORMA!$A$55)*12,PROFORMA!$D$29))&gt;=DU22,-DU22,(IPMT((PROFORMA!$A$53)/12,DV21,(PROFORMA!$A$55)*12,PROFORMA!$D$29)))</f>
        <v>-1479.6072878490697</v>
      </c>
      <c r="DW24" s="70">
        <f>IF(-(IPMT((PROFORMA!$A$53)/12,DW21,(PROFORMA!$A$55)*12,PROFORMA!$D$29))&gt;=DV22,-DV22,(IPMT((PROFORMA!$A$53)/12,DW21,(PROFORMA!$A$55)*12,PROFORMA!$D$29)))</f>
        <v>-1470.270770367765</v>
      </c>
      <c r="DX24" s="70">
        <f>IF(-(IPMT((PROFORMA!$A$53)/12,DX21,(PROFORMA!$A$55)*12,PROFORMA!$D$29))&gt;=DW22,-DW22,(IPMT((PROFORMA!$A$53)/12,DX21,(PROFORMA!$A$55)*12,PROFORMA!$D$29)))</f>
        <v>-1460.8875702990533</v>
      </c>
      <c r="DY24" s="70">
        <f>IF(-(IPMT((PROFORMA!$A$53)/12,DY21,(PROFORMA!$A$55)*12,PROFORMA!$D$29))&gt;=DX22,-DX22,(IPMT((PROFORMA!$A$53)/12,DY21,(PROFORMA!$A$55)*12,PROFORMA!$D$29)))</f>
        <v>-1451.4574542299981</v>
      </c>
      <c r="DZ24" s="70">
        <f>IF(-(IPMT((PROFORMA!$A$53)/12,DZ21,(PROFORMA!$A$55)*12,PROFORMA!$D$29))&gt;=DY22,-DY22,(IPMT((PROFORMA!$A$53)/12,DZ21,(PROFORMA!$A$55)*12,PROFORMA!$D$29)))</f>
        <v>-1441.9801875805977</v>
      </c>
      <c r="EA24" s="70">
        <f>IF(-(IPMT((PROFORMA!$A$53)/12,EA21,(PROFORMA!$A$55)*12,PROFORMA!$D$29))&gt;=DZ22,-DZ22,(IPMT((PROFORMA!$A$53)/12,EA21,(PROFORMA!$A$55)*12,PROFORMA!$D$29)))</f>
        <v>-1432.4555345979504</v>
      </c>
      <c r="EB24" s="70">
        <f>IF(-(IPMT((PROFORMA!$A$53)/12,EB21,(PROFORMA!$A$55)*12,PROFORMA!$D$29))&gt;=EA22,-EA22,(IPMT((PROFORMA!$A$53)/12,EB21,(PROFORMA!$A$55)*12,PROFORMA!$D$29)))</f>
        <v>-1422.88325835039</v>
      </c>
      <c r="EC24" s="70">
        <f>IF(-(IPMT((PROFORMA!$A$53)/12,EC21,(PROFORMA!$A$55)*12,PROFORMA!$D$29))&gt;=EB22,-EB22,(IPMT((PROFORMA!$A$53)/12,EC21,(PROFORMA!$A$55)*12,PROFORMA!$D$29)))</f>
        <v>-1413.2631207215918</v>
      </c>
      <c r="ED24" s="70">
        <f>IF(-(IPMT((PROFORMA!$A$53)/12,ED21,(PROFORMA!$A$55)*12,PROFORMA!$D$29))&gt;=EC22,-EC22,(IPMT((PROFORMA!$A$53)/12,ED21,(PROFORMA!$A$55)*12,PROFORMA!$D$29)))</f>
        <v>-1403.5948824046495</v>
      </c>
      <c r="EE24" s="70">
        <f>IF(-(IPMT((PROFORMA!$A$53)/12,EE21,(PROFORMA!$A$55)*12,PROFORMA!$D$29))&gt;=ED22,-ED22,(IPMT((PROFORMA!$A$53)/12,EE21,(PROFORMA!$A$55)*12,PROFORMA!$D$29)))</f>
        <v>-1393.8783028961222</v>
      </c>
      <c r="EF24" s="70">
        <f>IF(-(IPMT((PROFORMA!$A$53)/12,EF21,(PROFORMA!$A$55)*12,PROFORMA!$D$29))&gt;=EE22,-EE22,(IPMT((PROFORMA!$A$53)/12,EF21,(PROFORMA!$A$55)*12,PROFORMA!$D$29)))</f>
        <v>-1384.1131404900527</v>
      </c>
      <c r="EG24" s="70">
        <f>IF(-(IPMT((PROFORMA!$A$53)/12,EG21,(PROFORMA!$A$55)*12,PROFORMA!$D$29))&gt;=EF22,-EF22,(IPMT((PROFORMA!$A$53)/12,EG21,(PROFORMA!$A$55)*12,PROFORMA!$D$29)))</f>
        <v>-1374.2991522719526</v>
      </c>
      <c r="EH24" s="70">
        <f>IF(-(IPMT((PROFORMA!$A$53)/12,EH21,(PROFORMA!$A$55)*12,PROFORMA!$D$29))&gt;=EG22,-EG22,(IPMT((PROFORMA!$A$53)/12,EH21,(PROFORMA!$A$55)*12,PROFORMA!$D$29)))</f>
        <v>-1364.436094112762</v>
      </c>
      <c r="EI24" s="70">
        <f>IF(-(IPMT((PROFORMA!$A$53)/12,EI21,(PROFORMA!$A$55)*12,PROFORMA!$D$29))&gt;=EH22,-EH22,(IPMT((PROFORMA!$A$53)/12,EI21,(PROFORMA!$A$55)*12,PROFORMA!$D$29)))</f>
        <v>-1354.5237206627755</v>
      </c>
      <c r="EJ24" s="70">
        <f>IF(-(IPMT((PROFORMA!$A$53)/12,EJ21,(PROFORMA!$A$55)*12,PROFORMA!$D$29))&gt;=EI22,-EI22,(IPMT((PROFORMA!$A$53)/12,EJ21,(PROFORMA!$A$55)*12,PROFORMA!$D$29)))</f>
        <v>-1344.5617853455392</v>
      </c>
      <c r="EK24" s="70">
        <f>IF(-(IPMT((PROFORMA!$A$53)/12,EK21,(PROFORMA!$A$55)*12,PROFORMA!$D$29))&gt;=EJ22,-EJ22,(IPMT((PROFORMA!$A$53)/12,EK21,(PROFORMA!$A$55)*12,PROFORMA!$D$29)))</f>
        <v>-1334.5500403517165</v>
      </c>
      <c r="EL24" s="70">
        <f>IF(-(IPMT((PROFORMA!$A$53)/12,EL21,(PROFORMA!$A$55)*12,PROFORMA!$D$29))&gt;=EK22,-EK22,(IPMT((PROFORMA!$A$53)/12,EL21,(PROFORMA!$A$55)*12,PROFORMA!$D$29)))</f>
        <v>-1324.4882366329246</v>
      </c>
      <c r="EM24" s="70">
        <f>IF(-(IPMT((PROFORMA!$A$53)/12,EM21,(PROFORMA!$A$55)*12,PROFORMA!$D$29))&gt;=EL22,-EL22,(IPMT((PROFORMA!$A$53)/12,EM21,(PROFORMA!$A$55)*12,PROFORMA!$D$29)))</f>
        <v>-1314.376123895539</v>
      </c>
      <c r="EN24" s="70">
        <f>IF(-(IPMT((PROFORMA!$A$53)/12,EN21,(PROFORMA!$A$55)*12,PROFORMA!$D$29))&gt;=EM22,-EM22,(IPMT((PROFORMA!$A$53)/12,EN21,(PROFORMA!$A$55)*12,PROFORMA!$D$29)))</f>
        <v>-1304.2134505944664</v>
      </c>
      <c r="EO24" s="70">
        <f>IF(-(IPMT((PROFORMA!$A$53)/12,EO21,(PROFORMA!$A$55)*12,PROFORMA!$D$29))&gt;=EN22,-EN22,(IPMT((PROFORMA!$A$53)/12,EO21,(PROFORMA!$A$55)*12,PROFORMA!$D$29)))</f>
        <v>-1293.9999639268881</v>
      </c>
      <c r="EP24" s="70">
        <f>IF(-(IPMT((PROFORMA!$A$53)/12,EP21,(PROFORMA!$A$55)*12,PROFORMA!$D$29))&gt;=EO22,-EO22,(IPMT((PROFORMA!$A$53)/12,EP21,(PROFORMA!$A$55)*12,PROFORMA!$D$29)))</f>
        <v>-1283.7354098259725</v>
      </c>
      <c r="EQ24" s="70">
        <f>IF(-(IPMT((PROFORMA!$A$53)/12,EQ21,(PROFORMA!$A$55)*12,PROFORMA!$D$29))&gt;=EP22,-EP22,(IPMT((PROFORMA!$A$53)/12,EQ21,(PROFORMA!$A$55)*12,PROFORMA!$D$29)))</f>
        <v>-1273.4195329545521</v>
      </c>
      <c r="ER24" s="70">
        <f>IF(-(IPMT((PROFORMA!$A$53)/12,ER21,(PROFORMA!$A$55)*12,PROFORMA!$D$29))&gt;=EQ22,-EQ22,(IPMT((PROFORMA!$A$53)/12,ER21,(PROFORMA!$A$55)*12,PROFORMA!$D$29)))</f>
        <v>-1263.0520766987747</v>
      </c>
      <c r="ES24" s="70">
        <f>IF(-(IPMT((PROFORMA!$A$53)/12,ES21,(PROFORMA!$A$55)*12,PROFORMA!$D$29))&gt;=ER22,-ER22,(IPMT((PROFORMA!$A$53)/12,ES21,(PROFORMA!$A$55)*12,PROFORMA!$D$29)))</f>
        <v>-1252.6327831617182</v>
      </c>
      <c r="ET24" s="70">
        <f>IF(-(IPMT((PROFORMA!$A$53)/12,ET21,(PROFORMA!$A$55)*12,PROFORMA!$D$29))&gt;=ES22,-ES22,(IPMT((PROFORMA!$A$53)/12,ET21,(PROFORMA!$A$55)*12,PROFORMA!$D$29)))</f>
        <v>-1242.1613931569764</v>
      </c>
      <c r="EU24" s="70">
        <f>IF(-(IPMT((PROFORMA!$A$53)/12,EU21,(PROFORMA!$A$55)*12,PROFORMA!$D$29))&gt;=ET22,-ET22,(IPMT((PROFORMA!$A$53)/12,EU21,(PROFORMA!$A$55)*12,PROFORMA!$D$29)))</f>
        <v>-1231.6376462022108</v>
      </c>
      <c r="EV24" s="70">
        <f>IF(-(IPMT((PROFORMA!$A$53)/12,EV21,(PROFORMA!$A$55)*12,PROFORMA!$D$29))&gt;=EU22,-EU22,(IPMT((PROFORMA!$A$53)/12,EV21,(PROFORMA!$A$55)*12,PROFORMA!$D$29)))</f>
        <v>-1221.0612805126714</v>
      </c>
      <c r="EW24" s="70">
        <f>IF(-(IPMT((PROFORMA!$A$53)/12,EW21,(PROFORMA!$A$55)*12,PROFORMA!$D$29))&gt;=EV22,-EV22,(IPMT((PROFORMA!$A$53)/12,EW21,(PROFORMA!$A$55)*12,PROFORMA!$D$29)))</f>
        <v>-1210.4320329946847</v>
      </c>
      <c r="EX24" s="70">
        <f>IF(-(IPMT((PROFORMA!$A$53)/12,EX21,(PROFORMA!$A$55)*12,PROFORMA!$D$29))&gt;=EW22,-EW22,(IPMT((PROFORMA!$A$53)/12,EX21,(PROFORMA!$A$55)*12,PROFORMA!$D$29)))</f>
        <v>-1199.7496392391079</v>
      </c>
      <c r="EY24" s="70">
        <f>IF(-(IPMT((PROFORMA!$A$53)/12,EY21,(PROFORMA!$A$55)*12,PROFORMA!$D$29))&gt;=EX22,-EX22,(IPMT((PROFORMA!$A$53)/12,EY21,(PROFORMA!$A$55)*12,PROFORMA!$D$29)))</f>
        <v>-1189.0138335147531</v>
      </c>
      <c r="EZ24" s="70">
        <f>IF(-(IPMT((PROFORMA!$A$53)/12,EZ21,(PROFORMA!$A$55)*12,PROFORMA!$D$29))&gt;=EY22,-EY22,(IPMT((PROFORMA!$A$53)/12,EZ21,(PROFORMA!$A$55)*12,PROFORMA!$D$29)))</f>
        <v>-1178.2243487617766</v>
      </c>
      <c r="FA24" s="70">
        <f>IF(-(IPMT((PROFORMA!$A$53)/12,FA21,(PROFORMA!$A$55)*12,PROFORMA!$D$29))&gt;=EZ22,-EZ22,(IPMT((PROFORMA!$A$53)/12,FA21,(PROFORMA!$A$55)*12,PROFORMA!$D$29)))</f>
        <v>-1167.380916585035</v>
      </c>
      <c r="FB24" s="70">
        <f>IF(-(IPMT((PROFORMA!$A$53)/12,FB21,(PROFORMA!$A$55)*12,PROFORMA!$D$29))&gt;=FA22,-FA22,(IPMT((PROFORMA!$A$53)/12,FB21,(PROFORMA!$A$55)*12,PROFORMA!$D$29)))</f>
        <v>-1156.4832672474099</v>
      </c>
      <c r="FC24" s="70">
        <f>IF(-(IPMT((PROFORMA!$A$53)/12,FC21,(PROFORMA!$A$55)*12,PROFORMA!$D$29))&gt;=FB22,-FB22,(IPMT((PROFORMA!$A$53)/12,FC21,(PROFORMA!$A$55)*12,PROFORMA!$D$29)))</f>
        <v>-1145.5311296630969</v>
      </c>
      <c r="FD24" s="70">
        <f>IF(-(IPMT((PROFORMA!$A$53)/12,FD21,(PROFORMA!$A$55)*12,PROFORMA!$D$29))&gt;=FC22,-FC22,(IPMT((PROFORMA!$A$53)/12,FD21,(PROFORMA!$A$55)*12,PROFORMA!$D$29)))</f>
        <v>-1134.5242313908618</v>
      </c>
      <c r="FE24" s="70">
        <f>IF(-(IPMT((PROFORMA!$A$53)/12,FE21,(PROFORMA!$A$55)*12,PROFORMA!$D$29))&gt;=FD22,-FD22,(IPMT((PROFORMA!$A$53)/12,FE21,(PROFORMA!$A$55)*12,PROFORMA!$D$29)))</f>
        <v>-1123.4622986272659</v>
      </c>
      <c r="FF24" s="70">
        <f>IF(-(IPMT((PROFORMA!$A$53)/12,FF21,(PROFORMA!$A$55)*12,PROFORMA!$D$29))&gt;=FE22,-FE22,(IPMT((PROFORMA!$A$53)/12,FF21,(PROFORMA!$A$55)*12,PROFORMA!$D$29)))</f>
        <v>-1112.345056199852</v>
      </c>
      <c r="FG24" s="70">
        <f>IF(-(IPMT((PROFORMA!$A$53)/12,FG21,(PROFORMA!$A$55)*12,PROFORMA!$D$29))&gt;=FF22,-FF22,(IPMT((PROFORMA!$A$53)/12,FG21,(PROFORMA!$A$55)*12,PROFORMA!$D$29)))</f>
        <v>-1101.1722275603006</v>
      </c>
      <c r="FH24" s="70">
        <f>IF(-(IPMT((PROFORMA!$A$53)/12,FH21,(PROFORMA!$A$55)*12,PROFORMA!$D$29))&gt;=FG22,-FG22,(IPMT((PROFORMA!$A$53)/12,FH21,(PROFORMA!$A$55)*12,PROFORMA!$D$29)))</f>
        <v>-1089.943534777552</v>
      </c>
      <c r="FI24" s="70">
        <f>IF(-(IPMT((PROFORMA!$A$53)/12,FI21,(PROFORMA!$A$55)*12,PROFORMA!$D$29))&gt;=FH22,-FH22,(IPMT((PROFORMA!$A$53)/12,FI21,(PROFORMA!$A$55)*12,PROFORMA!$D$29)))</f>
        <v>-1078.6586985308898</v>
      </c>
      <c r="FJ24" s="70">
        <f>IF(-(IPMT((PROFORMA!$A$53)/12,FJ21,(PROFORMA!$A$55)*12,PROFORMA!$D$29))&gt;=FI22,-FI22,(IPMT((PROFORMA!$A$53)/12,FJ21,(PROFORMA!$A$55)*12,PROFORMA!$D$29)))</f>
        <v>-1067.3174381029937</v>
      </c>
      <c r="FK24" s="70">
        <f>IF(-(IPMT((PROFORMA!$A$53)/12,FK21,(PROFORMA!$A$55)*12,PROFORMA!$D$29))&gt;=FJ22,-FJ22,(IPMT((PROFORMA!$A$53)/12,FK21,(PROFORMA!$A$55)*12,PROFORMA!$D$29)))</f>
        <v>-1055.9194713729582</v>
      </c>
      <c r="FL24" s="70">
        <f>IF(-(IPMT((PROFORMA!$A$53)/12,FL21,(PROFORMA!$A$55)*12,PROFORMA!$D$29))&gt;=FK22,-FK22,(IPMT((PROFORMA!$A$53)/12,FL21,(PROFORMA!$A$55)*12,PROFORMA!$D$29)))</f>
        <v>-1044.4645148092727</v>
      </c>
      <c r="FM24" s="70">
        <f>IF(-(IPMT((PROFORMA!$A$53)/12,FM21,(PROFORMA!$A$55)*12,PROFORMA!$D$29))&gt;=FL22,-FL22,(IPMT((PROFORMA!$A$53)/12,FM21,(PROFORMA!$A$55)*12,PROFORMA!$D$29)))</f>
        <v>-1032.9522834627689</v>
      </c>
      <c r="FN24" s="70">
        <f>IF(-(IPMT((PROFORMA!$A$53)/12,FN21,(PROFORMA!$A$55)*12,PROFORMA!$D$29))&gt;=FM22,-FM22,(IPMT((PROFORMA!$A$53)/12,FN21,(PROFORMA!$A$55)*12,PROFORMA!$D$29)))</f>
        <v>-1021.3824909595323</v>
      </c>
      <c r="FO24" s="70">
        <f>IF(-(IPMT((PROFORMA!$A$53)/12,FO21,(PROFORMA!$A$55)*12,PROFORMA!$D$29))&gt;=FN22,-FN22,(IPMT((PROFORMA!$A$53)/12,FO21,(PROFORMA!$A$55)*12,PROFORMA!$D$29)))</f>
        <v>-1009.7548494937798</v>
      </c>
      <c r="FP24" s="70">
        <f>IF(-(IPMT((PROFORMA!$A$53)/12,FP21,(PROFORMA!$A$55)*12,PROFORMA!$D$29))&gt;=FO22,-FO22,(IPMT((PROFORMA!$A$53)/12,FP21,(PROFORMA!$A$55)*12,PROFORMA!$D$29)))</f>
        <v>-998.06906982069836</v>
      </c>
      <c r="FQ24" s="70">
        <f>IF(-(IPMT((PROFORMA!$A$53)/12,FQ21,(PROFORMA!$A$55)*12,PROFORMA!$D$29))&gt;=FP22,-FP22,(IPMT((PROFORMA!$A$53)/12,FQ21,(PROFORMA!$A$55)*12,PROFORMA!$D$29)))</f>
        <v>-986.3248612492514</v>
      </c>
      <c r="FR24" s="70">
        <f>IF(-(IPMT((PROFORMA!$A$53)/12,FR21,(PROFORMA!$A$55)*12,PROFORMA!$D$29))&gt;=FQ22,-FQ22,(IPMT((PROFORMA!$A$53)/12,FR21,(PROFORMA!$A$55)*12,PROFORMA!$D$29)))</f>
        <v>-974.52193163494746</v>
      </c>
      <c r="FS24" s="70">
        <f>IF(-(IPMT((PROFORMA!$A$53)/12,FS21,(PROFORMA!$A$55)*12,PROFORMA!$D$29))&gt;=FR22,-FR22,(IPMT((PROFORMA!$A$53)/12,FS21,(PROFORMA!$A$55)*12,PROFORMA!$D$29)))</f>
        <v>-962.65998737257189</v>
      </c>
      <c r="FT24" s="70">
        <f>IF(-(IPMT((PROFORMA!$A$53)/12,FT21,(PROFORMA!$A$55)*12,PROFORMA!$D$29))&gt;=FS22,-FS22,(IPMT((PROFORMA!$A$53)/12,FT21,(PROFORMA!$A$55)*12,PROFORMA!$D$29)))</f>
        <v>-950.73873338888427</v>
      </c>
      <c r="FU24" s="70">
        <f>IF(-(IPMT((PROFORMA!$A$53)/12,FU21,(PROFORMA!$A$55)*12,PROFORMA!$D$29))&gt;=FT22,-FT22,(IPMT((PROFORMA!$A$53)/12,FU21,(PROFORMA!$A$55)*12,PROFORMA!$D$29)))</f>
        <v>-938.75787313527871</v>
      </c>
      <c r="FV24" s="70">
        <f>IF(-(IPMT((PROFORMA!$A$53)/12,FV21,(PROFORMA!$A$55)*12,PROFORMA!$D$29))&gt;=FU22,-FU22,(IPMT((PROFORMA!$A$53)/12,FV21,(PROFORMA!$A$55)*12,PROFORMA!$D$29)))</f>
        <v>-926.71710858040467</v>
      </c>
      <c r="FW24" s="70">
        <f>IF(-(IPMT((PROFORMA!$A$53)/12,FW21,(PROFORMA!$A$55)*12,PROFORMA!$D$29))&gt;=FV22,-FV22,(IPMT((PROFORMA!$A$53)/12,FW21,(PROFORMA!$A$55)*12,PROFORMA!$D$29)))</f>
        <v>-914.61614020275624</v>
      </c>
      <c r="FX24" s="70">
        <f>IF(-(IPMT((PROFORMA!$A$53)/12,FX21,(PROFORMA!$A$55)*12,PROFORMA!$D$29))&gt;=FW22,-FW22,(IPMT((PROFORMA!$A$53)/12,FX21,(PROFORMA!$A$55)*12,PROFORMA!$D$29)))</f>
        <v>-902.45466698321968</v>
      </c>
      <c r="FY24" s="70">
        <f>IF(-(IPMT((PROFORMA!$A$53)/12,FY21,(PROFORMA!$A$55)*12,PROFORMA!$D$29))&gt;=FX22,-FX22,(IPMT((PROFORMA!$A$53)/12,FY21,(PROFORMA!$A$55)*12,PROFORMA!$D$29)))</f>
        <v>-890.23238639758551</v>
      </c>
      <c r="FZ24" s="70">
        <f>IF(-(IPMT((PROFORMA!$A$53)/12,FZ21,(PROFORMA!$A$55)*12,PROFORMA!$D$29))&gt;=FY22,-FY22,(IPMT((PROFORMA!$A$53)/12,FZ21,(PROFORMA!$A$55)*12,PROFORMA!$D$29)))</f>
        <v>-877.94899440902327</v>
      </c>
      <c r="GA24" s="70">
        <f>IF(-(IPMT((PROFORMA!$A$53)/12,GA21,(PROFORMA!$A$55)*12,PROFORMA!$D$29))&gt;=FZ22,-FZ22,(IPMT((PROFORMA!$A$53)/12,GA21,(PROFORMA!$A$55)*12,PROFORMA!$D$29)))</f>
        <v>-865.60418546051812</v>
      </c>
      <c r="GB24" s="70">
        <f>IF(-(IPMT((PROFORMA!$A$53)/12,GB21,(PROFORMA!$A$55)*12,PROFORMA!$D$29))&gt;=GA22,-GA22,(IPMT((PROFORMA!$A$53)/12,GB21,(PROFORMA!$A$55)*12,PROFORMA!$D$29)))</f>
        <v>-853.19765246727036</v>
      </c>
      <c r="GC24" s="70">
        <f>IF(-(IPMT((PROFORMA!$A$53)/12,GC21,(PROFORMA!$A$55)*12,PROFORMA!$D$29))&gt;=GB22,-GB22,(IPMT((PROFORMA!$A$53)/12,GC21,(PROFORMA!$A$55)*12,PROFORMA!$D$29)))</f>
        <v>-840.72908680905618</v>
      </c>
      <c r="GD24" s="70">
        <f>IF(-(IPMT((PROFORMA!$A$53)/12,GD21,(PROFORMA!$A$55)*12,PROFORMA!$D$29))&gt;=GC22,-GC22,(IPMT((PROFORMA!$A$53)/12,GD21,(PROFORMA!$A$55)*12,PROFORMA!$D$29)))</f>
        <v>-828.19817832255126</v>
      </c>
      <c r="GE24" s="70">
        <f>IF(-(IPMT((PROFORMA!$A$53)/12,GE21,(PROFORMA!$A$55)*12,PROFORMA!$D$29))&gt;=GD22,-GD22,(IPMT((PROFORMA!$A$53)/12,GE21,(PROFORMA!$A$55)*12,PROFORMA!$D$29)))</f>
        <v>-815.60461529361373</v>
      </c>
      <c r="GF24" s="70">
        <f>IF(-(IPMT((PROFORMA!$A$53)/12,GF21,(PROFORMA!$A$55)*12,PROFORMA!$D$29))&gt;=GE22,-GE22,(IPMT((PROFORMA!$A$53)/12,GF21,(PROFORMA!$A$55)*12,PROFORMA!$D$29)))</f>
        <v>-802.94808444953162</v>
      </c>
      <c r="GG24" s="70">
        <f>IF(-(IPMT((PROFORMA!$A$53)/12,GG21,(PROFORMA!$A$55)*12,PROFORMA!$D$29))&gt;=GF22,-GF22,(IPMT((PROFORMA!$A$53)/12,GG21,(PROFORMA!$A$55)*12,PROFORMA!$D$29)))</f>
        <v>-790.22827095122875</v>
      </c>
      <c r="GH24" s="70">
        <f>IF(-(IPMT((PROFORMA!$A$53)/12,GH21,(PROFORMA!$A$55)*12,PROFORMA!$D$29))&gt;=GG22,-GG22,(IPMT((PROFORMA!$A$53)/12,GH21,(PROFORMA!$A$55)*12,PROFORMA!$D$29)))</f>
        <v>-777.4448583854346</v>
      </c>
      <c r="GI24" s="70">
        <f>IF(-(IPMT((PROFORMA!$A$53)/12,GI21,(PROFORMA!$A$55)*12,PROFORMA!$D$29))&gt;=GH22,-GH22,(IPMT((PROFORMA!$A$53)/12,GI21,(PROFORMA!$A$55)*12,PROFORMA!$D$29)))</f>
        <v>-764.59752875681158</v>
      </c>
      <c r="GJ24" s="70">
        <f>IF(-(IPMT((PROFORMA!$A$53)/12,GJ21,(PROFORMA!$A$55)*12,PROFORMA!$D$29))&gt;=GI22,-GI22,(IPMT((PROFORMA!$A$53)/12,GJ21,(PROFORMA!$A$55)*12,PROFORMA!$D$29)))</f>
        <v>-751.68596248004519</v>
      </c>
      <c r="GK24" s="70">
        <f>IF(-(IPMT((PROFORMA!$A$53)/12,GK21,(PROFORMA!$A$55)*12,PROFORMA!$D$29))&gt;=GJ22,-GJ22,(IPMT((PROFORMA!$A$53)/12,GK21,(PROFORMA!$A$55)*12,PROFORMA!$D$29)))</f>
        <v>-738.70983837189522</v>
      </c>
      <c r="GL24" s="70">
        <f>IF(-(IPMT((PROFORMA!$A$53)/12,GL21,(PROFORMA!$A$55)*12,PROFORMA!$D$29))&gt;=GK22,-GK22,(IPMT((PROFORMA!$A$53)/12,GL21,(PROFORMA!$A$55)*12,PROFORMA!$D$29)))</f>
        <v>-725.66883364320438</v>
      </c>
      <c r="GM24" s="70">
        <f>IF(-(IPMT((PROFORMA!$A$53)/12,GM21,(PROFORMA!$A$55)*12,PROFORMA!$D$29))&gt;=GL22,-GL22,(IPMT((PROFORMA!$A$53)/12,GM21,(PROFORMA!$A$55)*12,PROFORMA!$D$29)))</f>
        <v>-712.56262389087021</v>
      </c>
      <c r="GN24" s="70">
        <f>IF(-(IPMT((PROFORMA!$A$53)/12,GN21,(PROFORMA!$A$55)*12,PROFORMA!$D$29))&gt;=GM22,-GM22,(IPMT((PROFORMA!$A$53)/12,GN21,(PROFORMA!$A$55)*12,PROFORMA!$D$29)))</f>
        <v>-699.39088308977421</v>
      </c>
      <c r="GO24" s="70">
        <f>IF(-(IPMT((PROFORMA!$A$53)/12,GO21,(PROFORMA!$A$55)*12,PROFORMA!$D$29))&gt;=GN22,-GN22,(IPMT((PROFORMA!$A$53)/12,GO21,(PROFORMA!$A$55)*12,PROFORMA!$D$29)))</f>
        <v>-686.15328358467264</v>
      </c>
      <c r="GP24" s="70">
        <f>IF(-(IPMT((PROFORMA!$A$53)/12,GP21,(PROFORMA!$A$55)*12,PROFORMA!$D$29))&gt;=GO22,-GO22,(IPMT((PROFORMA!$A$53)/12,GP21,(PROFORMA!$A$55)*12,PROFORMA!$D$29)))</f>
        <v>-672.84949608204579</v>
      </c>
      <c r="GQ24" s="70">
        <f>IF(-(IPMT((PROFORMA!$A$53)/12,GQ21,(PROFORMA!$A$55)*12,PROFORMA!$D$29))&gt;=GP22,-GP22,(IPMT((PROFORMA!$A$53)/12,GQ21,(PROFORMA!$A$55)*12,PROFORMA!$D$29)))</f>
        <v>-659.47918964190569</v>
      </c>
      <c r="GR24" s="70">
        <f>IF(-(IPMT((PROFORMA!$A$53)/12,GR21,(PROFORMA!$A$55)*12,PROFORMA!$D$29))&gt;=GQ22,-GQ22,(IPMT((PROFORMA!$A$53)/12,GR21,(PROFORMA!$A$55)*12,PROFORMA!$D$29)))</f>
        <v>-646.04203166956495</v>
      </c>
      <c r="GS24" s="70">
        <f>IF(-(IPMT((PROFORMA!$A$53)/12,GS21,(PROFORMA!$A$55)*12,PROFORMA!$D$29))&gt;=GR22,-GR22,(IPMT((PROFORMA!$A$53)/12,GS21,(PROFORMA!$A$55)*12,PROFORMA!$D$29)))</f>
        <v>-632.53768790736251</v>
      </c>
      <c r="GT24" s="70">
        <f>IF(-(IPMT((PROFORMA!$A$53)/12,GT21,(PROFORMA!$A$55)*12,PROFORMA!$D$29))&gt;=GS22,-GS22,(IPMT((PROFORMA!$A$53)/12,GT21,(PROFORMA!$A$55)*12,PROFORMA!$D$29)))</f>
        <v>-618.96582242634895</v>
      </c>
      <c r="GU24" s="70">
        <f>IF(-(IPMT((PROFORMA!$A$53)/12,GU21,(PROFORMA!$A$55)*12,PROFORMA!$D$29))&gt;=GT22,-GT22,(IPMT((PROFORMA!$A$53)/12,GU21,(PROFORMA!$A$55)*12,PROFORMA!$D$29)))</f>
        <v>-605.32609761793026</v>
      </c>
      <c r="GV24" s="70">
        <f>IF(-(IPMT((PROFORMA!$A$53)/12,GV21,(PROFORMA!$A$55)*12,PROFORMA!$D$29))&gt;=GU22,-GU22,(IPMT((PROFORMA!$A$53)/12,GV21,(PROFORMA!$A$55)*12,PROFORMA!$D$29)))</f>
        <v>-591.61817418546968</v>
      </c>
      <c r="GW24" s="70">
        <f>IF(-(IPMT((PROFORMA!$A$53)/12,GW21,(PROFORMA!$A$55)*12,PROFORMA!$D$29))&gt;=GV22,-GV22,(IPMT((PROFORMA!$A$53)/12,GW21,(PROFORMA!$A$55)*12,PROFORMA!$D$29)))</f>
        <v>-577.84171113584671</v>
      </c>
      <c r="GX24" s="70">
        <f>IF(-(IPMT((PROFORMA!$A$53)/12,GX21,(PROFORMA!$A$55)*12,PROFORMA!$D$29))&gt;=GW22,-GW22,(IPMT((PROFORMA!$A$53)/12,GX21,(PROFORMA!$A$55)*12,PROFORMA!$D$29)))</f>
        <v>-563.99636577097567</v>
      </c>
      <c r="GY24" s="70">
        <f>IF(-(IPMT((PROFORMA!$A$53)/12,GY21,(PROFORMA!$A$55)*12,PROFORMA!$D$29))&gt;=GX22,-GX22,(IPMT((PROFORMA!$A$53)/12,GY21,(PROFORMA!$A$55)*12,PROFORMA!$D$29)))</f>
        <v>-550.08179367928028</v>
      </c>
      <c r="GZ24" s="70">
        <f>IF(-(IPMT((PROFORMA!$A$53)/12,GZ21,(PROFORMA!$A$55)*12,PROFORMA!$D$29))&gt;=GY22,-GY22,(IPMT((PROFORMA!$A$53)/12,GZ21,(PROFORMA!$A$55)*12,PROFORMA!$D$29)))</f>
        <v>-536.0976487271264</v>
      </c>
      <c r="HA24" s="70">
        <f>IF(-(IPMT((PROFORMA!$A$53)/12,HA21,(PROFORMA!$A$55)*12,PROFORMA!$D$29))&gt;=GZ22,-GZ22,(IPMT((PROFORMA!$A$53)/12,HA21,(PROFORMA!$A$55)*12,PROFORMA!$D$29)))</f>
        <v>-522.04358305021162</v>
      </c>
      <c r="HB24" s="70">
        <f>IF(-(IPMT((PROFORMA!$A$53)/12,HB21,(PROFORMA!$A$55)*12,PROFORMA!$D$29))&gt;=HA22,-HA22,(IPMT((PROFORMA!$A$53)/12,HB21,(PROFORMA!$A$55)*12,PROFORMA!$D$29)))</f>
        <v>-507.91924704491242</v>
      </c>
      <c r="HC24" s="70">
        <f>IF(-(IPMT((PROFORMA!$A$53)/12,HC21,(PROFORMA!$A$55)*12,PROFORMA!$D$29))&gt;=HB22,-HB22,(IPMT((PROFORMA!$A$53)/12,HC21,(PROFORMA!$A$55)*12,PROFORMA!$D$29)))</f>
        <v>-493.72428935958658</v>
      </c>
      <c r="HD24" s="70">
        <f>IF(-(IPMT((PROFORMA!$A$53)/12,HD21,(PROFORMA!$A$55)*12,PROFORMA!$D$29))&gt;=HC22,-HC22,(IPMT((PROFORMA!$A$53)/12,HD21,(PROFORMA!$A$55)*12,PROFORMA!$D$29)))</f>
        <v>-479.45835688583423</v>
      </c>
      <c r="HE24" s="70">
        <f>IF(-(IPMT((PROFORMA!$A$53)/12,HE21,(PROFORMA!$A$55)*12,PROFORMA!$D$29))&gt;=HD22,-HD22,(IPMT((PROFORMA!$A$53)/12,HE21,(PROFORMA!$A$55)*12,PROFORMA!$D$29)))</f>
        <v>-465.12109474971317</v>
      </c>
      <c r="HF24" s="70">
        <f>IF(-(IPMT((PROFORMA!$A$53)/12,HF21,(PROFORMA!$A$55)*12,PROFORMA!$D$29))&gt;=HE22,-HE22,(IPMT((PROFORMA!$A$53)/12,HF21,(PROFORMA!$A$55)*12,PROFORMA!$D$29)))</f>
        <v>-450.71214630291144</v>
      </c>
      <c r="HG24" s="70">
        <f>IF(-(IPMT((PROFORMA!$A$53)/12,HG21,(PROFORMA!$A$55)*12,PROFORMA!$D$29))&gt;=HF22,-HF22,(IPMT((PROFORMA!$A$53)/12,HG21,(PROFORMA!$A$55)*12,PROFORMA!$D$29)))</f>
        <v>-436.23115311387556</v>
      </c>
      <c r="HH24" s="70">
        <f>IF(-(IPMT((PROFORMA!$A$53)/12,HH21,(PROFORMA!$A$55)*12,PROFORMA!$D$29))&gt;=HG22,-HG22,(IPMT((PROFORMA!$A$53)/12,HH21,(PROFORMA!$A$55)*12,PROFORMA!$D$29)))</f>
        <v>-421.67775495889464</v>
      </c>
      <c r="HI24" s="70">
        <f>IF(-(IPMT((PROFORMA!$A$53)/12,HI21,(PROFORMA!$A$55)*12,PROFORMA!$D$29))&gt;=HH22,-HH22,(IPMT((PROFORMA!$A$53)/12,HI21,(PROFORMA!$A$55)*12,PROFORMA!$D$29)))</f>
        <v>-407.05158981313878</v>
      </c>
      <c r="HJ24" s="70">
        <f>IF(-(IPMT((PROFORMA!$A$53)/12,HJ21,(PROFORMA!$A$55)*12,PROFORMA!$D$29))&gt;=HI22,-HI22,(IPMT((PROFORMA!$A$53)/12,HJ21,(PROFORMA!$A$55)*12,PROFORMA!$D$29)))</f>
        <v>-392.35229384165427</v>
      </c>
      <c r="HK24" s="70">
        <f>IF(-(IPMT((PROFORMA!$A$53)/12,HK21,(PROFORMA!$A$55)*12,PROFORMA!$D$29))&gt;=HJ22,-HJ22,(IPMT((PROFORMA!$A$53)/12,HK21,(PROFORMA!$A$55)*12,PROFORMA!$D$29)))</f>
        <v>-377.5795013903122</v>
      </c>
      <c r="HL24" s="70">
        <f>IF(-(IPMT((PROFORMA!$A$53)/12,HL21,(PROFORMA!$A$55)*12,PROFORMA!$D$29))&gt;=HK22,-HK22,(IPMT((PROFORMA!$A$53)/12,HL21,(PROFORMA!$A$55)*12,PROFORMA!$D$29)))</f>
        <v>-362.73284497671341</v>
      </c>
      <c r="HM24" s="70">
        <f>IF(-(IPMT((PROFORMA!$A$53)/12,HM21,(PROFORMA!$A$55)*12,PROFORMA!$D$29))&gt;=HL22,-HL22,(IPMT((PROFORMA!$A$53)/12,HM21,(PROFORMA!$A$55)*12,PROFORMA!$D$29)))</f>
        <v>-347.81195528104666</v>
      </c>
      <c r="HN24" s="70">
        <f>IF(-(IPMT((PROFORMA!$A$53)/12,HN21,(PROFORMA!$A$55)*12,PROFORMA!$D$29))&gt;=HM22,-HM22,(IPMT((PROFORMA!$A$53)/12,HN21,(PROFORMA!$A$55)*12,PROFORMA!$D$29)))</f>
        <v>-332.81646113690164</v>
      </c>
      <c r="HO24" s="70">
        <f>IF(-(IPMT((PROFORMA!$A$53)/12,HO21,(PROFORMA!$A$55)*12,PROFORMA!$D$29))&gt;=HN22,-HN22,(IPMT((PROFORMA!$A$53)/12,HO21,(PROFORMA!$A$55)*12,PROFORMA!$D$29)))</f>
        <v>-317.74598952203581</v>
      </c>
      <c r="HP24" s="70">
        <f>IF(-(IPMT((PROFORMA!$A$53)/12,HP21,(PROFORMA!$A$55)*12,PROFORMA!$D$29))&gt;=HO22,-HO22,(IPMT((PROFORMA!$A$53)/12,HP21,(PROFORMA!$A$55)*12,PROFORMA!$D$29)))</f>
        <v>-302.60016554909572</v>
      </c>
      <c r="HQ24" s="70">
        <f>IF(-(IPMT((PROFORMA!$A$53)/12,HQ21,(PROFORMA!$A$55)*12,PROFORMA!$D$29))&gt;=HP22,-HP22,(IPMT((PROFORMA!$A$53)/12,HQ21,(PROFORMA!$A$55)*12,PROFORMA!$D$29)))</f>
        <v>-287.37861245629091</v>
      </c>
      <c r="HR24" s="70">
        <f>IF(-(IPMT((PROFORMA!$A$53)/12,HR21,(PROFORMA!$A$55)*12,PROFORMA!$D$29))&gt;=HQ22,-HQ22,(IPMT((PROFORMA!$A$53)/12,HR21,(PROFORMA!$A$55)*12,PROFORMA!$D$29)))</f>
        <v>-272.08095159802195</v>
      </c>
      <c r="HS24" s="70">
        <f>IF(-(IPMT((PROFORMA!$A$53)/12,HS21,(PROFORMA!$A$55)*12,PROFORMA!$D$29))&gt;=HR22,-HR22,(IPMT((PROFORMA!$A$53)/12,HS21,(PROFORMA!$A$55)*12,PROFORMA!$D$29)))</f>
        <v>-256.70680243546178</v>
      </c>
      <c r="HT24" s="70">
        <f>IF(-(IPMT((PROFORMA!$A$53)/12,HT21,(PROFORMA!$A$55)*12,PROFORMA!$D$29))&gt;=HS22,-HS22,(IPMT((PROFORMA!$A$53)/12,HT21,(PROFORMA!$A$55)*12,PROFORMA!$D$29)))</f>
        <v>-241.25578252708883</v>
      </c>
      <c r="HU24" s="70">
        <f>IF(-(IPMT((PROFORMA!$A$53)/12,HU21,(PROFORMA!$A$55)*12,PROFORMA!$D$29))&gt;=HT22,-HT22,(IPMT((PROFORMA!$A$53)/12,HU21,(PROFORMA!$A$55)*12,PROFORMA!$D$29)))</f>
        <v>-225.72750751917388</v>
      </c>
      <c r="HV24" s="70">
        <f>IF(-(IPMT((PROFORMA!$A$53)/12,HV21,(PROFORMA!$A$55)*12,PROFORMA!$D$29))&gt;=HU22,-HU22,(IPMT((PROFORMA!$A$53)/12,HV21,(PROFORMA!$A$55)*12,PROFORMA!$D$29)))</f>
        <v>-210.12159113621951</v>
      </c>
      <c r="HW24" s="70">
        <f>IF(-(IPMT((PROFORMA!$A$53)/12,HW21,(PROFORMA!$A$55)*12,PROFORMA!$D$29))&gt;=HV22,-HV22,(IPMT((PROFORMA!$A$53)/12,HW21,(PROFORMA!$A$55)*12,PROFORMA!$D$29)))</f>
        <v>-194.43764517135031</v>
      </c>
      <c r="HX24" s="70">
        <f>IF(-(IPMT((PROFORMA!$A$53)/12,HX21,(PROFORMA!$A$55)*12,PROFORMA!$D$29))&gt;=HW22,-HW22,(IPMT((PROFORMA!$A$53)/12,HX21,(PROFORMA!$A$55)*12,PROFORMA!$D$29)))</f>
        <v>-178.67527947665673</v>
      </c>
      <c r="HY24" s="70">
        <f>IF(-(IPMT((PROFORMA!$A$53)/12,HY21,(PROFORMA!$A$55)*12,PROFORMA!$D$29))&gt;=HX22,-HX22,(IPMT((PROFORMA!$A$53)/12,HY21,(PROFORMA!$A$55)*12,PROFORMA!$D$29)))</f>
        <v>-162.83410195348972</v>
      </c>
      <c r="HZ24" s="70">
        <f>IF(-(IPMT((PROFORMA!$A$53)/12,HZ21,(PROFORMA!$A$55)*12,PROFORMA!$D$29))&gt;=HY22,-HY22,(IPMT((PROFORMA!$A$53)/12,HZ21,(PROFORMA!$A$55)*12,PROFORMA!$D$29)))</f>
        <v>-146.91371854270685</v>
      </c>
      <c r="IA24" s="70">
        <f>IF(-(IPMT((PROFORMA!$A$53)/12,IA21,(PROFORMA!$A$55)*12,PROFORMA!$D$29))&gt;=HZ22,-HZ22,(IPMT((PROFORMA!$A$53)/12,IA21,(PROFORMA!$A$55)*12,PROFORMA!$D$29)))</f>
        <v>-130.91373321487006</v>
      </c>
      <c r="IB24" s="70">
        <f>IF(-(IPMT((PROFORMA!$A$53)/12,IB21,(PROFORMA!$A$55)*12,PROFORMA!$D$29))&gt;=IA22,-IA22,(IPMT((PROFORMA!$A$53)/12,IB21,(PROFORMA!$A$55)*12,PROFORMA!$D$29)))</f>
        <v>-114.83374796039409</v>
      </c>
      <c r="IC24" s="70">
        <f>IF(-(IPMT((PROFORMA!$A$53)/12,IC21,(PROFORMA!$A$55)*12,PROFORMA!$D$29))&gt;=IB22,-IB22,(IPMT((PROFORMA!$A$53)/12,IC21,(PROFORMA!$A$55)*12,PROFORMA!$D$29)))</f>
        <v>-98.673362779645757</v>
      </c>
      <c r="ID24" s="70">
        <f>IF(-(IPMT((PROFORMA!$A$53)/12,ID21,(PROFORMA!$A$55)*12,PROFORMA!$D$29))&gt;=IC22,-IC22,(IPMT((PROFORMA!$A$53)/12,ID21,(PROFORMA!$A$55)*12,PROFORMA!$D$29)))</f>
        <v>-82.432175672993679</v>
      </c>
      <c r="IE24" s="70">
        <f>IF(-(IPMT((PROFORMA!$A$53)/12,IE21,(PROFORMA!$A$55)*12,PROFORMA!$D$29))&gt;=ID22,-ID22,(IPMT((PROFORMA!$A$53)/12,IE21,(PROFORMA!$A$55)*12,PROFORMA!$D$29)))</f>
        <v>-66.109782630808326</v>
      </c>
      <c r="IF24" s="70">
        <f>IF(-(IPMT((PROFORMA!$A$53)/12,IF21,(PROFORMA!$A$55)*12,PROFORMA!$D$29))&gt;=IE22,-IE22,(IPMT((PROFORMA!$A$53)/12,IF21,(PROFORMA!$A$55)*12,PROFORMA!$D$29)))</f>
        <v>-49.705777623412061</v>
      </c>
      <c r="IG24" s="70">
        <f>IF(-(IPMT((PROFORMA!$A$53)/12,IG21,(PROFORMA!$A$55)*12,PROFORMA!$D$29))&gt;=IF22,-IF22,(IPMT((PROFORMA!$A$53)/12,IG21,(PROFORMA!$A$55)*12,PROFORMA!$D$29)))</f>
        <v>-33.219752590978814</v>
      </c>
      <c r="IH24" s="70">
        <f>IF(-(IPMT((PROFORMA!$A$53)/12,IH21,(PROFORMA!$A$55)*12,PROFORMA!$D$29))&gt;=IG22,-IG22,(IPMT((PROFORMA!$A$53)/12,IH21,(PROFORMA!$A$55)*12,PROFORMA!$D$29)))</f>
        <v>-16.651297433383395</v>
      </c>
      <c r="II24" s="70" t="e">
        <f>IF(-(IPMT((PROFORMA!$A$53)/12,II21,(PROFORMA!$A$55)*12,PROFORMA!$D$29))&gt;=IH22,-IH22,(IPMT((PROFORMA!$A$53)/12,II21,(PROFORMA!$A$55)*12,PROFORMA!$D$29)))</f>
        <v>#NUM!</v>
      </c>
      <c r="IJ24" s="70" t="e">
        <f>IF(-(IPMT((PROFORMA!$A$53)/12,IJ21,(PROFORMA!$A$55)*12,PROFORMA!$D$29))&gt;=II22,-II22,(IPMT((PROFORMA!$A$53)/12,IJ21,(PROFORMA!$A$55)*12,PROFORMA!$D$29)))</f>
        <v>#NUM!</v>
      </c>
      <c r="IK24" s="70" t="e">
        <f>IF(-(IPMT((PROFORMA!$A$53)/12,IK21,(PROFORMA!$A$55)*12,PROFORMA!$D$29))&gt;=IJ22,-IJ22,(IPMT((PROFORMA!$A$53)/12,IK21,(PROFORMA!$A$55)*12,PROFORMA!$D$29)))</f>
        <v>#NUM!</v>
      </c>
      <c r="IL24" s="70" t="e">
        <f>IF(-(IPMT((PROFORMA!$A$53)/12,IL21,(PROFORMA!$A$55)*12,PROFORMA!$D$29))&gt;=IK22,-IK22,(IPMT((PROFORMA!$A$53)/12,IL21,(PROFORMA!$A$55)*12,PROFORMA!$D$29)))</f>
        <v>#NUM!</v>
      </c>
      <c r="IM24" s="70" t="e">
        <f>IF(-(IPMT((PROFORMA!$A$53)/12,IM21,(PROFORMA!$A$55)*12,PROFORMA!$D$29))&gt;=IL22,-IL22,(IPMT((PROFORMA!$A$53)/12,IM21,(PROFORMA!$A$55)*12,PROFORMA!$D$29)))</f>
        <v>#NUM!</v>
      </c>
      <c r="IN24" s="70" t="e">
        <f>IF(-(IPMT((PROFORMA!$A$53)/12,IN21,(PROFORMA!$A$55)*12,PROFORMA!$D$29))&gt;=IM22,-IM22,(IPMT((PROFORMA!$A$53)/12,IN21,(PROFORMA!$A$55)*12,PROFORMA!$D$29)))</f>
        <v>#NUM!</v>
      </c>
      <c r="IO24" s="70" t="e">
        <f>IF(-(IPMT((PROFORMA!$A$53)/12,IO21,(PROFORMA!$A$55)*12,PROFORMA!$D$29))&gt;=IN22,-IN22,(IPMT((PROFORMA!$A$53)/12,IO21,(PROFORMA!$A$55)*12,PROFORMA!$D$29)))</f>
        <v>#NUM!</v>
      </c>
      <c r="IP24" s="70" t="e">
        <f>IF(-(IPMT((PROFORMA!$A$53)/12,IP21,(PROFORMA!$A$55)*12,PROFORMA!$D$29))&gt;=IO22,-IO22,(IPMT((PROFORMA!$A$53)/12,IP21,(PROFORMA!$A$55)*12,PROFORMA!$D$29)))</f>
        <v>#NUM!</v>
      </c>
      <c r="IQ24" s="70" t="e">
        <f>IF(-(IPMT((PROFORMA!$A$53)/12,IQ21,(PROFORMA!$A$55)*12,PROFORMA!$D$29))&gt;=IP22,-IP22,(IPMT((PROFORMA!$A$53)/12,IQ21,(PROFORMA!$A$55)*12,PROFORMA!$D$29)))</f>
        <v>#NUM!</v>
      </c>
      <c r="IR24" s="70" t="e">
        <f>IF(-(IPMT((PROFORMA!$A$53)/12,IR21,(PROFORMA!$A$55)*12,PROFORMA!$D$29))&gt;=IQ22,-IQ22,(IPMT((PROFORMA!$A$53)/12,IR21,(PROFORMA!$A$55)*12,PROFORMA!$D$29)))</f>
        <v>#NUM!</v>
      </c>
      <c r="IS24" s="70" t="e">
        <f>IF(-(IPMT((PROFORMA!$A$53)/12,IS21,(PROFORMA!$A$55)*12,PROFORMA!$D$29))&gt;=IR22,-IR22,(IPMT((PROFORMA!$A$53)/12,IS21,(PROFORMA!$A$55)*12,PROFORMA!$D$29)))</f>
        <v>#NUM!</v>
      </c>
      <c r="IT24" s="70" t="e">
        <f>IF(-(IPMT((PROFORMA!$A$53)/12,IT21,(PROFORMA!$A$55)*12,PROFORMA!$D$29))&gt;=IS22,-IS22,(IPMT((PROFORMA!$A$53)/12,IT21,(PROFORMA!$A$55)*12,PROFORMA!$D$29)))</f>
        <v>#NUM!</v>
      </c>
      <c r="IU24" s="70" t="e">
        <f>IF(-(IPMT((PROFORMA!$A$53)/12,IU21,(PROFORMA!$A$55)*12,PROFORMA!$D$29))&gt;=IT22,-IT22,(IPMT((PROFORMA!$A$53)/12,IU21,(PROFORMA!$A$55)*12,PROFORMA!$D$29)))</f>
        <v>#NUM!</v>
      </c>
      <c r="IV24" s="70" t="e">
        <f>IF(-(IPMT((PROFORMA!$A$53)/12,IV21,(PROFORMA!$A$55)*12,PROFORMA!$D$29))&gt;=IU22,-IU22,(IPMT((PROFORMA!$A$53)/12,IV21,(PROFORMA!$A$55)*12,PROFORMA!$D$29)))</f>
        <v>#NUM!</v>
      </c>
      <c r="IW24" s="70" t="e">
        <f>IF(-(IPMT((PROFORMA!$A$53)/12,IW21,(PROFORMA!$A$55)*12,PROFORMA!$D$29))&gt;=IV22,-IV22,(IPMT((PROFORMA!$A$53)/12,IW21,(PROFORMA!$A$55)*12,PROFORMA!$D$29)))</f>
        <v>#NUM!</v>
      </c>
      <c r="IX24" s="70" t="e">
        <f>IF(-(IPMT((PROFORMA!$A$53)/12,IX21,(PROFORMA!$A$55)*12,PROFORMA!$D$29))&gt;=IW22,-IW22,(IPMT((PROFORMA!$A$53)/12,IX21,(PROFORMA!$A$55)*12,PROFORMA!$D$29)))</f>
        <v>#NUM!</v>
      </c>
      <c r="IY24" s="70" t="e">
        <f>IF(-(IPMT((PROFORMA!$A$53)/12,IY21,(PROFORMA!$A$55)*12,PROFORMA!$D$29))&gt;=IX22,-IX22,(IPMT((PROFORMA!$A$53)/12,IY21,(PROFORMA!$A$55)*12,PROFORMA!$D$29)))</f>
        <v>#NUM!</v>
      </c>
      <c r="IZ24" s="70" t="e">
        <f>IF(-(IPMT((PROFORMA!$A$53)/12,IZ21,(PROFORMA!$A$55)*12,PROFORMA!$D$29))&gt;=IY22,-IY22,(IPMT((PROFORMA!$A$53)/12,IZ21,(PROFORMA!$A$55)*12,PROFORMA!$D$29)))</f>
        <v>#NUM!</v>
      </c>
      <c r="JA24" s="70" t="e">
        <f>IF(-(IPMT((PROFORMA!$A$53)/12,JA21,(PROFORMA!$A$55)*12,PROFORMA!$D$29))&gt;=IZ22,-IZ22,(IPMT((PROFORMA!$A$53)/12,JA21,(PROFORMA!$A$55)*12,PROFORMA!$D$29)))</f>
        <v>#NUM!</v>
      </c>
      <c r="JB24" s="70" t="e">
        <f>IF(-(IPMT((PROFORMA!$A$53)/12,JB21,(PROFORMA!$A$55)*12,PROFORMA!$D$29))&gt;=JA22,-JA22,(IPMT((PROFORMA!$A$53)/12,JB21,(PROFORMA!$A$55)*12,PROFORMA!$D$29)))</f>
        <v>#NUM!</v>
      </c>
      <c r="JC24" s="70" t="e">
        <f>IF(-(IPMT((PROFORMA!$A$53)/12,JC21,(PROFORMA!$A$55)*12,PROFORMA!$D$29))&gt;=JB22,-JB22,(IPMT((PROFORMA!$A$53)/12,JC21,(PROFORMA!$A$55)*12,PROFORMA!$D$29)))</f>
        <v>#NUM!</v>
      </c>
      <c r="JD24" s="70" t="e">
        <f>IF(-(IPMT((PROFORMA!$A$53)/12,JD21,(PROFORMA!$A$55)*12,PROFORMA!$D$29))&gt;=JC22,-JC22,(IPMT((PROFORMA!$A$53)/12,JD21,(PROFORMA!$A$55)*12,PROFORMA!$D$29)))</f>
        <v>#NUM!</v>
      </c>
      <c r="JE24" s="70" t="e">
        <f>IF(-(IPMT((PROFORMA!$A$53)/12,JE21,(PROFORMA!$A$55)*12,PROFORMA!$D$29))&gt;=JD22,-JD22,(IPMT((PROFORMA!$A$53)/12,JE21,(PROFORMA!$A$55)*12,PROFORMA!$D$29)))</f>
        <v>#NUM!</v>
      </c>
      <c r="JF24" s="70" t="e">
        <f>IF(-(IPMT((PROFORMA!$A$53)/12,JF21,(PROFORMA!$A$55)*12,PROFORMA!$D$29))&gt;=JE22,-JE22,(IPMT((PROFORMA!$A$53)/12,JF21,(PROFORMA!$A$55)*12,PROFORMA!$D$29)))</f>
        <v>#NUM!</v>
      </c>
      <c r="JG24" s="70" t="e">
        <f>IF(-(IPMT((PROFORMA!$A$53)/12,JG21,(PROFORMA!$A$55)*12,PROFORMA!$D$29))&gt;=JF22,-JF22,(IPMT((PROFORMA!$A$53)/12,JG21,(PROFORMA!$A$55)*12,PROFORMA!$D$29)))</f>
        <v>#NUM!</v>
      </c>
      <c r="JH24" s="70" t="e">
        <f>IF(-(IPMT((PROFORMA!$A$53)/12,JH21,(PROFORMA!$A$55)*12,PROFORMA!$D$29))&gt;=JG22,-JG22,(IPMT((PROFORMA!$A$53)/12,JH21,(PROFORMA!$A$55)*12,PROFORMA!$D$29)))</f>
        <v>#NUM!</v>
      </c>
      <c r="JI24" s="70" t="e">
        <f>IF(-(IPMT((PROFORMA!$A$53)/12,JI21,(PROFORMA!$A$55)*12,PROFORMA!$D$29))&gt;=JH22,-JH22,(IPMT((PROFORMA!$A$53)/12,JI21,(PROFORMA!$A$55)*12,PROFORMA!$D$29)))</f>
        <v>#NUM!</v>
      </c>
      <c r="JJ24" s="70" t="e">
        <f>IF(-(IPMT((PROFORMA!$A$53)/12,JJ21,(PROFORMA!$A$55)*12,PROFORMA!$D$29))&gt;=JI22,-JI22,(IPMT((PROFORMA!$A$53)/12,JJ21,(PROFORMA!$A$55)*12,PROFORMA!$D$29)))</f>
        <v>#NUM!</v>
      </c>
      <c r="JK24" s="70" t="e">
        <f>IF(-(IPMT((PROFORMA!$A$53)/12,JK21,(PROFORMA!$A$55)*12,PROFORMA!$D$29))&gt;=JJ22,-JJ22,(IPMT((PROFORMA!$A$53)/12,JK21,(PROFORMA!$A$55)*12,PROFORMA!$D$29)))</f>
        <v>#NUM!</v>
      </c>
      <c r="JL24" s="70" t="e">
        <f>IF(-(IPMT((PROFORMA!$A$53)/12,JL21,(PROFORMA!$A$55)*12,PROFORMA!$D$29))&gt;=JK22,-JK22,(IPMT((PROFORMA!$A$53)/12,JL21,(PROFORMA!$A$55)*12,PROFORMA!$D$29)))</f>
        <v>#NUM!</v>
      </c>
      <c r="JM24" s="70" t="e">
        <f>IF(-(IPMT((PROFORMA!$A$53)/12,JM21,(PROFORMA!$A$55)*12,PROFORMA!$D$29))&gt;=JL22,-JL22,(IPMT((PROFORMA!$A$53)/12,JM21,(PROFORMA!$A$55)*12,PROFORMA!$D$29)))</f>
        <v>#NUM!</v>
      </c>
      <c r="JN24" s="70" t="e">
        <f>IF(-(IPMT((PROFORMA!$A$53)/12,JN21,(PROFORMA!$A$55)*12,PROFORMA!$D$29))&gt;=JM22,-JM22,(IPMT((PROFORMA!$A$53)/12,JN21,(PROFORMA!$A$55)*12,PROFORMA!$D$29)))</f>
        <v>#NUM!</v>
      </c>
      <c r="JO24" s="70" t="e">
        <f>IF(-(IPMT((PROFORMA!$A$53)/12,JO21,(PROFORMA!$A$55)*12,PROFORMA!$D$29))&gt;=JN22,-JN22,(IPMT((PROFORMA!$A$53)/12,JO21,(PROFORMA!$A$55)*12,PROFORMA!$D$29)))</f>
        <v>#NUM!</v>
      </c>
      <c r="JP24" s="70" t="e">
        <f>IF(-(IPMT((PROFORMA!$A$53)/12,JP21,(PROFORMA!$A$55)*12,PROFORMA!$D$29))&gt;=JO22,-JO22,(IPMT((PROFORMA!$A$53)/12,JP21,(PROFORMA!$A$55)*12,PROFORMA!$D$29)))</f>
        <v>#NUM!</v>
      </c>
      <c r="JQ24" s="70" t="e">
        <f>IF(-(IPMT((PROFORMA!$A$53)/12,JQ21,(PROFORMA!$A$55)*12,PROFORMA!$D$29))&gt;=JP22,-JP22,(IPMT((PROFORMA!$A$53)/12,JQ21,(PROFORMA!$A$55)*12,PROFORMA!$D$29)))</f>
        <v>#NUM!</v>
      </c>
      <c r="JR24" s="70" t="e">
        <f>IF(-(IPMT((PROFORMA!$A$53)/12,JR21,(PROFORMA!$A$55)*12,PROFORMA!$D$29))&gt;=JQ22,-JQ22,(IPMT((PROFORMA!$A$53)/12,JR21,(PROFORMA!$A$55)*12,PROFORMA!$D$29)))</f>
        <v>#NUM!</v>
      </c>
      <c r="JS24" s="70" t="e">
        <f>IF(-(IPMT((PROFORMA!$A$53)/12,JS21,(PROFORMA!$A$55)*12,PROFORMA!$D$29))&gt;=JR22,-JR22,(IPMT((PROFORMA!$A$53)/12,JS21,(PROFORMA!$A$55)*12,PROFORMA!$D$29)))</f>
        <v>#NUM!</v>
      </c>
      <c r="JT24" s="70" t="e">
        <f>IF(-(IPMT((PROFORMA!$A$53)/12,JT21,(PROFORMA!$A$55)*12,PROFORMA!$D$29))&gt;=JS22,-JS22,(IPMT((PROFORMA!$A$53)/12,JT21,(PROFORMA!$A$55)*12,PROFORMA!$D$29)))</f>
        <v>#NUM!</v>
      </c>
      <c r="JU24" s="70" t="e">
        <f>IF(-(IPMT((PROFORMA!$A$53)/12,JU21,(PROFORMA!$A$55)*12,PROFORMA!$D$29))&gt;=JT22,-JT22,(IPMT((PROFORMA!$A$53)/12,JU21,(PROFORMA!$A$55)*12,PROFORMA!$D$29)))</f>
        <v>#NUM!</v>
      </c>
      <c r="JV24" s="70" t="e">
        <f>IF(-(IPMT((PROFORMA!$A$53)/12,JV21,(PROFORMA!$A$55)*12,PROFORMA!$D$29))&gt;=JU22,-JU22,(IPMT((PROFORMA!$A$53)/12,JV21,(PROFORMA!$A$55)*12,PROFORMA!$D$29)))</f>
        <v>#NUM!</v>
      </c>
      <c r="JW24" s="70" t="e">
        <f>IF(-(IPMT((PROFORMA!$A$53)/12,JW21,(PROFORMA!$A$55)*12,PROFORMA!$D$29))&gt;=JV22,-JV22,(IPMT((PROFORMA!$A$53)/12,JW21,(PROFORMA!$A$55)*12,PROFORMA!$D$29)))</f>
        <v>#NUM!</v>
      </c>
      <c r="JX24" s="70" t="e">
        <f>IF(-(IPMT((PROFORMA!$A$53)/12,JX21,(PROFORMA!$A$55)*12,PROFORMA!$D$29))&gt;=JW22,-JW22,(IPMT((PROFORMA!$A$53)/12,JX21,(PROFORMA!$A$55)*12,PROFORMA!$D$29)))</f>
        <v>#NUM!</v>
      </c>
      <c r="JY24" s="70" t="e">
        <f>IF(-(IPMT((PROFORMA!$A$53)/12,JY21,(PROFORMA!$A$55)*12,PROFORMA!$D$29))&gt;=JX22,-JX22,(IPMT((PROFORMA!$A$53)/12,JY21,(PROFORMA!$A$55)*12,PROFORMA!$D$29)))</f>
        <v>#NUM!</v>
      </c>
      <c r="JZ24" s="70" t="e">
        <f>IF(-(IPMT((PROFORMA!$A$53)/12,JZ21,(PROFORMA!$A$55)*12,PROFORMA!$D$29))&gt;=JY22,-JY22,(IPMT((PROFORMA!$A$53)/12,JZ21,(PROFORMA!$A$55)*12,PROFORMA!$D$29)))</f>
        <v>#NUM!</v>
      </c>
      <c r="KA24" s="70" t="e">
        <f>IF(-(IPMT((PROFORMA!$A$53)/12,KA21,(PROFORMA!$A$55)*12,PROFORMA!$D$29))&gt;=JZ22,-JZ22,(IPMT((PROFORMA!$A$53)/12,KA21,(PROFORMA!$A$55)*12,PROFORMA!$D$29)))</f>
        <v>#NUM!</v>
      </c>
      <c r="KB24" s="70" t="e">
        <f>IF(-(IPMT((PROFORMA!$A$53)/12,KB21,(PROFORMA!$A$55)*12,PROFORMA!$D$29))&gt;=KA22,-KA22,(IPMT((PROFORMA!$A$53)/12,KB21,(PROFORMA!$A$55)*12,PROFORMA!$D$29)))</f>
        <v>#NUM!</v>
      </c>
      <c r="KC24" s="70" t="e">
        <f>IF(-(IPMT((PROFORMA!$A$53)/12,KC21,(PROFORMA!$A$55)*12,PROFORMA!$D$29))&gt;=KB22,-KB22,(IPMT((PROFORMA!$A$53)/12,KC21,(PROFORMA!$A$55)*12,PROFORMA!$D$29)))</f>
        <v>#NUM!</v>
      </c>
      <c r="KD24" s="70" t="e">
        <f>IF(-(IPMT((PROFORMA!$A$53)/12,KD21,(PROFORMA!$A$55)*12,PROFORMA!$D$29))&gt;=KC22,-KC22,(IPMT((PROFORMA!$A$53)/12,KD21,(PROFORMA!$A$55)*12,PROFORMA!$D$29)))</f>
        <v>#NUM!</v>
      </c>
      <c r="KE24" s="70" t="e">
        <f>IF(-(IPMT((PROFORMA!$A$53)/12,KE21,(PROFORMA!$A$55)*12,PROFORMA!$D$29))&gt;=KD22,-KD22,(IPMT((PROFORMA!$A$53)/12,KE21,(PROFORMA!$A$55)*12,PROFORMA!$D$29)))</f>
        <v>#NUM!</v>
      </c>
      <c r="KF24" s="70" t="e">
        <f>IF(-(IPMT((PROFORMA!$A$53)/12,KF21,(PROFORMA!$A$55)*12,PROFORMA!$D$29))&gt;=KE22,-KE22,(IPMT((PROFORMA!$A$53)/12,KF21,(PROFORMA!$A$55)*12,PROFORMA!$D$29)))</f>
        <v>#NUM!</v>
      </c>
      <c r="KG24" s="70" t="e">
        <f>IF(-(IPMT((PROFORMA!$A$53)/12,KG21,(PROFORMA!$A$55)*12,PROFORMA!$D$29))&gt;=KF22,-KF22,(IPMT((PROFORMA!$A$53)/12,KG21,(PROFORMA!$A$55)*12,PROFORMA!$D$29)))</f>
        <v>#NUM!</v>
      </c>
      <c r="KH24" s="70" t="e">
        <f>IF(-(IPMT((PROFORMA!$A$53)/12,KH21,(PROFORMA!$A$55)*12,PROFORMA!$D$29))&gt;=KG22,-KG22,(IPMT((PROFORMA!$A$53)/12,KH21,(PROFORMA!$A$55)*12,PROFORMA!$D$29)))</f>
        <v>#NUM!</v>
      </c>
      <c r="KI24" s="70" t="e">
        <f>IF(-(IPMT((PROFORMA!$A$53)/12,KI21,(PROFORMA!$A$55)*12,PROFORMA!$D$29))&gt;=KH22,-KH22,(IPMT((PROFORMA!$A$53)/12,KI21,(PROFORMA!$A$55)*12,PROFORMA!$D$29)))</f>
        <v>#NUM!</v>
      </c>
      <c r="KJ24" s="70" t="e">
        <f>IF(-(IPMT((PROFORMA!$A$53)/12,KJ21,(PROFORMA!$A$55)*12,PROFORMA!$D$29))&gt;=KI22,-KI22,(IPMT((PROFORMA!$A$53)/12,KJ21,(PROFORMA!$A$55)*12,PROFORMA!$D$29)))</f>
        <v>#NUM!</v>
      </c>
      <c r="KK24" s="70" t="e">
        <f>IF(-(IPMT((PROFORMA!$A$53)/12,KK21,(PROFORMA!$A$55)*12,PROFORMA!$D$29))&gt;=KJ22,-KJ22,(IPMT((PROFORMA!$A$53)/12,KK21,(PROFORMA!$A$55)*12,PROFORMA!$D$29)))</f>
        <v>#NUM!</v>
      </c>
      <c r="KL24" s="70" t="e">
        <f>IF(-(IPMT((PROFORMA!$A$53)/12,KL21,(PROFORMA!$A$55)*12,PROFORMA!$D$29))&gt;=KK22,-KK22,(IPMT((PROFORMA!$A$53)/12,KL21,(PROFORMA!$A$55)*12,PROFORMA!$D$29)))</f>
        <v>#NUM!</v>
      </c>
      <c r="KM24" s="70" t="e">
        <f>IF(-(IPMT((PROFORMA!$A$53)/12,KM21,(PROFORMA!$A$55)*12,PROFORMA!$D$29))&gt;=KL22,-KL22,(IPMT((PROFORMA!$A$53)/12,KM21,(PROFORMA!$A$55)*12,PROFORMA!$D$29)))</f>
        <v>#NUM!</v>
      </c>
      <c r="KN24" s="70" t="e">
        <f>IF(-(IPMT((PROFORMA!$A$53)/12,KN21,(PROFORMA!$A$55)*12,PROFORMA!$D$29))&gt;=KM22,-KM22,(IPMT((PROFORMA!$A$53)/12,KN21,(PROFORMA!$A$55)*12,PROFORMA!$D$29)))</f>
        <v>#NUM!</v>
      </c>
      <c r="KO24" s="70" t="e">
        <f>IF(-(IPMT((PROFORMA!$A$53)/12,KO21,(PROFORMA!$A$55)*12,PROFORMA!$D$29))&gt;=KN22,-KN22,(IPMT((PROFORMA!$A$53)/12,KO21,(PROFORMA!$A$55)*12,PROFORMA!$D$29)))</f>
        <v>#NUM!</v>
      </c>
      <c r="KP24" s="70" t="e">
        <f>IF(-(IPMT((PROFORMA!$A$53)/12,KP21,(PROFORMA!$A$55)*12,PROFORMA!$D$29))&gt;=KO22,-KO22,(IPMT((PROFORMA!$A$53)/12,KP21,(PROFORMA!$A$55)*12,PROFORMA!$D$29)))</f>
        <v>#NUM!</v>
      </c>
      <c r="KQ24" s="70" t="e">
        <f>IF(-(IPMT((PROFORMA!$A$53)/12,KQ21,(PROFORMA!$A$55)*12,PROFORMA!$D$29))&gt;=KP22,-KP22,(IPMT((PROFORMA!$A$53)/12,KQ21,(PROFORMA!$A$55)*12,PROFORMA!$D$29)))</f>
        <v>#NUM!</v>
      </c>
      <c r="KR24" s="70" t="e">
        <f>IF(-(IPMT((PROFORMA!$A$53)/12,KR21,(PROFORMA!$A$55)*12,PROFORMA!$D$29))&gt;=KQ22,-KQ22,(IPMT((PROFORMA!$A$53)/12,KR21,(PROFORMA!$A$55)*12,PROFORMA!$D$29)))</f>
        <v>#NUM!</v>
      </c>
      <c r="KS24" s="70" t="e">
        <f>IF(-(IPMT((PROFORMA!$A$53)/12,KS21,(PROFORMA!$A$55)*12,PROFORMA!$D$29))&gt;=KR22,-KR22,(IPMT((PROFORMA!$A$53)/12,KS21,(PROFORMA!$A$55)*12,PROFORMA!$D$29)))</f>
        <v>#NUM!</v>
      </c>
      <c r="KT24" s="70" t="e">
        <f>IF(-(IPMT((PROFORMA!$A$53)/12,KT21,(PROFORMA!$A$55)*12,PROFORMA!$D$29))&gt;=KS22,-KS22,(IPMT((PROFORMA!$A$53)/12,KT21,(PROFORMA!$A$55)*12,PROFORMA!$D$29)))</f>
        <v>#NUM!</v>
      </c>
      <c r="KU24" s="70" t="e">
        <f>IF(-(IPMT((PROFORMA!$A$53)/12,KU21,(PROFORMA!$A$55)*12,PROFORMA!$D$29))&gt;=KT22,-KT22,(IPMT((PROFORMA!$A$53)/12,KU21,(PROFORMA!$A$55)*12,PROFORMA!$D$29)))</f>
        <v>#NUM!</v>
      </c>
      <c r="KV24" s="70" t="e">
        <f>IF(-(IPMT((PROFORMA!$A$53)/12,KV21,(PROFORMA!$A$55)*12,PROFORMA!$D$29))&gt;=KU22,-KU22,(IPMT((PROFORMA!$A$53)/12,KV21,(PROFORMA!$A$55)*12,PROFORMA!$D$29)))</f>
        <v>#NUM!</v>
      </c>
      <c r="KW24" s="70" t="e">
        <f>IF(-(IPMT((PROFORMA!$A$53)/12,KW21,(PROFORMA!$A$55)*12,PROFORMA!$D$29))&gt;=KV22,-KV22,(IPMT((PROFORMA!$A$53)/12,KW21,(PROFORMA!$A$55)*12,PROFORMA!$D$29)))</f>
        <v>#NUM!</v>
      </c>
      <c r="KX24" s="70" t="e">
        <f>IF(-(IPMT((PROFORMA!$A$53)/12,KX21,(PROFORMA!$A$55)*12,PROFORMA!$D$29))&gt;=KW22,-KW22,(IPMT((PROFORMA!$A$53)/12,KX21,(PROFORMA!$A$55)*12,PROFORMA!$D$29)))</f>
        <v>#NUM!</v>
      </c>
      <c r="KY24" s="70" t="e">
        <f>IF(-(IPMT((PROFORMA!$A$53)/12,KY21,(PROFORMA!$A$55)*12,PROFORMA!$D$29))&gt;=KX22,-KX22,(IPMT((PROFORMA!$A$53)/12,KY21,(PROFORMA!$A$55)*12,PROFORMA!$D$29)))</f>
        <v>#NUM!</v>
      </c>
      <c r="KZ24" s="70" t="e">
        <f>IF(-(IPMT((PROFORMA!$A$53)/12,KZ21,(PROFORMA!$A$55)*12,PROFORMA!$D$29))&gt;=KY22,-KY22,(IPMT((PROFORMA!$A$53)/12,KZ21,(PROFORMA!$A$55)*12,PROFORMA!$D$29)))</f>
        <v>#NUM!</v>
      </c>
      <c r="LA24" s="70" t="e">
        <f>IF(-(IPMT((PROFORMA!$A$53)/12,LA21,(PROFORMA!$A$55)*12,PROFORMA!$D$29))&gt;=KZ22,-KZ22,(IPMT((PROFORMA!$A$53)/12,LA21,(PROFORMA!$A$55)*12,PROFORMA!$D$29)))</f>
        <v>#NUM!</v>
      </c>
      <c r="LB24" s="70" t="e">
        <f>IF(-(IPMT((PROFORMA!$A$53)/12,LB21,(PROFORMA!$A$55)*12,PROFORMA!$D$29))&gt;=LA22,-LA22,(IPMT((PROFORMA!$A$53)/12,LB21,(PROFORMA!$A$55)*12,PROFORMA!$D$29)))</f>
        <v>#NUM!</v>
      </c>
      <c r="LC24" s="70" t="e">
        <f>IF(-(IPMT((PROFORMA!$A$53)/12,LC21,(PROFORMA!$A$55)*12,PROFORMA!$D$29))&gt;=LB22,-LB22,(IPMT((PROFORMA!$A$53)/12,LC21,(PROFORMA!$A$55)*12,PROFORMA!$D$29)))</f>
        <v>#NUM!</v>
      </c>
      <c r="LD24" s="70" t="e">
        <f>IF(-(IPMT((PROFORMA!$A$53)/12,LD21,(PROFORMA!$A$55)*12,PROFORMA!$D$29))&gt;=LC22,-LC22,(IPMT((PROFORMA!$A$53)/12,LD21,(PROFORMA!$A$55)*12,PROFORMA!$D$29)))</f>
        <v>#NUM!</v>
      </c>
      <c r="LE24" s="70" t="e">
        <f>IF(-(IPMT((PROFORMA!$A$53)/12,LE21,(PROFORMA!$A$55)*12,PROFORMA!$D$29))&gt;=LD22,-LD22,(IPMT((PROFORMA!$A$53)/12,LE21,(PROFORMA!$A$55)*12,PROFORMA!$D$29)))</f>
        <v>#NUM!</v>
      </c>
      <c r="LF24" s="70" t="e">
        <f>IF(-(IPMT((PROFORMA!$A$53)/12,LF21,(PROFORMA!$A$55)*12,PROFORMA!$D$29))&gt;=LE22,-LE22,(IPMT((PROFORMA!$A$53)/12,LF21,(PROFORMA!$A$55)*12,PROFORMA!$D$29)))</f>
        <v>#NUM!</v>
      </c>
      <c r="LG24" s="70" t="e">
        <f>IF(-(IPMT((PROFORMA!$A$53)/12,LG21,(PROFORMA!$A$55)*12,PROFORMA!$D$29))&gt;=LF22,-LF22,(IPMT((PROFORMA!$A$53)/12,LG21,(PROFORMA!$A$55)*12,PROFORMA!$D$29)))</f>
        <v>#NUM!</v>
      </c>
      <c r="LH24" s="70" t="e">
        <f>IF(-(IPMT((PROFORMA!$A$53)/12,LH21,(PROFORMA!$A$55)*12,PROFORMA!$D$29))&gt;=LG22,-LG22,(IPMT((PROFORMA!$A$53)/12,LH21,(PROFORMA!$A$55)*12,PROFORMA!$D$29)))</f>
        <v>#NUM!</v>
      </c>
      <c r="LI24" s="70" t="e">
        <f>IF(-(IPMT((PROFORMA!$A$53)/12,LI21,(PROFORMA!$A$55)*12,PROFORMA!$D$29))&gt;=LH22,-LH22,(IPMT((PROFORMA!$A$53)/12,LI21,(PROFORMA!$A$55)*12,PROFORMA!$D$29)))</f>
        <v>#NUM!</v>
      </c>
      <c r="LJ24" s="70" t="e">
        <f>IF(-(IPMT((PROFORMA!$A$53)/12,LJ21,(PROFORMA!$A$55)*12,PROFORMA!$D$29))&gt;=LI22,-LI22,(IPMT((PROFORMA!$A$53)/12,LJ21,(PROFORMA!$A$55)*12,PROFORMA!$D$29)))</f>
        <v>#NUM!</v>
      </c>
      <c r="LK24" s="70" t="e">
        <f>IF(-(IPMT((PROFORMA!$A$53)/12,LK21,(PROFORMA!$A$55)*12,PROFORMA!$D$29))&gt;=LJ22,-LJ22,(IPMT((PROFORMA!$A$53)/12,LK21,(PROFORMA!$A$55)*12,PROFORMA!$D$29)))</f>
        <v>#NUM!</v>
      </c>
      <c r="LL24" s="70" t="e">
        <f>IF(-(IPMT((PROFORMA!$A$53)/12,LL21,(PROFORMA!$A$55)*12,PROFORMA!$D$29))&gt;=LK22,-LK22,(IPMT((PROFORMA!$A$53)/12,LL21,(PROFORMA!$A$55)*12,PROFORMA!$D$29)))</f>
        <v>#NUM!</v>
      </c>
      <c r="LM24" s="70" t="e">
        <f>IF(-(IPMT((PROFORMA!$A$53)/12,LM21,(PROFORMA!$A$55)*12,PROFORMA!$D$29))&gt;=LL22,-LL22,(IPMT((PROFORMA!$A$53)/12,LM21,(PROFORMA!$A$55)*12,PROFORMA!$D$29)))</f>
        <v>#NUM!</v>
      </c>
      <c r="LN24" s="70" t="e">
        <f>IF(-(IPMT((PROFORMA!$A$53)/12,LN21,(PROFORMA!$A$55)*12,PROFORMA!$D$29))&gt;=LM22,-LM22,(IPMT((PROFORMA!$A$53)/12,LN21,(PROFORMA!$A$55)*12,PROFORMA!$D$29)))</f>
        <v>#NUM!</v>
      </c>
      <c r="LO24" s="70" t="e">
        <f>IF(-(IPMT((PROFORMA!$A$53)/12,LO21,(PROFORMA!$A$55)*12,PROFORMA!$D$29))&gt;=LN22,-LN22,(IPMT((PROFORMA!$A$53)/12,LO21,(PROFORMA!$A$55)*12,PROFORMA!$D$29)))</f>
        <v>#NUM!</v>
      </c>
      <c r="LP24" s="70" t="e">
        <f>IF(-(IPMT((PROFORMA!$A$53)/12,LP21,(PROFORMA!$A$55)*12,PROFORMA!$D$29))&gt;=LO22,-LO22,(IPMT((PROFORMA!$A$53)/12,LP21,(PROFORMA!$A$55)*12,PROFORMA!$D$29)))</f>
        <v>#NUM!</v>
      </c>
      <c r="LQ24" s="70" t="e">
        <f>IF(-(IPMT((PROFORMA!$A$53)/12,LQ21,(PROFORMA!$A$55)*12,PROFORMA!$D$29))&gt;=LP22,-LP22,(IPMT((PROFORMA!$A$53)/12,LQ21,(PROFORMA!$A$55)*12,PROFORMA!$D$29)))</f>
        <v>#NUM!</v>
      </c>
      <c r="LR24" s="70" t="e">
        <f>IF(-(IPMT((PROFORMA!$A$53)/12,LR21,(PROFORMA!$A$55)*12,PROFORMA!$D$29))&gt;=LQ22,-LQ22,(IPMT((PROFORMA!$A$53)/12,LR21,(PROFORMA!$A$55)*12,PROFORMA!$D$29)))</f>
        <v>#NUM!</v>
      </c>
      <c r="LS24" s="70" t="e">
        <f>IF(-(IPMT((PROFORMA!$A$53)/12,LS21,(PROFORMA!$A$55)*12,PROFORMA!$D$29))&gt;=LR22,-LR22,(IPMT((PROFORMA!$A$53)/12,LS21,(PROFORMA!$A$55)*12,PROFORMA!$D$29)))</f>
        <v>#NUM!</v>
      </c>
      <c r="LT24" s="70" t="e">
        <f>IF(-(IPMT((PROFORMA!$A$53)/12,LT21,(PROFORMA!$A$55)*12,PROFORMA!$D$29))&gt;=LS22,-LS22,(IPMT((PROFORMA!$A$53)/12,LT21,(PROFORMA!$A$55)*12,PROFORMA!$D$29)))</f>
        <v>#NUM!</v>
      </c>
      <c r="LU24" s="70" t="e">
        <f>IF(-(IPMT((PROFORMA!$A$53)/12,LU21,(PROFORMA!$A$55)*12,PROFORMA!$D$29))&gt;=LT22,-LT22,(IPMT((PROFORMA!$A$53)/12,LU21,(PROFORMA!$A$55)*12,PROFORMA!$D$29)))</f>
        <v>#NUM!</v>
      </c>
      <c r="LV24" s="70" t="e">
        <f>IF(-(IPMT((PROFORMA!$A$53)/12,LV21,(PROFORMA!$A$55)*12,PROFORMA!$D$29))&gt;=LU22,-LU22,(IPMT((PROFORMA!$A$53)/12,LV21,(PROFORMA!$A$55)*12,PROFORMA!$D$29)))</f>
        <v>#NUM!</v>
      </c>
      <c r="LW24" s="70" t="e">
        <f>IF(-(IPMT((PROFORMA!$A$53)/12,LW21,(PROFORMA!$A$55)*12,PROFORMA!$D$29))&gt;=LV22,-LV22,(IPMT((PROFORMA!$A$53)/12,LW21,(PROFORMA!$A$55)*12,PROFORMA!$D$29)))</f>
        <v>#NUM!</v>
      </c>
      <c r="LX24" s="70" t="e">
        <f>IF(-(IPMT((PROFORMA!$A$53)/12,LX21,(PROFORMA!$A$55)*12,PROFORMA!$D$29))&gt;=LW22,-LW22,(IPMT((PROFORMA!$A$53)/12,LX21,(PROFORMA!$A$55)*12,PROFORMA!$D$29)))</f>
        <v>#NUM!</v>
      </c>
      <c r="LY24" s="70" t="e">
        <f>IF(-(IPMT((PROFORMA!$A$53)/12,LY21,(PROFORMA!$A$55)*12,PROFORMA!$D$29))&gt;=LX22,-LX22,(IPMT((PROFORMA!$A$53)/12,LY21,(PROFORMA!$A$55)*12,PROFORMA!$D$29)))</f>
        <v>#NUM!</v>
      </c>
      <c r="LZ24" s="70" t="e">
        <f>IF(-(IPMT((PROFORMA!$A$53)/12,LZ21,(PROFORMA!$A$55)*12,PROFORMA!$D$29))&gt;=LY22,-LY22,(IPMT((PROFORMA!$A$53)/12,LZ21,(PROFORMA!$A$55)*12,PROFORMA!$D$29)))</f>
        <v>#NUM!</v>
      </c>
      <c r="MA24" s="70" t="e">
        <f>IF(-(IPMT((PROFORMA!$A$53)/12,MA21,(PROFORMA!$A$55)*12,PROFORMA!$D$29))&gt;=LZ22,-LZ22,(IPMT((PROFORMA!$A$53)/12,MA21,(PROFORMA!$A$55)*12,PROFORMA!$D$29)))</f>
        <v>#NUM!</v>
      </c>
      <c r="MB24" s="70" t="e">
        <f>IF(-(IPMT((PROFORMA!$A$53)/12,MB21,(PROFORMA!$A$55)*12,PROFORMA!$D$29))&gt;=MA22,-MA22,(IPMT((PROFORMA!$A$53)/12,MB21,(PROFORMA!$A$55)*12,PROFORMA!$D$29)))</f>
        <v>#NUM!</v>
      </c>
      <c r="MC24" s="70" t="e">
        <f>IF(-(IPMT((PROFORMA!$A$53)/12,MC21,(PROFORMA!$A$55)*12,PROFORMA!$D$29))&gt;=MB22,-MB22,(IPMT((PROFORMA!$A$53)/12,MC21,(PROFORMA!$A$55)*12,PROFORMA!$D$29)))</f>
        <v>#NUM!</v>
      </c>
      <c r="MD24" s="70" t="e">
        <f>IF(-(IPMT((PROFORMA!$A$53)/12,MD21,(PROFORMA!$A$55)*12,PROFORMA!$D$29))&gt;=MC22,-MC22,(IPMT((PROFORMA!$A$53)/12,MD21,(PROFORMA!$A$55)*12,PROFORMA!$D$29)))</f>
        <v>#NUM!</v>
      </c>
      <c r="ME24" s="70" t="e">
        <f>IF(-(IPMT((PROFORMA!$A$53)/12,ME21,(PROFORMA!$A$55)*12,PROFORMA!$D$29))&gt;=MD22,-MD22,(IPMT((PROFORMA!$A$53)/12,ME21,(PROFORMA!$A$55)*12,PROFORMA!$D$29)))</f>
        <v>#NUM!</v>
      </c>
      <c r="MF24" s="70" t="e">
        <f>IF(-(IPMT((PROFORMA!$A$53)/12,MF21,(PROFORMA!$A$55)*12,PROFORMA!$D$29))&gt;=ME22,-ME22,(IPMT((PROFORMA!$A$53)/12,MF21,(PROFORMA!$A$55)*12,PROFORMA!$D$29)))</f>
        <v>#NUM!</v>
      </c>
      <c r="MG24" s="70" t="e">
        <f>IF(-(IPMT((PROFORMA!$A$53)/12,MG21,(PROFORMA!$A$55)*12,PROFORMA!$D$29))&gt;=MF22,-MF22,(IPMT((PROFORMA!$A$53)/12,MG21,(PROFORMA!$A$55)*12,PROFORMA!$D$29)))</f>
        <v>#NUM!</v>
      </c>
      <c r="MH24" s="70" t="e">
        <f>IF(-(IPMT((PROFORMA!$A$53)/12,MH21,(PROFORMA!$A$55)*12,PROFORMA!$D$29))&gt;=MG22,-MG22,(IPMT((PROFORMA!$A$53)/12,MH21,(PROFORMA!$A$55)*12,PROFORMA!$D$29)))</f>
        <v>#NUM!</v>
      </c>
      <c r="MI24" s="70" t="e">
        <f>IF(-(IPMT((PROFORMA!$A$53)/12,MI21,(PROFORMA!$A$55)*12,PROFORMA!$D$29))&gt;=MH22,-MH22,(IPMT((PROFORMA!$A$53)/12,MI21,(PROFORMA!$A$55)*12,PROFORMA!$D$29)))</f>
        <v>#NUM!</v>
      </c>
      <c r="MJ24" s="70" t="e">
        <f>IF(-(IPMT((PROFORMA!$A$53)/12,MJ21,(PROFORMA!$A$55)*12,PROFORMA!$D$29))&gt;=MI22,-MI22,(IPMT((PROFORMA!$A$53)/12,MJ21,(PROFORMA!$A$55)*12,PROFORMA!$D$29)))</f>
        <v>#NUM!</v>
      </c>
      <c r="MK24" s="70" t="e">
        <f>IF(-(IPMT((PROFORMA!$A$53)/12,MK21,(PROFORMA!$A$55)*12,PROFORMA!$D$29))&gt;=MJ22,-MJ22,(IPMT((PROFORMA!$A$53)/12,MK21,(PROFORMA!$A$55)*12,PROFORMA!$D$29)))</f>
        <v>#NUM!</v>
      </c>
      <c r="ML24" s="70" t="e">
        <f>IF(-(IPMT((PROFORMA!$A$53)/12,ML21,(PROFORMA!$A$55)*12,PROFORMA!$D$29))&gt;=MK22,-MK22,(IPMT((PROFORMA!$A$53)/12,ML21,(PROFORMA!$A$55)*12,PROFORMA!$D$29)))</f>
        <v>#NUM!</v>
      </c>
      <c r="MM24" s="70" t="e">
        <f>IF(-(IPMT((PROFORMA!$A$53)/12,MM21,(PROFORMA!$A$55)*12,PROFORMA!$D$29))&gt;=ML22,-ML22,(IPMT((PROFORMA!$A$53)/12,MM21,(PROFORMA!$A$55)*12,PROFORMA!$D$29)))</f>
        <v>#NUM!</v>
      </c>
      <c r="MN24" s="70" t="e">
        <f>IF(-(IPMT((PROFORMA!$A$53)/12,MN21,(PROFORMA!$A$55)*12,PROFORMA!$D$29))&gt;=MM22,-MM22,(IPMT((PROFORMA!$A$53)/12,MN21,(PROFORMA!$A$55)*12,PROFORMA!$D$29)))</f>
        <v>#NUM!</v>
      </c>
      <c r="MO24" s="70" t="e">
        <f>IF(-(IPMT((PROFORMA!$A$53)/12,MO21,(PROFORMA!$A$55)*12,PROFORMA!$D$29))&gt;=MN22,-MN22,(IPMT((PROFORMA!$A$53)/12,MO21,(PROFORMA!$A$55)*12,PROFORMA!$D$29)))</f>
        <v>#NUM!</v>
      </c>
      <c r="MP24" s="70" t="e">
        <f>IF(-(IPMT((PROFORMA!$A$53)/12,MP21,(PROFORMA!$A$55)*12,PROFORMA!$D$29))&gt;=MO22,-MO22,(IPMT((PROFORMA!$A$53)/12,MP21,(PROFORMA!$A$55)*12,PROFORMA!$D$29)))</f>
        <v>#NUM!</v>
      </c>
      <c r="MQ24" s="70" t="e">
        <f>IF(-(IPMT((PROFORMA!$A$53)/12,MQ21,(PROFORMA!$A$55)*12,PROFORMA!$D$29))&gt;=MP22,-MP22,(IPMT((PROFORMA!$A$53)/12,MQ21,(PROFORMA!$A$55)*12,PROFORMA!$D$29)))</f>
        <v>#NUM!</v>
      </c>
      <c r="MR24" s="70" t="e">
        <f>IF(-(IPMT((PROFORMA!$A$53)/12,MR21,(PROFORMA!$A$55)*12,PROFORMA!$D$29))&gt;=MQ22,-MQ22,(IPMT((PROFORMA!$A$53)/12,MR21,(PROFORMA!$A$55)*12,PROFORMA!$D$29)))</f>
        <v>#NUM!</v>
      </c>
      <c r="MS24" s="70" t="e">
        <f>IF(-(IPMT((PROFORMA!$A$53)/12,MS21,(PROFORMA!$A$55)*12,PROFORMA!$D$29))&gt;=MR22,-MR22,(IPMT((PROFORMA!$A$53)/12,MS21,(PROFORMA!$A$55)*12,PROFORMA!$D$29)))</f>
        <v>#NUM!</v>
      </c>
      <c r="MT24" s="70" t="e">
        <f>IF(-(IPMT((PROFORMA!$A$53)/12,MT21,(PROFORMA!$A$55)*12,PROFORMA!$D$29))&gt;=MS22,-MS22,(IPMT((PROFORMA!$A$53)/12,MT21,(PROFORMA!$A$55)*12,PROFORMA!$D$29)))</f>
        <v>#NUM!</v>
      </c>
      <c r="MU24" s="70" t="e">
        <f>IF(-(IPMT((PROFORMA!$A$53)/12,MU21,(PROFORMA!$A$55)*12,PROFORMA!$D$29))&gt;=MT22,-MT22,(IPMT((PROFORMA!$A$53)/12,MU21,(PROFORMA!$A$55)*12,PROFORMA!$D$29)))</f>
        <v>#NUM!</v>
      </c>
      <c r="MV24" s="70" t="e">
        <f>IF(-(IPMT((PROFORMA!$A$53)/12,MV21,(PROFORMA!$A$55)*12,PROFORMA!$D$29))&gt;=MU22,-MU22,(IPMT((PROFORMA!$A$53)/12,MV21,(PROFORMA!$A$55)*12,PROFORMA!$D$29)))</f>
        <v>#NUM!</v>
      </c>
      <c r="MW24" s="70" t="e">
        <f>IF(-(IPMT((PROFORMA!$A$53)/12,MW21,(PROFORMA!$A$55)*12,PROFORMA!$D$29))&gt;=MV22,-MV22,(IPMT((PROFORMA!$A$53)/12,MW21,(PROFORMA!$A$55)*12,PROFORMA!$D$29)))</f>
        <v>#NUM!</v>
      </c>
      <c r="MX24" s="70" t="e">
        <f>IF(-(IPMT((PROFORMA!$A$53)/12,MX21,(PROFORMA!$A$55)*12,PROFORMA!$D$29))&gt;=MW22,-MW22,(IPMT((PROFORMA!$A$53)/12,MX21,(PROFORMA!$A$55)*12,PROFORMA!$D$29)))</f>
        <v>#NUM!</v>
      </c>
      <c r="MY24" s="70" t="e">
        <f>IF(-(IPMT((PROFORMA!$A$53)/12,MY21,(PROFORMA!$A$55)*12,PROFORMA!$D$29))&gt;=MX22,-MX22,(IPMT((PROFORMA!$A$53)/12,MY21,(PROFORMA!$A$55)*12,PROFORMA!$D$29)))</f>
        <v>#NUM!</v>
      </c>
    </row>
    <row r="25" spans="1:363" s="72" customFormat="1" x14ac:dyDescent="0.2">
      <c r="A25" s="71" t="s">
        <v>135</v>
      </c>
      <c r="C25" s="72">
        <f>IF(-(PPMT((PROFORMA!$A$53)/12,C21,(PROFORMA!$A$55)*12,PROFORMA!$D$29))&gt;=B22,-B22,(PPMT((PROFORMA!$A$53)/12,C21,(PROFORMA!$A$55)*12,PROFORMA!$D$29)))</f>
        <v>-1011.0888341100617</v>
      </c>
      <c r="D25" s="72">
        <f>IF(-(PPMT((PROFORMA!$A$53)/12,D21,(PROFORMA!$A$55)*12,PROFORMA!$D$29))&gt;=C22,-C22,(PPMT((PROFORMA!$A$53)/12,D21,(PROFORMA!$A$55)*12,PROFORMA!$D$29)))</f>
        <v>-1016.1442782806122</v>
      </c>
      <c r="E25" s="72">
        <f>IF(-(PPMT((PROFORMA!$A$53)/12,E21,(PROFORMA!$A$55)*12,PROFORMA!$D$29))&gt;=D22,-D22,(PPMT((PROFORMA!$A$53)/12,E21,(PROFORMA!$A$55)*12,PROFORMA!$D$29)))</f>
        <v>-1021.2249996720151</v>
      </c>
      <c r="F25" s="72">
        <f>IF(-(PPMT((PROFORMA!$A$53)/12,F21,(PROFORMA!$A$55)*12,PROFORMA!$D$29))&gt;=E22,-E22,(PPMT((PROFORMA!$A$53)/12,F21,(PROFORMA!$A$55)*12,PROFORMA!$D$29)))</f>
        <v>-1026.3311246703754</v>
      </c>
      <c r="G25" s="72">
        <f>IF(-(PPMT((PROFORMA!$A$53)/12,G21,(PROFORMA!$A$55)*12,PROFORMA!$D$29))&gt;=F22,-F22,(PPMT((PROFORMA!$A$53)/12,G21,(PROFORMA!$A$55)*12,PROFORMA!$D$29)))</f>
        <v>-1031.4627802937271</v>
      </c>
      <c r="H25" s="72">
        <f>IF(-(PPMT((PROFORMA!$A$53)/12,H21,(PROFORMA!$A$55)*12,PROFORMA!$D$29))&gt;=G22,-G22,(PPMT((PROFORMA!$A$53)/12,H21,(PROFORMA!$A$55)*12,PROFORMA!$D$29)))</f>
        <v>-1036.6200941951959</v>
      </c>
      <c r="I25" s="72">
        <f>IF(-(PPMT((PROFORMA!$A$53)/12,I21,(PROFORMA!$A$55)*12,PROFORMA!$D$29))&gt;=H22,-H22,(PPMT((PROFORMA!$A$53)/12,I21,(PROFORMA!$A$55)*12,PROFORMA!$D$29)))</f>
        <v>-1041.8031946661717</v>
      </c>
      <c r="J25" s="72">
        <f>IF(-(PPMT((PROFORMA!$A$53)/12,J21,(PROFORMA!$A$55)*12,PROFORMA!$D$29))&gt;=I22,-I22,(PPMT((PROFORMA!$A$53)/12,J21,(PROFORMA!$A$55)*12,PROFORMA!$D$29)))</f>
        <v>-1047.0122106395027</v>
      </c>
      <c r="K25" s="72">
        <f>IF(-(PPMT((PROFORMA!$A$53)/12,K21,(PROFORMA!$A$55)*12,PROFORMA!$D$29))&gt;=J22,-J22,(PPMT((PROFORMA!$A$53)/12,K21,(PROFORMA!$A$55)*12,PROFORMA!$D$29)))</f>
        <v>-1052.2472716927</v>
      </c>
      <c r="L25" s="72">
        <f>IF(-(PPMT((PROFORMA!$A$53)/12,L21,(PROFORMA!$A$55)*12,PROFORMA!$D$29))&gt;=K22,-K22,(PPMT((PROFORMA!$A$53)/12,L21,(PROFORMA!$A$55)*12,PROFORMA!$D$29)))</f>
        <v>-1057.5085080511635</v>
      </c>
      <c r="M25" s="72">
        <f>IF(-(PPMT((PROFORMA!$A$53)/12,M21,(PROFORMA!$A$55)*12,PROFORMA!$D$29))&gt;=L22,-L22,(PPMT((PROFORMA!$A$53)/12,M21,(PROFORMA!$A$55)*12,PROFORMA!$D$29)))</f>
        <v>-1062.7960505914193</v>
      </c>
      <c r="N25" s="72">
        <f>IF(-(PPMT((PROFORMA!$A$53)/12,N21,(PROFORMA!$A$55)*12,PROFORMA!$D$29))&gt;=M22,-M22,(PPMT((PROFORMA!$A$53)/12,N21,(PROFORMA!$A$55)*12,PROFORMA!$D$29)))</f>
        <v>-1068.1100308443763</v>
      </c>
      <c r="O25" s="72">
        <f>IF(-(PPMT((PROFORMA!$A$53)/12,O21,(PROFORMA!$A$55)*12,PROFORMA!$D$29))&gt;=N22,-N22,(PPMT((PROFORMA!$A$53)/12,O21,(PROFORMA!$A$55)*12,PROFORMA!$D$29)))</f>
        <v>-1073.4505809985985</v>
      </c>
      <c r="P25" s="72">
        <f>IF(-(PPMT((PROFORMA!$A$53)/12,P21,(PROFORMA!$A$55)*12,PROFORMA!$D$29))&gt;=O22,-O22,(PPMT((PROFORMA!$A$53)/12,P21,(PROFORMA!$A$55)*12,PROFORMA!$D$29)))</f>
        <v>-1078.8178339035912</v>
      </c>
      <c r="Q25" s="72">
        <f>IF(-(PPMT((PROFORMA!$A$53)/12,Q21,(PROFORMA!$A$55)*12,PROFORMA!$D$29))&gt;=P22,-P22,(PPMT((PROFORMA!$A$53)/12,Q21,(PROFORMA!$A$55)*12,PROFORMA!$D$29)))</f>
        <v>-1084.2119230731093</v>
      </c>
      <c r="R25" s="72">
        <f>IF(-(PPMT((PROFORMA!$A$53)/12,R21,(PROFORMA!$A$55)*12,PROFORMA!$D$29))&gt;=Q22,-Q22,(PPMT((PROFORMA!$A$53)/12,R21,(PROFORMA!$A$55)*12,PROFORMA!$D$29)))</f>
        <v>-1089.6329826884748</v>
      </c>
      <c r="S25" s="72">
        <f>IF(-(PPMT((PROFORMA!$A$53)/12,S21,(PROFORMA!$A$55)*12,PROFORMA!$D$29))&gt;=R22,-R22,(PPMT((PROFORMA!$A$53)/12,S21,(PROFORMA!$A$55)*12,PROFORMA!$D$29)))</f>
        <v>-1095.0811476019173</v>
      </c>
      <c r="T25" s="72">
        <f>IF(-(PPMT((PROFORMA!$A$53)/12,T21,(PROFORMA!$A$55)*12,PROFORMA!$D$29))&gt;=S22,-S22,(PPMT((PROFORMA!$A$53)/12,T21,(PROFORMA!$A$55)*12,PROFORMA!$D$29)))</f>
        <v>-1100.5565533399269</v>
      </c>
      <c r="U25" s="72">
        <f>IF(-(PPMT((PROFORMA!$A$53)/12,U21,(PROFORMA!$A$55)*12,PROFORMA!$D$29))&gt;=T22,-T22,(PPMT((PROFORMA!$A$53)/12,U21,(PROFORMA!$A$55)*12,PROFORMA!$D$29)))</f>
        <v>-1106.0593361066267</v>
      </c>
      <c r="V25" s="72">
        <f>IF(-(PPMT((PROFORMA!$A$53)/12,V21,(PROFORMA!$A$55)*12,PROFORMA!$D$29))&gt;=U22,-U22,(PPMT((PROFORMA!$A$53)/12,V21,(PROFORMA!$A$55)*12,PROFORMA!$D$29)))</f>
        <v>-1111.5896327871594</v>
      </c>
      <c r="W25" s="72">
        <f>IF(-(PPMT((PROFORMA!$A$53)/12,W21,(PROFORMA!$A$55)*12,PROFORMA!$D$29))&gt;=V22,-V22,(PPMT((PROFORMA!$A$53)/12,W21,(PROFORMA!$A$55)*12,PROFORMA!$D$29)))</f>
        <v>-1117.1475809510953</v>
      </c>
      <c r="X25" s="72">
        <f>IF(-(PPMT((PROFORMA!$A$53)/12,X21,(PROFORMA!$A$55)*12,PROFORMA!$D$29))&gt;=W22,-W22,(PPMT((PROFORMA!$A$53)/12,X21,(PROFORMA!$A$55)*12,PROFORMA!$D$29)))</f>
        <v>-1122.7333188558509</v>
      </c>
      <c r="Y25" s="72">
        <f>IF(-(PPMT((PROFORMA!$A$53)/12,Y21,(PROFORMA!$A$55)*12,PROFORMA!$D$29))&gt;=X22,-X22,(PPMT((PROFORMA!$A$53)/12,Y21,(PROFORMA!$A$55)*12,PROFORMA!$D$29)))</f>
        <v>-1128.3469854501302</v>
      </c>
      <c r="Z25" s="72">
        <f>IF(-(PPMT((PROFORMA!$A$53)/12,Z21,(PROFORMA!$A$55)*12,PROFORMA!$D$29))&gt;=Y22,-Y22,(PPMT((PROFORMA!$A$53)/12,Z21,(PROFORMA!$A$55)*12,PROFORMA!$D$29)))</f>
        <v>-1133.9887203773808</v>
      </c>
      <c r="AA25" s="72">
        <f>IF(-(PPMT((PROFORMA!$A$53)/12,AA21,(PROFORMA!$A$55)*12,PROFORMA!$D$29))&gt;=Z22,-Z22,(PPMT((PROFORMA!$A$53)/12,AA21,(PROFORMA!$A$55)*12,PROFORMA!$D$29)))</f>
        <v>-1139.6586639792677</v>
      </c>
      <c r="AB25" s="72">
        <f>IF(-(PPMT((PROFORMA!$A$53)/12,AB21,(PROFORMA!$A$55)*12,PROFORMA!$D$29))&gt;=AA22,-AA22,(PPMT((PROFORMA!$A$53)/12,AB21,(PROFORMA!$A$55)*12,PROFORMA!$D$29)))</f>
        <v>-1145.3569572991642</v>
      </c>
      <c r="AC25" s="72">
        <f>IF(-(PPMT((PROFORMA!$A$53)/12,AC21,(PROFORMA!$A$55)*12,PROFORMA!$D$29))&gt;=AB22,-AB22,(PPMT((PROFORMA!$A$53)/12,AC21,(PROFORMA!$A$55)*12,PROFORMA!$D$29)))</f>
        <v>-1151.0837420856599</v>
      </c>
      <c r="AD25" s="72">
        <f>IF(-(PPMT((PROFORMA!$A$53)/12,AD21,(PROFORMA!$A$55)*12,PROFORMA!$D$29))&gt;=AC22,-AC22,(PPMT((PROFORMA!$A$53)/12,AD21,(PROFORMA!$A$55)*12,PROFORMA!$D$29)))</f>
        <v>-1156.8391607960882</v>
      </c>
      <c r="AE25" s="72">
        <f>IF(-(PPMT((PROFORMA!$A$53)/12,AE21,(PROFORMA!$A$55)*12,PROFORMA!$D$29))&gt;=AD22,-AD22,(PPMT((PROFORMA!$A$53)/12,AE21,(PROFORMA!$A$55)*12,PROFORMA!$D$29)))</f>
        <v>-1162.6233566000685</v>
      </c>
      <c r="AF25" s="72">
        <f>IF(-(PPMT((PROFORMA!$A$53)/12,AF21,(PROFORMA!$A$55)*12,PROFORMA!$D$29))&gt;=AE22,-AE22,(PPMT((PROFORMA!$A$53)/12,AF21,(PROFORMA!$A$55)*12,PROFORMA!$D$29)))</f>
        <v>-1168.4364733830691</v>
      </c>
      <c r="AG25" s="72">
        <f>IF(-(PPMT((PROFORMA!$A$53)/12,AG21,(PROFORMA!$A$55)*12,PROFORMA!$D$29))&gt;=AF22,-AF22,(PPMT((PROFORMA!$A$53)/12,AG21,(PROFORMA!$A$55)*12,PROFORMA!$D$29)))</f>
        <v>-1174.2786557499842</v>
      </c>
      <c r="AH25" s="72">
        <f>IF(-(PPMT((PROFORMA!$A$53)/12,AH21,(PROFORMA!$A$55)*12,PROFORMA!$D$29))&gt;=AG22,-AG22,(PPMT((PROFORMA!$A$53)/12,AH21,(PROFORMA!$A$55)*12,PROFORMA!$D$29)))</f>
        <v>-1180.1500490287342</v>
      </c>
      <c r="AI25" s="72">
        <f>IF(-(PPMT((PROFORMA!$A$53)/12,AI21,(PROFORMA!$A$55)*12,PROFORMA!$D$29))&gt;=AH22,-AH22,(PPMT((PROFORMA!$A$53)/12,AI21,(PROFORMA!$A$55)*12,PROFORMA!$D$29)))</f>
        <v>-1186.0507992738778</v>
      </c>
      <c r="AJ25" s="72">
        <f>IF(-(PPMT((PROFORMA!$A$53)/12,AJ21,(PROFORMA!$A$55)*12,PROFORMA!$D$29))&gt;=AI22,-AI22,(PPMT((PROFORMA!$A$53)/12,AJ21,(PROFORMA!$A$55)*12,PROFORMA!$D$29)))</f>
        <v>-1191.981053270247</v>
      </c>
      <c r="AK25" s="72">
        <f>IF(-(PPMT((PROFORMA!$A$53)/12,AK21,(PROFORMA!$A$55)*12,PROFORMA!$D$29))&gt;=AJ22,-AJ22,(PPMT((PROFORMA!$A$53)/12,AK21,(PROFORMA!$A$55)*12,PROFORMA!$D$29)))</f>
        <v>-1197.9409585365986</v>
      </c>
      <c r="AL25" s="72">
        <f>IF(-(PPMT((PROFORMA!$A$53)/12,AL21,(PROFORMA!$A$55)*12,PROFORMA!$D$29))&gt;=AK22,-AK22,(PPMT((PROFORMA!$A$53)/12,AL21,(PROFORMA!$A$55)*12,PROFORMA!$D$29)))</f>
        <v>-1203.9306633292815</v>
      </c>
      <c r="AM25" s="72">
        <f>IF(-(PPMT((PROFORMA!$A$53)/12,AM21,(PROFORMA!$A$55)*12,PROFORMA!$D$29))&gt;=AL22,-AL22,(PPMT((PROFORMA!$A$53)/12,AM21,(PROFORMA!$A$55)*12,PROFORMA!$D$29)))</f>
        <v>-1209.9503166459281</v>
      </c>
      <c r="AN25" s="72">
        <f>IF(-(PPMT((PROFORMA!$A$53)/12,AN21,(PROFORMA!$A$55)*12,PROFORMA!$D$29))&gt;=AM22,-AM22,(PPMT((PROFORMA!$A$53)/12,AN21,(PROFORMA!$A$55)*12,PROFORMA!$D$29)))</f>
        <v>-1216.0000682291573</v>
      </c>
      <c r="AO25" s="72">
        <f>IF(-(PPMT((PROFORMA!$A$53)/12,AO21,(PROFORMA!$A$55)*12,PROFORMA!$D$29))&gt;=AN22,-AN22,(PPMT((PROFORMA!$A$53)/12,AO21,(PROFORMA!$A$55)*12,PROFORMA!$D$29)))</f>
        <v>-1222.0800685703034</v>
      </c>
      <c r="AP25" s="72">
        <f>IF(-(PPMT((PROFORMA!$A$53)/12,AP21,(PROFORMA!$A$55)*12,PROFORMA!$D$29))&gt;=AO22,-AO22,(PPMT((PROFORMA!$A$53)/12,AP21,(PROFORMA!$A$55)*12,PROFORMA!$D$29)))</f>
        <v>-1228.190468913155</v>
      </c>
      <c r="AQ25" s="72">
        <f>IF(-(PPMT((PROFORMA!$A$53)/12,AQ21,(PROFORMA!$A$55)*12,PROFORMA!$D$29))&gt;=AP22,-AP22,(PPMT((PROFORMA!$A$53)/12,AQ21,(PROFORMA!$A$55)*12,PROFORMA!$D$29)))</f>
        <v>-1234.3314212577206</v>
      </c>
      <c r="AR25" s="72">
        <f>IF(-(PPMT((PROFORMA!$A$53)/12,AR21,(PROFORMA!$A$55)*12,PROFORMA!$D$29))&gt;=AQ22,-AQ22,(PPMT((PROFORMA!$A$53)/12,AR21,(PROFORMA!$A$55)*12,PROFORMA!$D$29)))</f>
        <v>-1240.5030783640091</v>
      </c>
      <c r="AS25" s="72">
        <f>IF(-(PPMT((PROFORMA!$A$53)/12,AS21,(PROFORMA!$A$55)*12,PROFORMA!$D$29))&gt;=AR22,-AR22,(PPMT((PROFORMA!$A$53)/12,AS21,(PROFORMA!$A$55)*12,PROFORMA!$D$29)))</f>
        <v>-1246.7055937558293</v>
      </c>
      <c r="AT25" s="72">
        <f>IF(-(PPMT((PROFORMA!$A$53)/12,AT21,(PROFORMA!$A$55)*12,PROFORMA!$D$29))&gt;=AS22,-AS22,(PPMT((PROFORMA!$A$53)/12,AT21,(PROFORMA!$A$55)*12,PROFORMA!$D$29)))</f>
        <v>-1252.9391217246082</v>
      </c>
      <c r="AU25" s="72">
        <f>IF(-(PPMT((PROFORMA!$A$53)/12,AU21,(PROFORMA!$A$55)*12,PROFORMA!$D$29))&gt;=AT22,-AT22,(PPMT((PROFORMA!$A$53)/12,AU21,(PROFORMA!$A$55)*12,PROFORMA!$D$29)))</f>
        <v>-1259.2038173332317</v>
      </c>
      <c r="AV25" s="72">
        <f>IF(-(PPMT((PROFORMA!$A$53)/12,AV21,(PROFORMA!$A$55)*12,PROFORMA!$D$29))&gt;=AU22,-AU22,(PPMT((PROFORMA!$A$53)/12,AV21,(PROFORMA!$A$55)*12,PROFORMA!$D$29)))</f>
        <v>-1265.4998364198977</v>
      </c>
      <c r="AW25" s="72">
        <f>IF(-(PPMT((PROFORMA!$A$53)/12,AW21,(PROFORMA!$A$55)*12,PROFORMA!$D$29))&gt;=AV22,-AV22,(PPMT((PROFORMA!$A$53)/12,AW21,(PROFORMA!$A$55)*12,PROFORMA!$D$29)))</f>
        <v>-1271.827335601997</v>
      </c>
      <c r="AX25" s="72">
        <f>IF(-(PPMT((PROFORMA!$A$53)/12,AX21,(PROFORMA!$A$55)*12,PROFORMA!$D$29))&gt;=AW22,-AW22,(PPMT((PROFORMA!$A$53)/12,AX21,(PROFORMA!$A$55)*12,PROFORMA!$D$29)))</f>
        <v>-1278.1864722800071</v>
      </c>
      <c r="AY25" s="72">
        <f>IF(-(PPMT((PROFORMA!$A$53)/12,AY21,(PROFORMA!$A$55)*12,PROFORMA!$D$29))&gt;=AX22,-AX22,(PPMT((PROFORMA!$A$53)/12,AY21,(PROFORMA!$A$55)*12,PROFORMA!$D$29)))</f>
        <v>-1284.5774046414072</v>
      </c>
      <c r="AZ25" s="72">
        <f>IF(-(PPMT((PROFORMA!$A$53)/12,AZ21,(PROFORMA!$A$55)*12,PROFORMA!$D$29))&gt;=AY22,-AY22,(PPMT((PROFORMA!$A$53)/12,AZ21,(PROFORMA!$A$55)*12,PROFORMA!$D$29)))</f>
        <v>-1291.000291664614</v>
      </c>
      <c r="BA25" s="72">
        <f>IF(-(PPMT((PROFORMA!$A$53)/12,BA21,(PROFORMA!$A$55)*12,PROFORMA!$D$29))&gt;=AZ22,-AZ22,(PPMT((PROFORMA!$A$53)/12,BA21,(PROFORMA!$A$55)*12,PROFORMA!$D$29)))</f>
        <v>-1297.4552931229371</v>
      </c>
      <c r="BB25" s="72">
        <f>IF(-(PPMT((PROFORMA!$A$53)/12,BB21,(PROFORMA!$A$55)*12,PROFORMA!$D$29))&gt;=BA22,-BA22,(PPMT((PROFORMA!$A$53)/12,BB21,(PROFORMA!$A$55)*12,PROFORMA!$D$29)))</f>
        <v>-1303.9425695885518</v>
      </c>
      <c r="BC25" s="72">
        <f>IF(-(PPMT((PROFORMA!$A$53)/12,BC21,(PROFORMA!$A$55)*12,PROFORMA!$D$29))&gt;=BB22,-BB22,(PPMT((PROFORMA!$A$53)/12,BC21,(PROFORMA!$A$55)*12,PROFORMA!$D$29)))</f>
        <v>-1310.4622824364947</v>
      </c>
      <c r="BD25" s="72">
        <f>IF(-(PPMT((PROFORMA!$A$53)/12,BD21,(PROFORMA!$A$55)*12,PROFORMA!$D$29))&gt;=BC22,-BC22,(PPMT((PROFORMA!$A$53)/12,BD21,(PROFORMA!$A$55)*12,PROFORMA!$D$29)))</f>
        <v>-1317.0145938486771</v>
      </c>
      <c r="BE25" s="72">
        <f>IF(-(PPMT((PROFORMA!$A$53)/12,BE21,(PROFORMA!$A$55)*12,PROFORMA!$D$29))&gt;=BD22,-BD22,(PPMT((PROFORMA!$A$53)/12,BE21,(PROFORMA!$A$55)*12,PROFORMA!$D$29)))</f>
        <v>-1323.5996668179205</v>
      </c>
      <c r="BF25" s="72">
        <f>IF(-(PPMT((PROFORMA!$A$53)/12,BF21,(PROFORMA!$A$55)*12,PROFORMA!$D$29))&gt;=BE22,-BE22,(PPMT((PROFORMA!$A$53)/12,BF21,(PROFORMA!$A$55)*12,PROFORMA!$D$29)))</f>
        <v>-1330.2176651520101</v>
      </c>
      <c r="BG25" s="72">
        <f>IF(-(PPMT((PROFORMA!$A$53)/12,BG21,(PROFORMA!$A$55)*12,PROFORMA!$D$29))&gt;=BF22,-BF22,(PPMT((PROFORMA!$A$53)/12,BG21,(PROFORMA!$A$55)*12,PROFORMA!$D$29)))</f>
        <v>-1336.8687534777705</v>
      </c>
      <c r="BH25" s="72">
        <f>IF(-(PPMT((PROFORMA!$A$53)/12,BH21,(PROFORMA!$A$55)*12,PROFORMA!$D$29))&gt;=BG22,-BG22,(PPMT((PROFORMA!$A$53)/12,BH21,(PROFORMA!$A$55)*12,PROFORMA!$D$29)))</f>
        <v>-1343.5530972451588</v>
      </c>
      <c r="BI25" s="72">
        <f>IF(-(PPMT((PROFORMA!$A$53)/12,BI21,(PROFORMA!$A$55)*12,PROFORMA!$D$29))&gt;=BH22,-BH22,(PPMT((PROFORMA!$A$53)/12,BI21,(PROFORMA!$A$55)*12,PROFORMA!$D$29)))</f>
        <v>-1350.270862731385</v>
      </c>
      <c r="BJ25" s="72">
        <f>IF(-(PPMT((PROFORMA!$A$53)/12,BJ21,(PROFORMA!$A$55)*12,PROFORMA!$D$29))&gt;=BI22,-BI22,(PPMT((PROFORMA!$A$53)/12,BJ21,(PROFORMA!$A$55)*12,PROFORMA!$D$29)))</f>
        <v>-1357.022217045042</v>
      </c>
      <c r="BK25" s="72">
        <f>IF(-(PPMT((PROFORMA!$A$53)/12,BK21,(PROFORMA!$A$55)*12,PROFORMA!$D$29))&gt;=BJ22,-BJ22,(PPMT((PROFORMA!$A$53)/12,BK21,(PROFORMA!$A$55)*12,PROFORMA!$D$29)))</f>
        <v>-1363.807328130267</v>
      </c>
      <c r="BL25" s="72">
        <f>IF(-(PPMT((PROFORMA!$A$53)/12,BL21,(PROFORMA!$A$55)*12,PROFORMA!$D$29))&gt;=BK22,-BK22,(PPMT((PROFORMA!$A$53)/12,BL21,(PROFORMA!$A$55)*12,PROFORMA!$D$29)))</f>
        <v>-1370.6263647709181</v>
      </c>
      <c r="BM25" s="72">
        <f>IF(-(PPMT((PROFORMA!$A$53)/12,BM21,(PROFORMA!$A$55)*12,PROFORMA!$D$29))&gt;=BL22,-BL22,(PPMT((PROFORMA!$A$53)/12,BM21,(PROFORMA!$A$55)*12,PROFORMA!$D$29)))</f>
        <v>-1377.4794965947729</v>
      </c>
      <c r="BN25" s="72">
        <f>IF(-(PPMT((PROFORMA!$A$53)/12,BN21,(PROFORMA!$A$55)*12,PROFORMA!$D$29))&gt;=BM22,-BM22,(PPMT((PROFORMA!$A$53)/12,BN21,(PROFORMA!$A$55)*12,PROFORMA!$D$29)))</f>
        <v>-1384.3668940777468</v>
      </c>
      <c r="BO25" s="72">
        <f>IF(-(PPMT((PROFORMA!$A$53)/12,BO21,(PROFORMA!$A$55)*12,PROFORMA!$D$29))&gt;=BN22,-BN22,(PPMT((PROFORMA!$A$53)/12,BO21,(PROFORMA!$A$55)*12,PROFORMA!$D$29)))</f>
        <v>-1391.2887285481356</v>
      </c>
      <c r="BP25" s="72">
        <f>IF(-(PPMT((PROFORMA!$A$53)/12,BP21,(PROFORMA!$A$55)*12,PROFORMA!$D$29))&gt;=BO22,-BO22,(PPMT((PROFORMA!$A$53)/12,BP21,(PROFORMA!$A$55)*12,PROFORMA!$D$29)))</f>
        <v>-1398.245172190876</v>
      </c>
      <c r="BQ25" s="72">
        <f>IF(-(PPMT((PROFORMA!$A$53)/12,BQ21,(PROFORMA!$A$55)*12,PROFORMA!$D$29))&gt;=BP22,-BP22,(PPMT((PROFORMA!$A$53)/12,BQ21,(PROFORMA!$A$55)*12,PROFORMA!$D$29)))</f>
        <v>-1405.2363980518305</v>
      </c>
      <c r="BR25" s="72">
        <f>IF(-(PPMT((PROFORMA!$A$53)/12,BR21,(PROFORMA!$A$55)*12,PROFORMA!$D$29))&gt;=BQ22,-BQ22,(PPMT((PROFORMA!$A$53)/12,BR21,(PROFORMA!$A$55)*12,PROFORMA!$D$29)))</f>
        <v>-1412.2625800420897</v>
      </c>
      <c r="BS25" s="72">
        <f>IF(-(PPMT((PROFORMA!$A$53)/12,BS21,(PROFORMA!$A$55)*12,PROFORMA!$D$29))&gt;=BR22,-BR22,(PPMT((PROFORMA!$A$53)/12,BS21,(PROFORMA!$A$55)*12,PROFORMA!$D$29)))</f>
        <v>-1419.3238929423003</v>
      </c>
      <c r="BT25" s="72">
        <f>IF(-(PPMT((PROFORMA!$A$53)/12,BT21,(PROFORMA!$A$55)*12,PROFORMA!$D$29))&gt;=BS22,-BS22,(PPMT((PROFORMA!$A$53)/12,BT21,(PROFORMA!$A$55)*12,PROFORMA!$D$29)))</f>
        <v>-1426.4205124070118</v>
      </c>
      <c r="BU25" s="72">
        <f>IF(-(PPMT((PROFORMA!$A$53)/12,BU21,(PROFORMA!$A$55)*12,PROFORMA!$D$29))&gt;=BT22,-BT22,(PPMT((PROFORMA!$A$53)/12,BU21,(PROFORMA!$A$55)*12,PROFORMA!$D$29)))</f>
        <v>-1433.5526149690468</v>
      </c>
      <c r="BV25" s="72">
        <f>IF(-(PPMT((PROFORMA!$A$53)/12,BV21,(PROFORMA!$A$55)*12,PROFORMA!$D$29))&gt;=BU22,-BU22,(PPMT((PROFORMA!$A$53)/12,BV21,(PROFORMA!$A$55)*12,PROFORMA!$D$29)))</f>
        <v>-1440.720378043892</v>
      </c>
      <c r="BW25" s="72">
        <f>IF(-(PPMT((PROFORMA!$A$53)/12,BW21,(PROFORMA!$A$55)*12,PROFORMA!$D$29))&gt;=BV22,-BV22,(PPMT((PROFORMA!$A$53)/12,BW21,(PROFORMA!$A$55)*12,PROFORMA!$D$29)))</f>
        <v>-1447.9239799341115</v>
      </c>
      <c r="BX25" s="72">
        <f>IF(-(PPMT((PROFORMA!$A$53)/12,BX21,(PROFORMA!$A$55)*12,PROFORMA!$D$29))&gt;=BW22,-BW22,(PPMT((PROFORMA!$A$53)/12,BX21,(PROFORMA!$A$55)*12,PROFORMA!$D$29)))</f>
        <v>-1455.1635998337822</v>
      </c>
      <c r="BY25" s="72">
        <f>IF(-(PPMT((PROFORMA!$A$53)/12,BY21,(PROFORMA!$A$55)*12,PROFORMA!$D$29))&gt;=BX22,-BX22,(PPMT((PROFORMA!$A$53)/12,BY21,(PROFORMA!$A$55)*12,PROFORMA!$D$29)))</f>
        <v>-1462.4394178329508</v>
      </c>
      <c r="BZ25" s="72">
        <f>IF(-(PPMT((PROFORMA!$A$53)/12,BZ21,(PROFORMA!$A$55)*12,PROFORMA!$D$29))&gt;=BY22,-BY22,(PPMT((PROFORMA!$A$53)/12,BZ21,(PROFORMA!$A$55)*12,PROFORMA!$D$29)))</f>
        <v>-1469.7516149221158</v>
      </c>
      <c r="CA25" s="72">
        <f>IF(-(PPMT((PROFORMA!$A$53)/12,CA21,(PROFORMA!$A$55)*12,PROFORMA!$D$29))&gt;=BZ22,-BZ22,(PPMT((PROFORMA!$A$53)/12,CA21,(PROFORMA!$A$55)*12,PROFORMA!$D$29)))</f>
        <v>-1477.1003729967265</v>
      </c>
      <c r="CB25" s="72">
        <f>IF(-(PPMT((PROFORMA!$A$53)/12,CB21,(PROFORMA!$A$55)*12,PROFORMA!$D$29))&gt;=CA22,-CA22,(PPMT((PROFORMA!$A$53)/12,CB21,(PROFORMA!$A$55)*12,PROFORMA!$D$29)))</f>
        <v>-1484.4858748617098</v>
      </c>
      <c r="CC25" s="72">
        <f>IF(-(PPMT((PROFORMA!$A$53)/12,CC21,(PROFORMA!$A$55)*12,PROFORMA!$D$29))&gt;=CB22,-CB22,(PPMT((PROFORMA!$A$53)/12,CC21,(PROFORMA!$A$55)*12,PROFORMA!$D$29)))</f>
        <v>-1491.9083042360185</v>
      </c>
      <c r="CD25" s="72">
        <f>IF(-(PPMT((PROFORMA!$A$53)/12,CD21,(PROFORMA!$A$55)*12,PROFORMA!$D$29))&gt;=CC22,-CC22,(PPMT((PROFORMA!$A$53)/12,CD21,(PROFORMA!$A$55)*12,PROFORMA!$D$29)))</f>
        <v>-1499.3678457571984</v>
      </c>
      <c r="CE25" s="72">
        <f>IF(-(PPMT((PROFORMA!$A$53)/12,CE21,(PROFORMA!$A$55)*12,PROFORMA!$D$29))&gt;=CD22,-CD22,(PPMT((PROFORMA!$A$53)/12,CE21,(PROFORMA!$A$55)*12,PROFORMA!$D$29)))</f>
        <v>-1506.8646849859847</v>
      </c>
      <c r="CF25" s="72">
        <f>IF(-(PPMT((PROFORMA!$A$53)/12,CF21,(PROFORMA!$A$55)*12,PROFORMA!$D$29))&gt;=CE22,-CE22,(PPMT((PROFORMA!$A$53)/12,CF21,(PROFORMA!$A$55)*12,PROFORMA!$D$29)))</f>
        <v>-1514.3990084109148</v>
      </c>
      <c r="CG25" s="72">
        <f>IF(-(PPMT((PROFORMA!$A$53)/12,CG21,(PROFORMA!$A$55)*12,PROFORMA!$D$29))&gt;=CF22,-CF22,(PPMT((PROFORMA!$A$53)/12,CG21,(PROFORMA!$A$55)*12,PROFORMA!$D$29)))</f>
        <v>-1521.9710034529689</v>
      </c>
      <c r="CH25" s="72">
        <f>IF(-(PPMT((PROFORMA!$A$53)/12,CH21,(PROFORMA!$A$55)*12,PROFORMA!$D$29))&gt;=CG22,-CG22,(PPMT((PROFORMA!$A$53)/12,CH21,(PROFORMA!$A$55)*12,PROFORMA!$D$29)))</f>
        <v>-1529.5808584702338</v>
      </c>
      <c r="CI25" s="72">
        <f>IF(-(PPMT((PROFORMA!$A$53)/12,CI21,(PROFORMA!$A$55)*12,PROFORMA!$D$29))&gt;=CH22,-CH22,(PPMT((PROFORMA!$A$53)/12,CI21,(PROFORMA!$A$55)*12,PROFORMA!$D$29)))</f>
        <v>-1537.2287627625849</v>
      </c>
      <c r="CJ25" s="72">
        <f>IF(-(PPMT((PROFORMA!$A$53)/12,CJ21,(PROFORMA!$A$55)*12,PROFORMA!$D$29))&gt;=CI22,-CI22,(PPMT((PROFORMA!$A$53)/12,CJ21,(PROFORMA!$A$55)*12,PROFORMA!$D$29)))</f>
        <v>-1544.9149065763977</v>
      </c>
      <c r="CK25" s="72">
        <f>IF(-(PPMT((PROFORMA!$A$53)/12,CK21,(PROFORMA!$A$55)*12,PROFORMA!$D$29))&gt;=CJ22,-CJ22,(PPMT((PROFORMA!$A$53)/12,CK21,(PROFORMA!$A$55)*12,PROFORMA!$D$29)))</f>
        <v>-1552.63948110928</v>
      </c>
      <c r="CL25" s="72">
        <f>IF(-(PPMT((PROFORMA!$A$53)/12,CL21,(PROFORMA!$A$55)*12,PROFORMA!$D$29))&gt;=CK22,-CK22,(PPMT((PROFORMA!$A$53)/12,CL21,(PROFORMA!$A$55)*12,PROFORMA!$D$29)))</f>
        <v>-1560.4026785148264</v>
      </c>
      <c r="CM25" s="72">
        <f>IF(-(PPMT((PROFORMA!$A$53)/12,CM21,(PROFORMA!$A$55)*12,PROFORMA!$D$29))&gt;=CL22,-CL22,(PPMT((PROFORMA!$A$53)/12,CM21,(PROFORMA!$A$55)*12,PROFORMA!$D$29)))</f>
        <v>-1568.2046919074005</v>
      </c>
      <c r="CN25" s="72">
        <f>IF(-(PPMT((PROFORMA!$A$53)/12,CN21,(PROFORMA!$A$55)*12,PROFORMA!$D$29))&gt;=CM22,-CM22,(PPMT((PROFORMA!$A$53)/12,CN21,(PROFORMA!$A$55)*12,PROFORMA!$D$29)))</f>
        <v>-1576.0457153669377</v>
      </c>
      <c r="CO25" s="72">
        <f>IF(-(PPMT((PROFORMA!$A$53)/12,CO21,(PROFORMA!$A$55)*12,PROFORMA!$D$29))&gt;=CN22,-CN22,(PPMT((PROFORMA!$A$53)/12,CO21,(PROFORMA!$A$55)*12,PROFORMA!$D$29)))</f>
        <v>-1583.9259439437719</v>
      </c>
      <c r="CP25" s="72">
        <f>IF(-(PPMT((PROFORMA!$A$53)/12,CP21,(PROFORMA!$A$55)*12,PROFORMA!$D$29))&gt;=CO22,-CO22,(PPMT((PROFORMA!$A$53)/12,CP21,(PROFORMA!$A$55)*12,PROFORMA!$D$29)))</f>
        <v>-1591.845573663491</v>
      </c>
      <c r="CQ25" s="72">
        <f>IF(-(PPMT((PROFORMA!$A$53)/12,CQ21,(PROFORMA!$A$55)*12,PROFORMA!$D$29))&gt;=CP22,-CP22,(PPMT((PROFORMA!$A$53)/12,CQ21,(PROFORMA!$A$55)*12,PROFORMA!$D$29)))</f>
        <v>-1599.8048015318086</v>
      </c>
      <c r="CR25" s="72">
        <f>IF(-(PPMT((PROFORMA!$A$53)/12,CR21,(PROFORMA!$A$55)*12,PROFORMA!$D$29))&gt;=CQ22,-CQ22,(PPMT((PROFORMA!$A$53)/12,CR21,(PROFORMA!$A$55)*12,PROFORMA!$D$29)))</f>
        <v>-1607.8038255394677</v>
      </c>
      <c r="CS25" s="72">
        <f>IF(-(PPMT((PROFORMA!$A$53)/12,CS21,(PROFORMA!$A$55)*12,PROFORMA!$D$29))&gt;=CR22,-CR22,(PPMT((PROFORMA!$A$53)/12,CS21,(PROFORMA!$A$55)*12,PROFORMA!$D$29)))</f>
        <v>-1615.8428446671649</v>
      </c>
      <c r="CT25" s="72">
        <f>IF(-(PPMT((PROFORMA!$A$53)/12,CT21,(PROFORMA!$A$55)*12,PROFORMA!$D$29))&gt;=CS22,-CS22,(PPMT((PROFORMA!$A$53)/12,CT21,(PROFORMA!$A$55)*12,PROFORMA!$D$29)))</f>
        <v>-1623.9220588905007</v>
      </c>
      <c r="CU25" s="72">
        <f>IF(-(PPMT((PROFORMA!$A$53)/12,CU21,(PROFORMA!$A$55)*12,PROFORMA!$D$29))&gt;=CT22,-CT22,(PPMT((PROFORMA!$A$53)/12,CU21,(PROFORMA!$A$55)*12,PROFORMA!$D$29)))</f>
        <v>-1632.0416691849532</v>
      </c>
      <c r="CV25" s="72">
        <f>IF(-(PPMT((PROFORMA!$A$53)/12,CV21,(PROFORMA!$A$55)*12,PROFORMA!$D$29))&gt;=CU22,-CU22,(PPMT((PROFORMA!$A$53)/12,CV21,(PROFORMA!$A$55)*12,PROFORMA!$D$29)))</f>
        <v>-1640.2018775308779</v>
      </c>
      <c r="CW25" s="72">
        <f>IF(-(PPMT((PROFORMA!$A$53)/12,CW21,(PROFORMA!$A$55)*12,PROFORMA!$D$29))&gt;=CV22,-CV22,(PPMT((PROFORMA!$A$53)/12,CW21,(PROFORMA!$A$55)*12,PROFORMA!$D$29)))</f>
        <v>-1648.4028869185324</v>
      </c>
      <c r="CX25" s="72">
        <f>IF(-(PPMT((PROFORMA!$A$53)/12,CX21,(PROFORMA!$A$55)*12,PROFORMA!$D$29))&gt;=CW22,-CW22,(PPMT((PROFORMA!$A$53)/12,CX21,(PROFORMA!$A$55)*12,PROFORMA!$D$29)))</f>
        <v>-1656.6449013531249</v>
      </c>
      <c r="CY25" s="72">
        <f>IF(-(PPMT((PROFORMA!$A$53)/12,CY21,(PROFORMA!$A$55)*12,PROFORMA!$D$29))&gt;=CX22,-CX22,(PPMT((PROFORMA!$A$53)/12,CY21,(PROFORMA!$A$55)*12,PROFORMA!$D$29)))</f>
        <v>-1664.9281258598908</v>
      </c>
      <c r="CZ25" s="72">
        <f>IF(-(PPMT((PROFORMA!$A$53)/12,CZ21,(PROFORMA!$A$55)*12,PROFORMA!$D$29))&gt;=CY22,-CY22,(PPMT((PROFORMA!$A$53)/12,CZ21,(PROFORMA!$A$55)*12,PROFORMA!$D$29)))</f>
        <v>-1673.2527664891902</v>
      </c>
      <c r="DA25" s="72">
        <f>IF(-(PPMT((PROFORMA!$A$53)/12,DA21,(PROFORMA!$A$55)*12,PROFORMA!$D$29))&gt;=CZ22,-CZ22,(PPMT((PROFORMA!$A$53)/12,DA21,(PROFORMA!$A$55)*12,PROFORMA!$D$29)))</f>
        <v>-1681.619030321636</v>
      </c>
      <c r="DB25" s="72">
        <f>IF(-(PPMT((PROFORMA!$A$53)/12,DB21,(PROFORMA!$A$55)*12,PROFORMA!$D$29))&gt;=DA22,-DA22,(PPMT((PROFORMA!$A$53)/12,DB21,(PROFORMA!$A$55)*12,PROFORMA!$D$29)))</f>
        <v>-1690.0271254732443</v>
      </c>
      <c r="DC25" s="72">
        <f>IF(-(PPMT((PROFORMA!$A$53)/12,DC21,(PROFORMA!$A$55)*12,PROFORMA!$D$29))&gt;=DB22,-DB22,(PPMT((PROFORMA!$A$53)/12,DC21,(PROFORMA!$A$55)*12,PROFORMA!$D$29)))</f>
        <v>-1698.4772611006106</v>
      </c>
      <c r="DD25" s="72">
        <f>IF(-(PPMT((PROFORMA!$A$53)/12,DD21,(PROFORMA!$A$55)*12,PROFORMA!$D$29))&gt;=DC22,-DC22,(PPMT((PROFORMA!$A$53)/12,DD21,(PROFORMA!$A$55)*12,PROFORMA!$D$29)))</f>
        <v>-1706.9696474061136</v>
      </c>
      <c r="DE25" s="72">
        <f>IF(-(PPMT((PROFORMA!$A$53)/12,DE21,(PROFORMA!$A$55)*12,PROFORMA!$D$29))&gt;=DD22,-DD22,(PPMT((PROFORMA!$A$53)/12,DE21,(PROFORMA!$A$55)*12,PROFORMA!$D$29)))</f>
        <v>-1715.5044956431445</v>
      </c>
      <c r="DF25" s="72">
        <f>IF(-(PPMT((PROFORMA!$A$53)/12,DF21,(PROFORMA!$A$55)*12,PROFORMA!$D$29))&gt;=DE22,-DE22,(PPMT((PROFORMA!$A$53)/12,DF21,(PROFORMA!$A$55)*12,PROFORMA!$D$29)))</f>
        <v>-1724.0820181213599</v>
      </c>
      <c r="DG25" s="72">
        <f>IF(-(PPMT((PROFORMA!$A$53)/12,DG21,(PROFORMA!$A$55)*12,PROFORMA!$D$29))&gt;=DF22,-DF22,(PPMT((PROFORMA!$A$53)/12,DG21,(PROFORMA!$A$55)*12,PROFORMA!$D$29)))</f>
        <v>-1732.7024282119664</v>
      </c>
      <c r="DH25" s="72">
        <f>IF(-(PPMT((PROFORMA!$A$53)/12,DH21,(PROFORMA!$A$55)*12,PROFORMA!$D$29))&gt;=DG22,-DG22,(PPMT((PROFORMA!$A$53)/12,DH21,(PROFORMA!$A$55)*12,PROFORMA!$D$29)))</f>
        <v>-1741.3659403530264</v>
      </c>
      <c r="DI25" s="72">
        <f>IF(-(PPMT((PROFORMA!$A$53)/12,DI21,(PROFORMA!$A$55)*12,PROFORMA!$D$29))&gt;=DH22,-DH22,(PPMT((PROFORMA!$A$53)/12,DI21,(PROFORMA!$A$55)*12,PROFORMA!$D$29)))</f>
        <v>-1750.0727700547916</v>
      </c>
      <c r="DJ25" s="72">
        <f>IF(-(PPMT((PROFORMA!$A$53)/12,DJ21,(PROFORMA!$A$55)*12,PROFORMA!$D$29))&gt;=DI22,-DI22,(PPMT((PROFORMA!$A$53)/12,DJ21,(PROFORMA!$A$55)*12,PROFORMA!$D$29)))</f>
        <v>-1758.8231339050656</v>
      </c>
      <c r="DK25" s="72">
        <f>IF(-(PPMT((PROFORMA!$A$53)/12,DK21,(PROFORMA!$A$55)*12,PROFORMA!$D$29))&gt;=DJ22,-DJ22,(PPMT((PROFORMA!$A$53)/12,DK21,(PROFORMA!$A$55)*12,PROFORMA!$D$29)))</f>
        <v>-1767.6172495745909</v>
      </c>
      <c r="DL25" s="72">
        <f>IF(-(PPMT((PROFORMA!$A$53)/12,DL21,(PROFORMA!$A$55)*12,PROFORMA!$D$29))&gt;=DK22,-DK22,(PPMT((PROFORMA!$A$53)/12,DL21,(PROFORMA!$A$55)*12,PROFORMA!$D$29)))</f>
        <v>-1776.4553358224637</v>
      </c>
      <c r="DM25" s="72">
        <f>IF(-(PPMT((PROFORMA!$A$53)/12,DM21,(PROFORMA!$A$55)*12,PROFORMA!$D$29))&gt;=DL22,-DL22,(PPMT((PROFORMA!$A$53)/12,DM21,(PROFORMA!$A$55)*12,PROFORMA!$D$29)))</f>
        <v>-1785.3376125015761</v>
      </c>
      <c r="DN25" s="72">
        <f>IF(-(PPMT((PROFORMA!$A$53)/12,DN21,(PROFORMA!$A$55)*12,PROFORMA!$D$29))&gt;=DM22,-DM22,(PPMT((PROFORMA!$A$53)/12,DN21,(PROFORMA!$A$55)*12,PROFORMA!$D$29)))</f>
        <v>-1794.2643005640844</v>
      </c>
      <c r="DO25" s="72">
        <f>IF(-(PPMT((PROFORMA!$A$53)/12,DO21,(PROFORMA!$A$55)*12,PROFORMA!$D$29))&gt;=DN22,-DN22,(PPMT((PROFORMA!$A$53)/12,DO21,(PROFORMA!$A$55)*12,PROFORMA!$D$29)))</f>
        <v>-1803.2356220669046</v>
      </c>
      <c r="DP25" s="72">
        <f>IF(-(PPMT((PROFORMA!$A$53)/12,DP21,(PROFORMA!$A$55)*12,PROFORMA!$D$29))&gt;=DO22,-DO22,(PPMT((PROFORMA!$A$53)/12,DP21,(PROFORMA!$A$55)*12,PROFORMA!$D$29)))</f>
        <v>-1812.2518001772391</v>
      </c>
      <c r="DQ25" s="72">
        <f>IF(-(PPMT((PROFORMA!$A$53)/12,DQ21,(PROFORMA!$A$55)*12,PROFORMA!$D$29))&gt;=DP22,-DP22,(PPMT((PROFORMA!$A$53)/12,DQ21,(PROFORMA!$A$55)*12,PROFORMA!$D$29)))</f>
        <v>-1821.3130591781251</v>
      </c>
      <c r="DR25" s="72">
        <f>IF(-(PPMT((PROFORMA!$A$53)/12,DR21,(PROFORMA!$A$55)*12,PROFORMA!$D$29))&gt;=DQ22,-DQ22,(PPMT((PROFORMA!$A$53)/12,DR21,(PROFORMA!$A$55)*12,PROFORMA!$D$29)))</f>
        <v>-1830.4196244740158</v>
      </c>
      <c r="DS25" s="72">
        <f>IF(-(PPMT((PROFORMA!$A$53)/12,DS21,(PROFORMA!$A$55)*12,PROFORMA!$D$29))&gt;=DR22,-DR22,(PPMT((PROFORMA!$A$53)/12,DS21,(PROFORMA!$A$55)*12,PROFORMA!$D$29)))</f>
        <v>-1839.5717225963858</v>
      </c>
      <c r="DT25" s="72">
        <f>IF(-(PPMT((PROFORMA!$A$53)/12,DT21,(PROFORMA!$A$55)*12,PROFORMA!$D$29))&gt;=DS22,-DS22,(PPMT((PROFORMA!$A$53)/12,DT21,(PROFORMA!$A$55)*12,PROFORMA!$D$29)))</f>
        <v>-1848.769581209368</v>
      </c>
      <c r="DU25" s="72">
        <f>IF(-(PPMT((PROFORMA!$A$53)/12,DU21,(PROFORMA!$A$55)*12,PROFORMA!$D$29))&gt;=DT22,-DT22,(PPMT((PROFORMA!$A$53)/12,DU21,(PROFORMA!$A$55)*12,PROFORMA!$D$29)))</f>
        <v>-1858.013429115415</v>
      </c>
      <c r="DV25" s="72">
        <f>IF(-(PPMT((PROFORMA!$A$53)/12,DV21,(PROFORMA!$A$55)*12,PROFORMA!$D$29))&gt;=DU22,-DU22,(PPMT((PROFORMA!$A$53)/12,DV21,(PROFORMA!$A$55)*12,PROFORMA!$D$29)))</f>
        <v>-1867.3034962609918</v>
      </c>
      <c r="DW25" s="72">
        <f>IF(-(PPMT((PROFORMA!$A$53)/12,DW21,(PROFORMA!$A$55)*12,PROFORMA!$D$29))&gt;=DV22,-DV22,(PPMT((PROFORMA!$A$53)/12,DW21,(PROFORMA!$A$55)*12,PROFORMA!$D$29)))</f>
        <v>-1876.6400137422968</v>
      </c>
      <c r="DX25" s="72">
        <f>IF(-(PPMT((PROFORMA!$A$53)/12,DX21,(PROFORMA!$A$55)*12,PROFORMA!$D$29))&gt;=DW22,-DW22,(PPMT((PROFORMA!$A$53)/12,DX21,(PROFORMA!$A$55)*12,PROFORMA!$D$29)))</f>
        <v>-1886.023213811008</v>
      </c>
      <c r="DY25" s="72">
        <f>IF(-(PPMT((PROFORMA!$A$53)/12,DY21,(PROFORMA!$A$55)*12,PROFORMA!$D$29))&gt;=DX22,-DX22,(PPMT((PROFORMA!$A$53)/12,DY21,(PROFORMA!$A$55)*12,PROFORMA!$D$29)))</f>
        <v>-1895.4533298800634</v>
      </c>
      <c r="DZ25" s="72">
        <f>IF(-(PPMT((PROFORMA!$A$53)/12,DZ21,(PROFORMA!$A$55)*12,PROFORMA!$D$29))&gt;=DY22,-DY22,(PPMT((PROFORMA!$A$53)/12,DZ21,(PROFORMA!$A$55)*12,PROFORMA!$D$29)))</f>
        <v>-1904.9305965294636</v>
      </c>
      <c r="EA25" s="72">
        <f>IF(-(PPMT((PROFORMA!$A$53)/12,EA21,(PROFORMA!$A$55)*12,PROFORMA!$D$29))&gt;=DZ22,-DZ22,(PPMT((PROFORMA!$A$53)/12,EA21,(PROFORMA!$A$55)*12,PROFORMA!$D$29)))</f>
        <v>-1914.4552495121109</v>
      </c>
      <c r="EB25" s="72">
        <f>IF(-(PPMT((PROFORMA!$A$53)/12,EB21,(PROFORMA!$A$55)*12,PROFORMA!$D$29))&gt;=EA22,-EA22,(PPMT((PROFORMA!$A$53)/12,EB21,(PROFORMA!$A$55)*12,PROFORMA!$D$29)))</f>
        <v>-1924.0275257596713</v>
      </c>
      <c r="EC25" s="72">
        <f>IF(-(PPMT((PROFORMA!$A$53)/12,EC21,(PROFORMA!$A$55)*12,PROFORMA!$D$29))&gt;=EB22,-EB22,(PPMT((PROFORMA!$A$53)/12,EC21,(PROFORMA!$A$55)*12,PROFORMA!$D$29)))</f>
        <v>-1933.6476633884697</v>
      </c>
      <c r="ED25" s="72">
        <f>IF(-(PPMT((PROFORMA!$A$53)/12,ED21,(PROFORMA!$A$55)*12,PROFORMA!$D$29))&gt;=EC22,-EC22,(PPMT((PROFORMA!$A$53)/12,ED21,(PROFORMA!$A$55)*12,PROFORMA!$D$29)))</f>
        <v>-1943.315901705412</v>
      </c>
      <c r="EE25" s="72">
        <f>IF(-(PPMT((PROFORMA!$A$53)/12,EE21,(PROFORMA!$A$55)*12,PROFORMA!$D$29))&gt;=ED22,-ED22,(PPMT((PROFORMA!$A$53)/12,EE21,(PROFORMA!$A$55)*12,PROFORMA!$D$29)))</f>
        <v>-1953.032481213939</v>
      </c>
      <c r="EF25" s="72">
        <f>IF(-(PPMT((PROFORMA!$A$53)/12,EF21,(PROFORMA!$A$55)*12,PROFORMA!$D$29))&gt;=EE22,-EE22,(PPMT((PROFORMA!$A$53)/12,EF21,(PROFORMA!$A$55)*12,PROFORMA!$D$29)))</f>
        <v>-1962.7976436200086</v>
      </c>
      <c r="EG25" s="72">
        <f>IF(-(PPMT((PROFORMA!$A$53)/12,EG21,(PROFORMA!$A$55)*12,PROFORMA!$D$29))&gt;=EF22,-EF22,(PPMT((PROFORMA!$A$53)/12,EG21,(PROFORMA!$A$55)*12,PROFORMA!$D$29)))</f>
        <v>-1972.6116318381089</v>
      </c>
      <c r="EH25" s="72">
        <f>IF(-(PPMT((PROFORMA!$A$53)/12,EH21,(PROFORMA!$A$55)*12,PROFORMA!$D$29))&gt;=EG22,-EG22,(PPMT((PROFORMA!$A$53)/12,EH21,(PROFORMA!$A$55)*12,PROFORMA!$D$29)))</f>
        <v>-1982.4746899972993</v>
      </c>
      <c r="EI25" s="72">
        <f>IF(-(PPMT((PROFORMA!$A$53)/12,EI21,(PROFORMA!$A$55)*12,PROFORMA!$D$29))&gt;=EH22,-EH22,(PPMT((PROFORMA!$A$53)/12,EI21,(PROFORMA!$A$55)*12,PROFORMA!$D$29)))</f>
        <v>-1992.387063447286</v>
      </c>
      <c r="EJ25" s="72">
        <f>IF(-(PPMT((PROFORMA!$A$53)/12,EJ21,(PROFORMA!$A$55)*12,PROFORMA!$D$29))&gt;=EI22,-EI22,(PPMT((PROFORMA!$A$53)/12,EJ21,(PROFORMA!$A$55)*12,PROFORMA!$D$29)))</f>
        <v>-2002.3489987645225</v>
      </c>
      <c r="EK25" s="72">
        <f>IF(-(PPMT((PROFORMA!$A$53)/12,EK21,(PROFORMA!$A$55)*12,PROFORMA!$D$29))&gt;=EJ22,-EJ22,(PPMT((PROFORMA!$A$53)/12,EK21,(PROFORMA!$A$55)*12,PROFORMA!$D$29)))</f>
        <v>-2012.3607437583453</v>
      </c>
      <c r="EL25" s="72">
        <f>IF(-(PPMT((PROFORMA!$A$53)/12,EL21,(PROFORMA!$A$55)*12,PROFORMA!$D$29))&gt;=EK22,-EK22,(PPMT((PROFORMA!$A$53)/12,EL21,(PROFORMA!$A$55)*12,PROFORMA!$D$29)))</f>
        <v>-2022.422547477137</v>
      </c>
      <c r="EM25" s="72">
        <f>IF(-(PPMT((PROFORMA!$A$53)/12,EM21,(PROFORMA!$A$55)*12,PROFORMA!$D$29))&gt;=EL22,-EL22,(PPMT((PROFORMA!$A$53)/12,EM21,(PROFORMA!$A$55)*12,PROFORMA!$D$29)))</f>
        <v>-2032.5346602145225</v>
      </c>
      <c r="EN25" s="72">
        <f>IF(-(PPMT((PROFORMA!$A$53)/12,EN21,(PROFORMA!$A$55)*12,PROFORMA!$D$29))&gt;=EM22,-EM22,(PPMT((PROFORMA!$A$53)/12,EN21,(PROFORMA!$A$55)*12,PROFORMA!$D$29)))</f>
        <v>-2042.6973335155953</v>
      </c>
      <c r="EO25" s="72">
        <f>IF(-(PPMT((PROFORMA!$A$53)/12,EO21,(PROFORMA!$A$55)*12,PROFORMA!$D$29))&gt;=EN22,-EN22,(PPMT((PROFORMA!$A$53)/12,EO21,(PROFORMA!$A$55)*12,PROFORMA!$D$29)))</f>
        <v>-2052.9108201831732</v>
      </c>
      <c r="EP25" s="72">
        <f>IF(-(PPMT((PROFORMA!$A$53)/12,EP21,(PROFORMA!$A$55)*12,PROFORMA!$D$29))&gt;=EO22,-EO22,(PPMT((PROFORMA!$A$53)/12,EP21,(PROFORMA!$A$55)*12,PROFORMA!$D$29)))</f>
        <v>-2063.1753742840888</v>
      </c>
      <c r="EQ25" s="72">
        <f>IF(-(PPMT((PROFORMA!$A$53)/12,EQ21,(PROFORMA!$A$55)*12,PROFORMA!$D$29))&gt;=EP22,-EP22,(PPMT((PROFORMA!$A$53)/12,EQ21,(PROFORMA!$A$55)*12,PROFORMA!$D$29)))</f>
        <v>-2073.4912511555094</v>
      </c>
      <c r="ER25" s="72">
        <f>IF(-(PPMT((PROFORMA!$A$53)/12,ER21,(PROFORMA!$A$55)*12,PROFORMA!$D$29))&gt;=EQ22,-EQ22,(PPMT((PROFORMA!$A$53)/12,ER21,(PROFORMA!$A$55)*12,PROFORMA!$D$29)))</f>
        <v>-2083.858707411287</v>
      </c>
      <c r="ES25" s="72">
        <f>IF(-(PPMT((PROFORMA!$A$53)/12,ES21,(PROFORMA!$A$55)*12,PROFORMA!$D$29))&gt;=ER22,-ER22,(PPMT((PROFORMA!$A$53)/12,ES21,(PROFORMA!$A$55)*12,PROFORMA!$D$29)))</f>
        <v>-2094.2780009483431</v>
      </c>
      <c r="ET25" s="72">
        <f>IF(-(PPMT((PROFORMA!$A$53)/12,ET21,(PROFORMA!$A$55)*12,PROFORMA!$D$29))&gt;=ES22,-ES22,(PPMT((PROFORMA!$A$53)/12,ET21,(PROFORMA!$A$55)*12,PROFORMA!$D$29)))</f>
        <v>-2104.7493909530849</v>
      </c>
      <c r="EU25" s="72">
        <f>IF(-(PPMT((PROFORMA!$A$53)/12,EU21,(PROFORMA!$A$55)*12,PROFORMA!$D$29))&gt;=ET22,-ET22,(PPMT((PROFORMA!$A$53)/12,EU21,(PROFORMA!$A$55)*12,PROFORMA!$D$29)))</f>
        <v>-2115.2731379078505</v>
      </c>
      <c r="EV25" s="72">
        <f>IF(-(PPMT((PROFORMA!$A$53)/12,EV21,(PROFORMA!$A$55)*12,PROFORMA!$D$29))&gt;=EU22,-EU22,(PPMT((PROFORMA!$A$53)/12,EV21,(PROFORMA!$A$55)*12,PROFORMA!$D$29)))</f>
        <v>-2125.8495035973897</v>
      </c>
      <c r="EW25" s="72">
        <f>IF(-(PPMT((PROFORMA!$A$53)/12,EW21,(PROFORMA!$A$55)*12,PROFORMA!$D$29))&gt;=EV22,-EV22,(PPMT((PROFORMA!$A$53)/12,EW21,(PROFORMA!$A$55)*12,PROFORMA!$D$29)))</f>
        <v>-2136.4787511153763</v>
      </c>
      <c r="EX25" s="72">
        <f>IF(-(PPMT((PROFORMA!$A$53)/12,EX21,(PROFORMA!$A$55)*12,PROFORMA!$D$29))&gt;=EW22,-EW22,(PPMT((PROFORMA!$A$53)/12,EX21,(PROFORMA!$A$55)*12,PROFORMA!$D$29)))</f>
        <v>-2147.1611448709536</v>
      </c>
      <c r="EY25" s="72">
        <f>IF(-(PPMT((PROFORMA!$A$53)/12,EY21,(PROFORMA!$A$55)*12,PROFORMA!$D$29))&gt;=EX22,-EX22,(PPMT((PROFORMA!$A$53)/12,EY21,(PROFORMA!$A$55)*12,PROFORMA!$D$29)))</f>
        <v>-2157.8969505953087</v>
      </c>
      <c r="EZ25" s="72">
        <f>IF(-(PPMT((PROFORMA!$A$53)/12,EZ21,(PROFORMA!$A$55)*12,PROFORMA!$D$29))&gt;=EY22,-EY22,(PPMT((PROFORMA!$A$53)/12,EZ21,(PROFORMA!$A$55)*12,PROFORMA!$D$29)))</f>
        <v>-2168.6864353482847</v>
      </c>
      <c r="FA25" s="72">
        <f>IF(-(PPMT((PROFORMA!$A$53)/12,FA21,(PROFORMA!$A$55)*12,PROFORMA!$D$29))&gt;=EZ22,-EZ22,(PPMT((PROFORMA!$A$53)/12,FA21,(PROFORMA!$A$55)*12,PROFORMA!$D$29)))</f>
        <v>-2179.5298675250265</v>
      </c>
      <c r="FB25" s="72">
        <f>IF(-(PPMT((PROFORMA!$A$53)/12,FB21,(PROFORMA!$A$55)*12,PROFORMA!$D$29))&gt;=FA22,-FA22,(PPMT((PROFORMA!$A$53)/12,FB21,(PROFORMA!$A$55)*12,PROFORMA!$D$29)))</f>
        <v>-2190.4275168626514</v>
      </c>
      <c r="FC25" s="72">
        <f>IF(-(PPMT((PROFORMA!$A$53)/12,FC21,(PROFORMA!$A$55)*12,PROFORMA!$D$29))&gt;=FB22,-FB22,(PPMT((PROFORMA!$A$53)/12,FC21,(PROFORMA!$A$55)*12,PROFORMA!$D$29)))</f>
        <v>-2201.3796544469647</v>
      </c>
      <c r="FD25" s="72">
        <f>IF(-(PPMT((PROFORMA!$A$53)/12,FD21,(PROFORMA!$A$55)*12,PROFORMA!$D$29))&gt;=FC22,-FC22,(PPMT((PROFORMA!$A$53)/12,FD21,(PROFORMA!$A$55)*12,PROFORMA!$D$29)))</f>
        <v>-2212.3865527191992</v>
      </c>
      <c r="FE25" s="72">
        <f>IF(-(PPMT((PROFORMA!$A$53)/12,FE21,(PROFORMA!$A$55)*12,PROFORMA!$D$29))&gt;=FD22,-FD22,(PPMT((PROFORMA!$A$53)/12,FE21,(PROFORMA!$A$55)*12,PROFORMA!$D$29)))</f>
        <v>-2223.4484854827956</v>
      </c>
      <c r="FF25" s="72">
        <f>IF(-(PPMT((PROFORMA!$A$53)/12,FF21,(PROFORMA!$A$55)*12,PROFORMA!$D$29))&gt;=FE22,-FE22,(PPMT((PROFORMA!$A$53)/12,FF21,(PROFORMA!$A$55)*12,PROFORMA!$D$29)))</f>
        <v>-2234.5657279102097</v>
      </c>
      <c r="FG25" s="72">
        <f>IF(-(PPMT((PROFORMA!$A$53)/12,FG21,(PROFORMA!$A$55)*12,PROFORMA!$D$29))&gt;=FF22,-FF22,(PPMT((PROFORMA!$A$53)/12,FG21,(PROFORMA!$A$55)*12,PROFORMA!$D$29)))</f>
        <v>-2245.7385565497607</v>
      </c>
      <c r="FH25" s="72">
        <f>IF(-(PPMT((PROFORMA!$A$53)/12,FH21,(PROFORMA!$A$55)*12,PROFORMA!$D$29))&gt;=FG22,-FG22,(PPMT((PROFORMA!$A$53)/12,FH21,(PROFORMA!$A$55)*12,PROFORMA!$D$29)))</f>
        <v>-2256.9672493325097</v>
      </c>
      <c r="FI25" s="72">
        <f>IF(-(PPMT((PROFORMA!$A$53)/12,FI21,(PROFORMA!$A$55)*12,PROFORMA!$D$29))&gt;=FH22,-FH22,(PPMT((PROFORMA!$A$53)/12,FI21,(PROFORMA!$A$55)*12,PROFORMA!$D$29)))</f>
        <v>-2268.2520855791718</v>
      </c>
      <c r="FJ25" s="72">
        <f>IF(-(PPMT((PROFORMA!$A$53)/12,FJ21,(PROFORMA!$A$55)*12,PROFORMA!$D$29))&gt;=FI22,-FI22,(PPMT((PROFORMA!$A$53)/12,FJ21,(PROFORMA!$A$55)*12,PROFORMA!$D$29)))</f>
        <v>-2279.5933460070678</v>
      </c>
      <c r="FK25" s="72">
        <f>IF(-(PPMT((PROFORMA!$A$53)/12,FK21,(PROFORMA!$A$55)*12,PROFORMA!$D$29))&gt;=FJ22,-FJ22,(PPMT((PROFORMA!$A$53)/12,FK21,(PROFORMA!$A$55)*12,PROFORMA!$D$29)))</f>
        <v>-2290.9913127371028</v>
      </c>
      <c r="FL25" s="72">
        <f>IF(-(PPMT((PROFORMA!$A$53)/12,FL21,(PROFORMA!$A$55)*12,PROFORMA!$D$29))&gt;=FK22,-FK22,(PPMT((PROFORMA!$A$53)/12,FL21,(PROFORMA!$A$55)*12,PROFORMA!$D$29)))</f>
        <v>-2302.4462693007886</v>
      </c>
      <c r="FM25" s="72">
        <f>IF(-(PPMT((PROFORMA!$A$53)/12,FM21,(PROFORMA!$A$55)*12,PROFORMA!$D$29))&gt;=FL22,-FL22,(PPMT((PROFORMA!$A$53)/12,FM21,(PROFORMA!$A$55)*12,PROFORMA!$D$29)))</f>
        <v>-2313.958500647293</v>
      </c>
      <c r="FN25" s="72">
        <f>IF(-(PPMT((PROFORMA!$A$53)/12,FN21,(PROFORMA!$A$55)*12,PROFORMA!$D$29))&gt;=FM22,-FM22,(PPMT((PROFORMA!$A$53)/12,FN21,(PROFORMA!$A$55)*12,PROFORMA!$D$29)))</f>
        <v>-2325.5282931505294</v>
      </c>
      <c r="FO25" s="72">
        <f>IF(-(PPMT((PROFORMA!$A$53)/12,FO21,(PROFORMA!$A$55)*12,PROFORMA!$D$29))&gt;=FN22,-FN22,(PPMT((PROFORMA!$A$53)/12,FO21,(PROFORMA!$A$55)*12,PROFORMA!$D$29)))</f>
        <v>-2337.1559346162817</v>
      </c>
      <c r="FP25" s="72">
        <f>IF(-(PPMT((PROFORMA!$A$53)/12,FP21,(PROFORMA!$A$55)*12,PROFORMA!$D$29))&gt;=FO22,-FO22,(PPMT((PROFORMA!$A$53)/12,FP21,(PROFORMA!$A$55)*12,PROFORMA!$D$29)))</f>
        <v>-2348.8417142893632</v>
      </c>
      <c r="FQ25" s="72">
        <f>IF(-(PPMT((PROFORMA!$A$53)/12,FQ21,(PROFORMA!$A$55)*12,PROFORMA!$D$29))&gt;=FP22,-FP22,(PPMT((PROFORMA!$A$53)/12,FQ21,(PROFORMA!$A$55)*12,PROFORMA!$D$29)))</f>
        <v>-2360.5859228608101</v>
      </c>
      <c r="FR25" s="72">
        <f>IF(-(PPMT((PROFORMA!$A$53)/12,FR21,(PROFORMA!$A$55)*12,PROFORMA!$D$29))&gt;=FQ22,-FQ22,(PPMT((PROFORMA!$A$53)/12,FR21,(PROFORMA!$A$55)*12,PROFORMA!$D$29)))</f>
        <v>-2372.3888524751142</v>
      </c>
      <c r="FS25" s="72">
        <f>IF(-(PPMT((PROFORMA!$A$53)/12,FS21,(PROFORMA!$A$55)*12,PROFORMA!$D$29))&gt;=FR22,-FR22,(PPMT((PROFORMA!$A$53)/12,FS21,(PROFORMA!$A$55)*12,PROFORMA!$D$29)))</f>
        <v>-2384.2507967374895</v>
      </c>
      <c r="FT25" s="72">
        <f>IF(-(PPMT((PROFORMA!$A$53)/12,FT21,(PROFORMA!$A$55)*12,PROFORMA!$D$29))&gt;=FS22,-FS22,(PPMT((PROFORMA!$A$53)/12,FT21,(PROFORMA!$A$55)*12,PROFORMA!$D$29)))</f>
        <v>-2396.1720507211767</v>
      </c>
      <c r="FU25" s="72">
        <f>IF(-(PPMT((PROFORMA!$A$53)/12,FU21,(PROFORMA!$A$55)*12,PROFORMA!$D$29))&gt;=FT22,-FT22,(PPMT((PROFORMA!$A$53)/12,FU21,(PROFORMA!$A$55)*12,PROFORMA!$D$29)))</f>
        <v>-2408.152910974783</v>
      </c>
      <c r="FV25" s="72">
        <f>IF(-(PPMT((PROFORMA!$A$53)/12,FV21,(PROFORMA!$A$55)*12,PROFORMA!$D$29))&gt;=FU22,-FU22,(PPMT((PROFORMA!$A$53)/12,FV21,(PROFORMA!$A$55)*12,PROFORMA!$D$29)))</f>
        <v>-2420.193675529657</v>
      </c>
      <c r="FW25" s="72">
        <f>IF(-(PPMT((PROFORMA!$A$53)/12,FW21,(PROFORMA!$A$55)*12,PROFORMA!$D$29))&gt;=FV22,-FV22,(PPMT((PROFORMA!$A$53)/12,FW21,(PROFORMA!$A$55)*12,PROFORMA!$D$29)))</f>
        <v>-2432.2946439073048</v>
      </c>
      <c r="FX25" s="72">
        <f>IF(-(PPMT((PROFORMA!$A$53)/12,FX21,(PROFORMA!$A$55)*12,PROFORMA!$D$29))&gt;=FW22,-FW22,(PPMT((PROFORMA!$A$53)/12,FX21,(PROFORMA!$A$55)*12,PROFORMA!$D$29)))</f>
        <v>-2444.4561171268415</v>
      </c>
      <c r="FY25" s="72">
        <f>IF(-(PPMT((PROFORMA!$A$53)/12,FY21,(PROFORMA!$A$55)*12,PROFORMA!$D$29))&gt;=FX22,-FX22,(PPMT((PROFORMA!$A$53)/12,FY21,(PROFORMA!$A$55)*12,PROFORMA!$D$29)))</f>
        <v>-2456.678397712476</v>
      </c>
      <c r="FZ25" s="72">
        <f>IF(-(PPMT((PROFORMA!$A$53)/12,FZ21,(PROFORMA!$A$55)*12,PROFORMA!$D$29))&gt;=FY22,-FY22,(PPMT((PROFORMA!$A$53)/12,FZ21,(PROFORMA!$A$55)*12,PROFORMA!$D$29)))</f>
        <v>-2468.961789701038</v>
      </c>
      <c r="GA25" s="72">
        <f>IF(-(PPMT((PROFORMA!$A$53)/12,GA21,(PROFORMA!$A$55)*12,PROFORMA!$D$29))&gt;=FZ22,-FZ22,(PPMT((PROFORMA!$A$53)/12,GA21,(PROFORMA!$A$55)*12,PROFORMA!$D$29)))</f>
        <v>-2481.3065986495435</v>
      </c>
      <c r="GB25" s="72">
        <f>IF(-(PPMT((PROFORMA!$A$53)/12,GB21,(PROFORMA!$A$55)*12,PROFORMA!$D$29))&gt;=GA22,-GA22,(PPMT((PROFORMA!$A$53)/12,GB21,(PROFORMA!$A$55)*12,PROFORMA!$D$29)))</f>
        <v>-2493.7131316427908</v>
      </c>
      <c r="GC25" s="72">
        <f>IF(-(PPMT((PROFORMA!$A$53)/12,GC21,(PROFORMA!$A$55)*12,PROFORMA!$D$29))&gt;=GB22,-GB22,(PPMT((PROFORMA!$A$53)/12,GC21,(PROFORMA!$A$55)*12,PROFORMA!$D$29)))</f>
        <v>-2506.181697301005</v>
      </c>
      <c r="GD25" s="72">
        <f>IF(-(PPMT((PROFORMA!$A$53)/12,GD21,(PROFORMA!$A$55)*12,PROFORMA!$D$29))&gt;=GC22,-GC22,(PPMT((PROFORMA!$A$53)/12,GD21,(PROFORMA!$A$55)*12,PROFORMA!$D$29)))</f>
        <v>-2518.7126057875098</v>
      </c>
      <c r="GE25" s="72">
        <f>IF(-(PPMT((PROFORMA!$A$53)/12,GE21,(PROFORMA!$A$55)*12,PROFORMA!$D$29))&gt;=GD22,-GD22,(PPMT((PROFORMA!$A$53)/12,GE21,(PROFORMA!$A$55)*12,PROFORMA!$D$29)))</f>
        <v>-2531.3061688164476</v>
      </c>
      <c r="GF25" s="72">
        <f>IF(-(PPMT((PROFORMA!$A$53)/12,GF21,(PROFORMA!$A$55)*12,PROFORMA!$D$29))&gt;=GE22,-GE22,(PPMT((PROFORMA!$A$53)/12,GF21,(PROFORMA!$A$55)*12,PROFORMA!$D$29)))</f>
        <v>-2543.9626996605298</v>
      </c>
      <c r="GG25" s="72">
        <f>IF(-(PPMT((PROFORMA!$A$53)/12,GG21,(PROFORMA!$A$55)*12,PROFORMA!$D$29))&gt;=GF22,-GF22,(PPMT((PROFORMA!$A$53)/12,GG21,(PROFORMA!$A$55)*12,PROFORMA!$D$29)))</f>
        <v>-2556.6825131588325</v>
      </c>
      <c r="GH25" s="72">
        <f>IF(-(PPMT((PROFORMA!$A$53)/12,GH21,(PROFORMA!$A$55)*12,PROFORMA!$D$29))&gt;=GG22,-GG22,(PPMT((PROFORMA!$A$53)/12,GH21,(PROFORMA!$A$55)*12,PROFORMA!$D$29)))</f>
        <v>-2569.4659257246267</v>
      </c>
      <c r="GI25" s="72">
        <f>IF(-(PPMT((PROFORMA!$A$53)/12,GI21,(PROFORMA!$A$55)*12,PROFORMA!$D$29))&gt;=GH22,-GH22,(PPMT((PROFORMA!$A$53)/12,GI21,(PROFORMA!$A$55)*12,PROFORMA!$D$29)))</f>
        <v>-2582.3132553532496</v>
      </c>
      <c r="GJ25" s="72">
        <f>IF(-(PPMT((PROFORMA!$A$53)/12,GJ21,(PROFORMA!$A$55)*12,PROFORMA!$D$29))&gt;=GI22,-GI22,(PPMT((PROFORMA!$A$53)/12,GJ21,(PROFORMA!$A$55)*12,PROFORMA!$D$29)))</f>
        <v>-2595.2248216300163</v>
      </c>
      <c r="GK25" s="72">
        <f>IF(-(PPMT((PROFORMA!$A$53)/12,GK21,(PROFORMA!$A$55)*12,PROFORMA!$D$29))&gt;=GJ22,-GJ22,(PPMT((PROFORMA!$A$53)/12,GK21,(PROFORMA!$A$55)*12,PROFORMA!$D$29)))</f>
        <v>-2608.200945738166</v>
      </c>
      <c r="GL25" s="72">
        <f>IF(-(PPMT((PROFORMA!$A$53)/12,GL21,(PROFORMA!$A$55)*12,PROFORMA!$D$29))&gt;=GK22,-GK22,(PPMT((PROFORMA!$A$53)/12,GL21,(PROFORMA!$A$55)*12,PROFORMA!$D$29)))</f>
        <v>-2621.2419504668574</v>
      </c>
      <c r="GM25" s="72">
        <f>IF(-(PPMT((PROFORMA!$A$53)/12,GM21,(PROFORMA!$A$55)*12,PROFORMA!$D$29))&gt;=GL22,-GL22,(PPMT((PROFORMA!$A$53)/12,GM21,(PROFORMA!$A$55)*12,PROFORMA!$D$29)))</f>
        <v>-2634.3481602191914</v>
      </c>
      <c r="GN25" s="72">
        <f>IF(-(PPMT((PROFORMA!$A$53)/12,GN21,(PROFORMA!$A$55)*12,PROFORMA!$D$29))&gt;=GM22,-GM22,(PPMT((PROFORMA!$A$53)/12,GN21,(PROFORMA!$A$55)*12,PROFORMA!$D$29)))</f>
        <v>-2647.5199010202873</v>
      </c>
      <c r="GO25" s="72">
        <f>IF(-(PPMT((PROFORMA!$A$53)/12,GO21,(PROFORMA!$A$55)*12,PROFORMA!$D$29))&gt;=GN22,-GN22,(PPMT((PROFORMA!$A$53)/12,GO21,(PROFORMA!$A$55)*12,PROFORMA!$D$29)))</f>
        <v>-2660.7575005253889</v>
      </c>
      <c r="GP25" s="72">
        <f>IF(-(PPMT((PROFORMA!$A$53)/12,GP21,(PROFORMA!$A$55)*12,PROFORMA!$D$29))&gt;=GO22,-GO22,(PPMT((PROFORMA!$A$53)/12,GP21,(PROFORMA!$A$55)*12,PROFORMA!$D$29)))</f>
        <v>-2674.0612880280155</v>
      </c>
      <c r="GQ25" s="72">
        <f>IF(-(PPMT((PROFORMA!$A$53)/12,GQ21,(PROFORMA!$A$55)*12,PROFORMA!$D$29))&gt;=GP22,-GP22,(PPMT((PROFORMA!$A$53)/12,GQ21,(PROFORMA!$A$55)*12,PROFORMA!$D$29)))</f>
        <v>-2687.4315944681557</v>
      </c>
      <c r="GR25" s="72">
        <f>IF(-(PPMT((PROFORMA!$A$53)/12,GR21,(PROFORMA!$A$55)*12,PROFORMA!$D$29))&gt;=GQ22,-GQ22,(PPMT((PROFORMA!$A$53)/12,GR21,(PROFORMA!$A$55)*12,PROFORMA!$D$29)))</f>
        <v>-2700.8687524404963</v>
      </c>
      <c r="GS25" s="72">
        <f>IF(-(PPMT((PROFORMA!$A$53)/12,GS21,(PROFORMA!$A$55)*12,PROFORMA!$D$29))&gt;=GR22,-GR22,(PPMT((PROFORMA!$A$53)/12,GS21,(PROFORMA!$A$55)*12,PROFORMA!$D$29)))</f>
        <v>-2714.3730962026993</v>
      </c>
      <c r="GT25" s="72">
        <f>IF(-(PPMT((PROFORMA!$A$53)/12,GT21,(PROFORMA!$A$55)*12,PROFORMA!$D$29))&gt;=GS22,-GS22,(PPMT((PROFORMA!$A$53)/12,GT21,(PROFORMA!$A$55)*12,PROFORMA!$D$29)))</f>
        <v>-2727.9449616837128</v>
      </c>
      <c r="GU25" s="72">
        <f>IF(-(PPMT((PROFORMA!$A$53)/12,GU21,(PROFORMA!$A$55)*12,PROFORMA!$D$29))&gt;=GT22,-GT22,(PPMT((PROFORMA!$A$53)/12,GU21,(PROFORMA!$A$55)*12,PROFORMA!$D$29)))</f>
        <v>-2741.5846864921309</v>
      </c>
      <c r="GV25" s="72">
        <f>IF(-(PPMT((PROFORMA!$A$53)/12,GV21,(PROFORMA!$A$55)*12,PROFORMA!$D$29))&gt;=GU22,-GU22,(PPMT((PROFORMA!$A$53)/12,GV21,(PROFORMA!$A$55)*12,PROFORMA!$D$29)))</f>
        <v>-2755.2926099245919</v>
      </c>
      <c r="GW25" s="72">
        <f>IF(-(PPMT((PROFORMA!$A$53)/12,GW21,(PROFORMA!$A$55)*12,PROFORMA!$D$29))&gt;=GV22,-GV22,(PPMT((PROFORMA!$A$53)/12,GW21,(PROFORMA!$A$55)*12,PROFORMA!$D$29)))</f>
        <v>-2769.069072974215</v>
      </c>
      <c r="GX25" s="72">
        <f>IF(-(PPMT((PROFORMA!$A$53)/12,GX21,(PROFORMA!$A$55)*12,PROFORMA!$D$29))&gt;=GW22,-GW22,(PPMT((PROFORMA!$A$53)/12,GX21,(PROFORMA!$A$55)*12,PROFORMA!$D$29)))</f>
        <v>-2782.9144183390863</v>
      </c>
      <c r="GY25" s="72">
        <f>IF(-(PPMT((PROFORMA!$A$53)/12,GY21,(PROFORMA!$A$55)*12,PROFORMA!$D$29))&gt;=GX22,-GX22,(PPMT((PROFORMA!$A$53)/12,GY21,(PROFORMA!$A$55)*12,PROFORMA!$D$29)))</f>
        <v>-2796.8289904307812</v>
      </c>
      <c r="GZ25" s="72">
        <f>IF(-(PPMT((PROFORMA!$A$53)/12,GZ21,(PROFORMA!$A$55)*12,PROFORMA!$D$29))&gt;=GY22,-GY22,(PPMT((PROFORMA!$A$53)/12,GZ21,(PROFORMA!$A$55)*12,PROFORMA!$D$29)))</f>
        <v>-2810.8131353829353</v>
      </c>
      <c r="HA25" s="72">
        <f>IF(-(PPMT((PROFORMA!$A$53)/12,HA21,(PROFORMA!$A$55)*12,PROFORMA!$D$29))&gt;=GZ22,-GZ22,(PPMT((PROFORMA!$A$53)/12,HA21,(PROFORMA!$A$55)*12,PROFORMA!$D$29)))</f>
        <v>-2824.8672010598493</v>
      </c>
      <c r="HB25" s="72">
        <f>IF(-(PPMT((PROFORMA!$A$53)/12,HB21,(PROFORMA!$A$55)*12,PROFORMA!$D$29))&gt;=HA22,-HA22,(PPMT((PROFORMA!$A$53)/12,HB21,(PROFORMA!$A$55)*12,PROFORMA!$D$29)))</f>
        <v>-2838.9915370651493</v>
      </c>
      <c r="HC25" s="72">
        <f>IF(-(PPMT((PROFORMA!$A$53)/12,HC21,(PROFORMA!$A$55)*12,PROFORMA!$D$29))&gt;=HB22,-HB22,(PPMT((PROFORMA!$A$53)/12,HC21,(PROFORMA!$A$55)*12,PROFORMA!$D$29)))</f>
        <v>-2853.186494750475</v>
      </c>
      <c r="HD25" s="72">
        <f>IF(-(PPMT((PROFORMA!$A$53)/12,HD21,(PROFORMA!$A$55)*12,PROFORMA!$D$29))&gt;=HC22,-HC22,(PPMT((PROFORMA!$A$53)/12,HD21,(PROFORMA!$A$55)*12,PROFORMA!$D$29)))</f>
        <v>-2867.452427224227</v>
      </c>
      <c r="HE25" s="72">
        <f>IF(-(PPMT((PROFORMA!$A$53)/12,HE21,(PROFORMA!$A$55)*12,PROFORMA!$D$29))&gt;=HD22,-HD22,(PPMT((PROFORMA!$A$53)/12,HE21,(PROFORMA!$A$55)*12,PROFORMA!$D$29)))</f>
        <v>-2881.7896893603483</v>
      </c>
      <c r="HF25" s="72">
        <f>IF(-(PPMT((PROFORMA!$A$53)/12,HF21,(PROFORMA!$A$55)*12,PROFORMA!$D$29))&gt;=HE22,-HE22,(PPMT((PROFORMA!$A$53)/12,HF21,(PROFORMA!$A$55)*12,PROFORMA!$D$29)))</f>
        <v>-2896.1986378071497</v>
      </c>
      <c r="HG25" s="72">
        <f>IF(-(PPMT((PROFORMA!$A$53)/12,HG21,(PROFORMA!$A$55)*12,PROFORMA!$D$29))&gt;=HF22,-HF22,(PPMT((PROFORMA!$A$53)/12,HG21,(PROFORMA!$A$55)*12,PROFORMA!$D$29)))</f>
        <v>-2910.679630996186</v>
      </c>
      <c r="HH25" s="72">
        <f>IF(-(PPMT((PROFORMA!$A$53)/12,HH21,(PROFORMA!$A$55)*12,PROFORMA!$D$29))&gt;=HG22,-HG22,(PPMT((PROFORMA!$A$53)/12,HH21,(PROFORMA!$A$55)*12,PROFORMA!$D$29)))</f>
        <v>-2925.2330291511666</v>
      </c>
      <c r="HI25" s="72">
        <f>IF(-(PPMT((PROFORMA!$A$53)/12,HI21,(PROFORMA!$A$55)*12,PROFORMA!$D$29))&gt;=HH22,-HH22,(PPMT((PROFORMA!$A$53)/12,HI21,(PROFORMA!$A$55)*12,PROFORMA!$D$29)))</f>
        <v>-2939.8591942969229</v>
      </c>
      <c r="HJ25" s="72">
        <f>IF(-(PPMT((PROFORMA!$A$53)/12,HJ21,(PROFORMA!$A$55)*12,PROFORMA!$D$29))&gt;=HI22,-HI22,(PPMT((PROFORMA!$A$53)/12,HJ21,(PROFORMA!$A$55)*12,PROFORMA!$D$29)))</f>
        <v>-2954.5584902684072</v>
      </c>
      <c r="HK25" s="72">
        <f>IF(-(PPMT((PROFORMA!$A$53)/12,HK21,(PROFORMA!$A$55)*12,PROFORMA!$D$29))&gt;=HJ22,-HJ22,(PPMT((PROFORMA!$A$53)/12,HK21,(PROFORMA!$A$55)*12,PROFORMA!$D$29)))</f>
        <v>-2969.3312827197492</v>
      </c>
      <c r="HL25" s="72">
        <f>IF(-(PPMT((PROFORMA!$A$53)/12,HL21,(PROFORMA!$A$55)*12,PROFORMA!$D$29))&gt;=HK22,-HK22,(PPMT((PROFORMA!$A$53)/12,HL21,(PROFORMA!$A$55)*12,PROFORMA!$D$29)))</f>
        <v>-2984.177939133348</v>
      </c>
      <c r="HM25" s="72">
        <f>IF(-(PPMT((PROFORMA!$A$53)/12,HM21,(PROFORMA!$A$55)*12,PROFORMA!$D$29))&gt;=HL22,-HL22,(PPMT((PROFORMA!$A$53)/12,HM21,(PROFORMA!$A$55)*12,PROFORMA!$D$29)))</f>
        <v>-2999.0988288290146</v>
      </c>
      <c r="HN25" s="72">
        <f>IF(-(PPMT((PROFORMA!$A$53)/12,HN21,(PROFORMA!$A$55)*12,PROFORMA!$D$29))&gt;=HM22,-HM22,(PPMT((PROFORMA!$A$53)/12,HN21,(PROFORMA!$A$55)*12,PROFORMA!$D$29)))</f>
        <v>-3014.0943229731597</v>
      </c>
      <c r="HO25" s="72">
        <f>IF(-(PPMT((PROFORMA!$A$53)/12,HO21,(PROFORMA!$A$55)*12,PROFORMA!$D$29))&gt;=HN22,-HN22,(PPMT((PROFORMA!$A$53)/12,HO21,(PROFORMA!$A$55)*12,PROFORMA!$D$29)))</f>
        <v>-3029.1647945880254</v>
      </c>
      <c r="HP25" s="72">
        <f>IF(-(PPMT((PROFORMA!$A$53)/12,HP21,(PROFORMA!$A$55)*12,PROFORMA!$D$29))&gt;=HO22,-HO22,(PPMT((PROFORMA!$A$53)/12,HP21,(PROFORMA!$A$55)*12,PROFORMA!$D$29)))</f>
        <v>-3044.3106185609654</v>
      </c>
      <c r="HQ25" s="72">
        <f>IF(-(PPMT((PROFORMA!$A$53)/12,HQ21,(PROFORMA!$A$55)*12,PROFORMA!$D$29))&gt;=HP22,-HP22,(PPMT((PROFORMA!$A$53)/12,HQ21,(PROFORMA!$A$55)*12,PROFORMA!$D$29)))</f>
        <v>-3059.5321716537705</v>
      </c>
      <c r="HR25" s="72">
        <f>IF(-(PPMT((PROFORMA!$A$53)/12,HR21,(PROFORMA!$A$55)*12,PROFORMA!$D$29))&gt;=HQ22,-HQ22,(PPMT((PROFORMA!$A$53)/12,HR21,(PROFORMA!$A$55)*12,PROFORMA!$D$29)))</f>
        <v>-3074.8298325120395</v>
      </c>
      <c r="HS25" s="72">
        <f>IF(-(PPMT((PROFORMA!$A$53)/12,HS21,(PROFORMA!$A$55)*12,PROFORMA!$D$29))&gt;=HR22,-HR22,(PPMT((PROFORMA!$A$53)/12,HS21,(PROFORMA!$A$55)*12,PROFORMA!$D$29)))</f>
        <v>-3090.2039816745996</v>
      </c>
      <c r="HT25" s="72">
        <f>IF(-(PPMT((PROFORMA!$A$53)/12,HT21,(PROFORMA!$A$55)*12,PROFORMA!$D$29))&gt;=HS22,-HS22,(PPMT((PROFORMA!$A$53)/12,HT21,(PROFORMA!$A$55)*12,PROFORMA!$D$29)))</f>
        <v>-3105.6550015829725</v>
      </c>
      <c r="HU25" s="72">
        <f>IF(-(PPMT((PROFORMA!$A$53)/12,HU21,(PROFORMA!$A$55)*12,PROFORMA!$D$29))&gt;=HT22,-HT22,(PPMT((PROFORMA!$A$53)/12,HU21,(PROFORMA!$A$55)*12,PROFORMA!$D$29)))</f>
        <v>-3121.1832765908875</v>
      </c>
      <c r="HV25" s="72">
        <f>IF(-(PPMT((PROFORMA!$A$53)/12,HV21,(PROFORMA!$A$55)*12,PROFORMA!$D$29))&gt;=HU22,-HU22,(PPMT((PROFORMA!$A$53)/12,HV21,(PROFORMA!$A$55)*12,PROFORMA!$D$29)))</f>
        <v>-3136.7891929738421</v>
      </c>
      <c r="HW25" s="72">
        <f>IF(-(PPMT((PROFORMA!$A$53)/12,HW21,(PROFORMA!$A$55)*12,PROFORMA!$D$29))&gt;=HV22,-HV22,(PPMT((PROFORMA!$A$53)/12,HW21,(PROFORMA!$A$55)*12,PROFORMA!$D$29)))</f>
        <v>-3152.4731389387111</v>
      </c>
      <c r="HX25" s="72">
        <f>IF(-(PPMT((PROFORMA!$A$53)/12,HX21,(PROFORMA!$A$55)*12,PROFORMA!$D$29))&gt;=HW22,-HW22,(PPMT((PROFORMA!$A$53)/12,HX21,(PROFORMA!$A$55)*12,PROFORMA!$D$29)))</f>
        <v>-3168.2355046334051</v>
      </c>
      <c r="HY25" s="72">
        <f>IF(-(PPMT((PROFORMA!$A$53)/12,HY21,(PROFORMA!$A$55)*12,PROFORMA!$D$29))&gt;=HX22,-HX22,(PPMT((PROFORMA!$A$53)/12,HY21,(PROFORMA!$A$55)*12,PROFORMA!$D$29)))</f>
        <v>-3184.0766821565717</v>
      </c>
      <c r="HZ25" s="72">
        <f>IF(-(PPMT((PROFORMA!$A$53)/12,HZ21,(PROFORMA!$A$55)*12,PROFORMA!$D$29))&gt;=HY22,-HY22,(PPMT((PROFORMA!$A$53)/12,HZ21,(PROFORMA!$A$55)*12,PROFORMA!$D$29)))</f>
        <v>-3199.9970655673546</v>
      </c>
      <c r="IA25" s="72">
        <f>IF(-(PPMT((PROFORMA!$A$53)/12,IA21,(PROFORMA!$A$55)*12,PROFORMA!$D$29))&gt;=HZ22,-HZ22,(PPMT((PROFORMA!$A$53)/12,IA21,(PROFORMA!$A$55)*12,PROFORMA!$D$29)))</f>
        <v>-3215.9970508951915</v>
      </c>
      <c r="IB25" s="72">
        <f>IF(-(PPMT((PROFORMA!$A$53)/12,IB21,(PROFORMA!$A$55)*12,PROFORMA!$D$29))&gt;=IA22,-IA22,(PPMT((PROFORMA!$A$53)/12,IB21,(PROFORMA!$A$55)*12,PROFORMA!$D$29)))</f>
        <v>-3232.077036149667</v>
      </c>
      <c r="IC25" s="72">
        <f>IF(-(PPMT((PROFORMA!$A$53)/12,IC21,(PROFORMA!$A$55)*12,PROFORMA!$D$29))&gt;=IB22,-IB22,(PPMT((PROFORMA!$A$53)/12,IC21,(PROFORMA!$A$55)*12,PROFORMA!$D$29)))</f>
        <v>-3248.2374213304156</v>
      </c>
      <c r="ID25" s="72">
        <f>IF(-(PPMT((PROFORMA!$A$53)/12,ID21,(PROFORMA!$A$55)*12,PROFORMA!$D$29))&gt;=IC22,-IC22,(PPMT((PROFORMA!$A$53)/12,ID21,(PROFORMA!$A$55)*12,PROFORMA!$D$29)))</f>
        <v>-3264.4786084370676</v>
      </c>
      <c r="IE25" s="72">
        <f>IF(-(PPMT((PROFORMA!$A$53)/12,IE21,(PROFORMA!$A$55)*12,PROFORMA!$D$29))&gt;=ID22,-ID22,(PPMT((PROFORMA!$A$53)/12,IE21,(PROFORMA!$A$55)*12,PROFORMA!$D$29)))</f>
        <v>-3280.8010014792526</v>
      </c>
      <c r="IF25" s="72">
        <f>IF(-(PPMT((PROFORMA!$A$53)/12,IF21,(PROFORMA!$A$55)*12,PROFORMA!$D$29))&gt;=IE22,-IE22,(PPMT((PROFORMA!$A$53)/12,IF21,(PROFORMA!$A$55)*12,PROFORMA!$D$29)))</f>
        <v>-3297.2050064866494</v>
      </c>
      <c r="IG25" s="72">
        <f>IF(-(PPMT((PROFORMA!$A$53)/12,IG21,(PROFORMA!$A$55)*12,PROFORMA!$D$29))&gt;=IF22,-IF22,(PPMT((PROFORMA!$A$53)/12,IG21,(PROFORMA!$A$55)*12,PROFORMA!$D$29)))</f>
        <v>-3313.6910315190826</v>
      </c>
      <c r="IH25" s="72">
        <f>IF(-(PPMT((PROFORMA!$A$53)/12,IH21,(PROFORMA!$A$55)*12,PROFORMA!$D$29))&gt;=IG22,-IG22,(PPMT((PROFORMA!$A$53)/12,IH21,(PROFORMA!$A$55)*12,PROFORMA!$D$29)))</f>
        <v>-3330.2594866766781</v>
      </c>
      <c r="II25" s="72" t="e">
        <f>IF(-(PPMT((PROFORMA!$A$53)/12,II21,(PROFORMA!$A$55)*12,PROFORMA!$D$29))&gt;=IH22,-IH22,(PPMT((PROFORMA!$A$53)/12,II21,(PROFORMA!$A$55)*12,PROFORMA!$D$29)))</f>
        <v>#NUM!</v>
      </c>
      <c r="IJ25" s="72" t="e">
        <f>IF(-(PPMT((PROFORMA!$A$53)/12,IJ21,(PROFORMA!$A$55)*12,PROFORMA!$D$29))&gt;=II22,-II22,(PPMT((PROFORMA!$A$53)/12,IJ21,(PROFORMA!$A$55)*12,PROFORMA!$D$29)))</f>
        <v>#NUM!</v>
      </c>
      <c r="IK25" s="72" t="e">
        <f>IF(-(PPMT((PROFORMA!$A$53)/12,IK21,(PROFORMA!$A$55)*12,PROFORMA!$D$29))&gt;=IJ22,-IJ22,(PPMT((PROFORMA!$A$53)/12,IK21,(PROFORMA!$A$55)*12,PROFORMA!$D$29)))</f>
        <v>#NUM!</v>
      </c>
      <c r="IL25" s="72" t="e">
        <f>IF(-(PPMT((PROFORMA!$A$53)/12,IL21,(PROFORMA!$A$55)*12,PROFORMA!$D$29))&gt;=IK22,-IK22,(PPMT((PROFORMA!$A$53)/12,IL21,(PROFORMA!$A$55)*12,PROFORMA!$D$29)))</f>
        <v>#NUM!</v>
      </c>
      <c r="IM25" s="72" t="e">
        <f>IF(-(PPMT((PROFORMA!$A$53)/12,IM21,(PROFORMA!$A$55)*12,PROFORMA!$D$29))&gt;=IL22,-IL22,(PPMT((PROFORMA!$A$53)/12,IM21,(PROFORMA!$A$55)*12,PROFORMA!$D$29)))</f>
        <v>#NUM!</v>
      </c>
      <c r="IN25" s="72" t="e">
        <f>IF(-(PPMT((PROFORMA!$A$53)/12,IN21,(PROFORMA!$A$55)*12,PROFORMA!$D$29))&gt;=IM22,-IM22,(PPMT((PROFORMA!$A$53)/12,IN21,(PROFORMA!$A$55)*12,PROFORMA!$D$29)))</f>
        <v>#NUM!</v>
      </c>
      <c r="IO25" s="72" t="e">
        <f>IF(-(PPMT((PROFORMA!$A$53)/12,IO21,(PROFORMA!$A$55)*12,PROFORMA!$D$29))&gt;=IN22,-IN22,(PPMT((PROFORMA!$A$53)/12,IO21,(PROFORMA!$A$55)*12,PROFORMA!$D$29)))</f>
        <v>#NUM!</v>
      </c>
      <c r="IP25" s="72" t="e">
        <f>IF(-(PPMT((PROFORMA!$A$53)/12,IP21,(PROFORMA!$A$55)*12,PROFORMA!$D$29))&gt;=IO22,-IO22,(PPMT((PROFORMA!$A$53)/12,IP21,(PROFORMA!$A$55)*12,PROFORMA!$D$29)))</f>
        <v>#NUM!</v>
      </c>
      <c r="IQ25" s="72" t="e">
        <f>IF(-(PPMT((PROFORMA!$A$53)/12,IQ21,(PROFORMA!$A$55)*12,PROFORMA!$D$29))&gt;=IP22,-IP22,(PPMT((PROFORMA!$A$53)/12,IQ21,(PROFORMA!$A$55)*12,PROFORMA!$D$29)))</f>
        <v>#NUM!</v>
      </c>
      <c r="IR25" s="72" t="e">
        <f>IF(-(PPMT((PROFORMA!$A$53)/12,IR21,(PROFORMA!$A$55)*12,PROFORMA!$D$29))&gt;=IQ22,-IQ22,(PPMT((PROFORMA!$A$53)/12,IR21,(PROFORMA!$A$55)*12,PROFORMA!$D$29)))</f>
        <v>#NUM!</v>
      </c>
      <c r="IS25" s="72" t="e">
        <f>IF(-(PPMT((PROFORMA!$A$53)/12,IS21,(PROFORMA!$A$55)*12,PROFORMA!$D$29))&gt;=IR22,-IR22,(PPMT((PROFORMA!$A$53)/12,IS21,(PROFORMA!$A$55)*12,PROFORMA!$D$29)))</f>
        <v>#NUM!</v>
      </c>
      <c r="IT25" s="72" t="e">
        <f>IF(-(PPMT((PROFORMA!$A$53)/12,IT21,(PROFORMA!$A$55)*12,PROFORMA!$D$29))&gt;=IS22,-IS22,(PPMT((PROFORMA!$A$53)/12,IT21,(PROFORMA!$A$55)*12,PROFORMA!$D$29)))</f>
        <v>#NUM!</v>
      </c>
      <c r="IU25" s="72" t="e">
        <f>IF(-(PPMT((PROFORMA!$A$53)/12,IU21,(PROFORMA!$A$55)*12,PROFORMA!$D$29))&gt;=IT22,-IT22,(PPMT((PROFORMA!$A$53)/12,IU21,(PROFORMA!$A$55)*12,PROFORMA!$D$29)))</f>
        <v>#NUM!</v>
      </c>
      <c r="IV25" s="72" t="e">
        <f>IF(-(PPMT((PROFORMA!$A$53)/12,IV21,(PROFORMA!$A$55)*12,PROFORMA!$D$29))&gt;=IU22,-IU22,(PPMT((PROFORMA!$A$53)/12,IV21,(PROFORMA!$A$55)*12,PROFORMA!$D$29)))</f>
        <v>#NUM!</v>
      </c>
      <c r="IW25" s="72" t="e">
        <f>IF(-(PPMT((PROFORMA!$A$53)/12,IW21,(PROFORMA!$A$55)*12,PROFORMA!$D$29))&gt;=IV22,-IV22,(PPMT((PROFORMA!$A$53)/12,IW21,(PROFORMA!$A$55)*12,PROFORMA!$D$29)))</f>
        <v>#NUM!</v>
      </c>
      <c r="IX25" s="72" t="e">
        <f>IF(-(PPMT((PROFORMA!$A$53)/12,IX21,(PROFORMA!$A$55)*12,PROFORMA!$D$29))&gt;=IW22,-IW22,(PPMT((PROFORMA!$A$53)/12,IX21,(PROFORMA!$A$55)*12,PROFORMA!$D$29)))</f>
        <v>#NUM!</v>
      </c>
      <c r="IY25" s="72" t="e">
        <f>IF(-(PPMT((PROFORMA!$A$53)/12,IY21,(PROFORMA!$A$55)*12,PROFORMA!$D$29))&gt;=IX22,-IX22,(PPMT((PROFORMA!$A$53)/12,IY21,(PROFORMA!$A$55)*12,PROFORMA!$D$29)))</f>
        <v>#NUM!</v>
      </c>
      <c r="IZ25" s="72" t="e">
        <f>IF(-(PPMT((PROFORMA!$A$53)/12,IZ21,(PROFORMA!$A$55)*12,PROFORMA!$D$29))&gt;=IY22,-IY22,(PPMT((PROFORMA!$A$53)/12,IZ21,(PROFORMA!$A$55)*12,PROFORMA!$D$29)))</f>
        <v>#NUM!</v>
      </c>
      <c r="JA25" s="72" t="e">
        <f>IF(-(PPMT((PROFORMA!$A$53)/12,JA21,(PROFORMA!$A$55)*12,PROFORMA!$D$29))&gt;=IZ22,-IZ22,(PPMT((PROFORMA!$A$53)/12,JA21,(PROFORMA!$A$55)*12,PROFORMA!$D$29)))</f>
        <v>#NUM!</v>
      </c>
      <c r="JB25" s="72" t="e">
        <f>IF(-(PPMT((PROFORMA!$A$53)/12,JB21,(PROFORMA!$A$55)*12,PROFORMA!$D$29))&gt;=JA22,-JA22,(PPMT((PROFORMA!$A$53)/12,JB21,(PROFORMA!$A$55)*12,PROFORMA!$D$29)))</f>
        <v>#NUM!</v>
      </c>
      <c r="JC25" s="72" t="e">
        <f>IF(-(PPMT((PROFORMA!$A$53)/12,JC21,(PROFORMA!$A$55)*12,PROFORMA!$D$29))&gt;=JB22,-JB22,(PPMT((PROFORMA!$A$53)/12,JC21,(PROFORMA!$A$55)*12,PROFORMA!$D$29)))</f>
        <v>#NUM!</v>
      </c>
      <c r="JD25" s="72" t="e">
        <f>IF(-(PPMT((PROFORMA!$A$53)/12,JD21,(PROFORMA!$A$55)*12,PROFORMA!$D$29))&gt;=JC22,-JC22,(PPMT((PROFORMA!$A$53)/12,JD21,(PROFORMA!$A$55)*12,PROFORMA!$D$29)))</f>
        <v>#NUM!</v>
      </c>
      <c r="JE25" s="72" t="e">
        <f>IF(-(PPMT((PROFORMA!$A$53)/12,JE21,(PROFORMA!$A$55)*12,PROFORMA!$D$29))&gt;=JD22,-JD22,(PPMT((PROFORMA!$A$53)/12,JE21,(PROFORMA!$A$55)*12,PROFORMA!$D$29)))</f>
        <v>#NUM!</v>
      </c>
      <c r="JF25" s="72" t="e">
        <f>IF(-(PPMT((PROFORMA!$A$53)/12,JF21,(PROFORMA!$A$55)*12,PROFORMA!$D$29))&gt;=JE22,-JE22,(PPMT((PROFORMA!$A$53)/12,JF21,(PROFORMA!$A$55)*12,PROFORMA!$D$29)))</f>
        <v>#NUM!</v>
      </c>
      <c r="JG25" s="72" t="e">
        <f>IF(-(PPMT((PROFORMA!$A$53)/12,JG21,(PROFORMA!$A$55)*12,PROFORMA!$D$29))&gt;=JF22,-JF22,(PPMT((PROFORMA!$A$53)/12,JG21,(PROFORMA!$A$55)*12,PROFORMA!$D$29)))</f>
        <v>#NUM!</v>
      </c>
      <c r="JH25" s="72" t="e">
        <f>IF(-(PPMT((PROFORMA!$A$53)/12,JH21,(PROFORMA!$A$55)*12,PROFORMA!$D$29))&gt;=JG22,-JG22,(PPMT((PROFORMA!$A$53)/12,JH21,(PROFORMA!$A$55)*12,PROFORMA!$D$29)))</f>
        <v>#NUM!</v>
      </c>
      <c r="JI25" s="72" t="e">
        <f>IF(-(PPMT((PROFORMA!$A$53)/12,JI21,(PROFORMA!$A$55)*12,PROFORMA!$D$29))&gt;=JH22,-JH22,(PPMT((PROFORMA!$A$53)/12,JI21,(PROFORMA!$A$55)*12,PROFORMA!$D$29)))</f>
        <v>#NUM!</v>
      </c>
      <c r="JJ25" s="72" t="e">
        <f>IF(-(PPMT((PROFORMA!$A$53)/12,JJ21,(PROFORMA!$A$55)*12,PROFORMA!$D$29))&gt;=JI22,-JI22,(PPMT((PROFORMA!$A$53)/12,JJ21,(PROFORMA!$A$55)*12,PROFORMA!$D$29)))</f>
        <v>#NUM!</v>
      </c>
      <c r="JK25" s="72" t="e">
        <f>IF(-(PPMT((PROFORMA!$A$53)/12,JK21,(PROFORMA!$A$55)*12,PROFORMA!$D$29))&gt;=JJ22,-JJ22,(PPMT((PROFORMA!$A$53)/12,JK21,(PROFORMA!$A$55)*12,PROFORMA!$D$29)))</f>
        <v>#NUM!</v>
      </c>
      <c r="JL25" s="72" t="e">
        <f>IF(-(PPMT((PROFORMA!$A$53)/12,JL21,(PROFORMA!$A$55)*12,PROFORMA!$D$29))&gt;=JK22,-JK22,(PPMT((PROFORMA!$A$53)/12,JL21,(PROFORMA!$A$55)*12,PROFORMA!$D$29)))</f>
        <v>#NUM!</v>
      </c>
      <c r="JM25" s="72" t="e">
        <f>IF(-(PPMT((PROFORMA!$A$53)/12,JM21,(PROFORMA!$A$55)*12,PROFORMA!$D$29))&gt;=JL22,-JL22,(PPMT((PROFORMA!$A$53)/12,JM21,(PROFORMA!$A$55)*12,PROFORMA!$D$29)))</f>
        <v>#NUM!</v>
      </c>
      <c r="JN25" s="72" t="e">
        <f>IF(-(PPMT((PROFORMA!$A$53)/12,JN21,(PROFORMA!$A$55)*12,PROFORMA!$D$29))&gt;=JM22,-JM22,(PPMT((PROFORMA!$A$53)/12,JN21,(PROFORMA!$A$55)*12,PROFORMA!$D$29)))</f>
        <v>#NUM!</v>
      </c>
      <c r="JO25" s="72" t="e">
        <f>IF(-(PPMT((PROFORMA!$A$53)/12,JO21,(PROFORMA!$A$55)*12,PROFORMA!$D$29))&gt;=JN22,-JN22,(PPMT((PROFORMA!$A$53)/12,JO21,(PROFORMA!$A$55)*12,PROFORMA!$D$29)))</f>
        <v>#NUM!</v>
      </c>
      <c r="JP25" s="72" t="e">
        <f>IF(-(PPMT((PROFORMA!$A$53)/12,JP21,(PROFORMA!$A$55)*12,PROFORMA!$D$29))&gt;=JO22,-JO22,(PPMT((PROFORMA!$A$53)/12,JP21,(PROFORMA!$A$55)*12,PROFORMA!$D$29)))</f>
        <v>#NUM!</v>
      </c>
      <c r="JQ25" s="72" t="e">
        <f>IF(-(PPMT((PROFORMA!$A$53)/12,JQ21,(PROFORMA!$A$55)*12,PROFORMA!$D$29))&gt;=JP22,-JP22,(PPMT((PROFORMA!$A$53)/12,JQ21,(PROFORMA!$A$55)*12,PROFORMA!$D$29)))</f>
        <v>#NUM!</v>
      </c>
      <c r="JR25" s="72" t="e">
        <f>IF(-(PPMT((PROFORMA!$A$53)/12,JR21,(PROFORMA!$A$55)*12,PROFORMA!$D$29))&gt;=JQ22,-JQ22,(PPMT((PROFORMA!$A$53)/12,JR21,(PROFORMA!$A$55)*12,PROFORMA!$D$29)))</f>
        <v>#NUM!</v>
      </c>
      <c r="JS25" s="72" t="e">
        <f>IF(-(PPMT((PROFORMA!$A$53)/12,JS21,(PROFORMA!$A$55)*12,PROFORMA!$D$29))&gt;=JR22,-JR22,(PPMT((PROFORMA!$A$53)/12,JS21,(PROFORMA!$A$55)*12,PROFORMA!$D$29)))</f>
        <v>#NUM!</v>
      </c>
      <c r="JT25" s="72" t="e">
        <f>IF(-(PPMT((PROFORMA!$A$53)/12,JT21,(PROFORMA!$A$55)*12,PROFORMA!$D$29))&gt;=JS22,-JS22,(PPMT((PROFORMA!$A$53)/12,JT21,(PROFORMA!$A$55)*12,PROFORMA!$D$29)))</f>
        <v>#NUM!</v>
      </c>
      <c r="JU25" s="72" t="e">
        <f>IF(-(PPMT((PROFORMA!$A$53)/12,JU21,(PROFORMA!$A$55)*12,PROFORMA!$D$29))&gt;=JT22,-JT22,(PPMT((PROFORMA!$A$53)/12,JU21,(PROFORMA!$A$55)*12,PROFORMA!$D$29)))</f>
        <v>#NUM!</v>
      </c>
      <c r="JV25" s="72" t="e">
        <f>IF(-(PPMT((PROFORMA!$A$53)/12,JV21,(PROFORMA!$A$55)*12,PROFORMA!$D$29))&gt;=JU22,-JU22,(PPMT((PROFORMA!$A$53)/12,JV21,(PROFORMA!$A$55)*12,PROFORMA!$D$29)))</f>
        <v>#NUM!</v>
      </c>
      <c r="JW25" s="72" t="e">
        <f>IF(-(PPMT((PROFORMA!$A$53)/12,JW21,(PROFORMA!$A$55)*12,PROFORMA!$D$29))&gt;=JV22,-JV22,(PPMT((PROFORMA!$A$53)/12,JW21,(PROFORMA!$A$55)*12,PROFORMA!$D$29)))</f>
        <v>#NUM!</v>
      </c>
      <c r="JX25" s="72" t="e">
        <f>IF(-(PPMT((PROFORMA!$A$53)/12,JX21,(PROFORMA!$A$55)*12,PROFORMA!$D$29))&gt;=JW22,-JW22,(PPMT((PROFORMA!$A$53)/12,JX21,(PROFORMA!$A$55)*12,PROFORMA!$D$29)))</f>
        <v>#NUM!</v>
      </c>
      <c r="JY25" s="72" t="e">
        <f>IF(-(PPMT((PROFORMA!$A$53)/12,JY21,(PROFORMA!$A$55)*12,PROFORMA!$D$29))&gt;=JX22,-JX22,(PPMT((PROFORMA!$A$53)/12,JY21,(PROFORMA!$A$55)*12,PROFORMA!$D$29)))</f>
        <v>#NUM!</v>
      </c>
      <c r="JZ25" s="72" t="e">
        <f>IF(-(PPMT((PROFORMA!$A$53)/12,JZ21,(PROFORMA!$A$55)*12,PROFORMA!$D$29))&gt;=JY22,-JY22,(PPMT((PROFORMA!$A$53)/12,JZ21,(PROFORMA!$A$55)*12,PROFORMA!$D$29)))</f>
        <v>#NUM!</v>
      </c>
      <c r="KA25" s="72" t="e">
        <f>IF(-(PPMT((PROFORMA!$A$53)/12,KA21,(PROFORMA!$A$55)*12,PROFORMA!$D$29))&gt;=JZ22,-JZ22,(PPMT((PROFORMA!$A$53)/12,KA21,(PROFORMA!$A$55)*12,PROFORMA!$D$29)))</f>
        <v>#NUM!</v>
      </c>
      <c r="KB25" s="72" t="e">
        <f>IF(-(PPMT((PROFORMA!$A$53)/12,KB21,(PROFORMA!$A$55)*12,PROFORMA!$D$29))&gt;=KA22,-KA22,(PPMT((PROFORMA!$A$53)/12,KB21,(PROFORMA!$A$55)*12,PROFORMA!$D$29)))</f>
        <v>#NUM!</v>
      </c>
      <c r="KC25" s="72" t="e">
        <f>IF(-(PPMT((PROFORMA!$A$53)/12,KC21,(PROFORMA!$A$55)*12,PROFORMA!$D$29))&gt;=KB22,-KB22,(PPMT((PROFORMA!$A$53)/12,KC21,(PROFORMA!$A$55)*12,PROFORMA!$D$29)))</f>
        <v>#NUM!</v>
      </c>
      <c r="KD25" s="72" t="e">
        <f>IF(-(PPMT((PROFORMA!$A$53)/12,KD21,(PROFORMA!$A$55)*12,PROFORMA!$D$29))&gt;=KC22,-KC22,(PPMT((PROFORMA!$A$53)/12,KD21,(PROFORMA!$A$55)*12,PROFORMA!$D$29)))</f>
        <v>#NUM!</v>
      </c>
      <c r="KE25" s="72" t="e">
        <f>IF(-(PPMT((PROFORMA!$A$53)/12,KE21,(PROFORMA!$A$55)*12,PROFORMA!$D$29))&gt;=KD22,-KD22,(PPMT((PROFORMA!$A$53)/12,KE21,(PROFORMA!$A$55)*12,PROFORMA!$D$29)))</f>
        <v>#NUM!</v>
      </c>
      <c r="KF25" s="72" t="e">
        <f>IF(-(PPMT((PROFORMA!$A$53)/12,KF21,(PROFORMA!$A$55)*12,PROFORMA!$D$29))&gt;=KE22,-KE22,(PPMT((PROFORMA!$A$53)/12,KF21,(PROFORMA!$A$55)*12,PROFORMA!$D$29)))</f>
        <v>#NUM!</v>
      </c>
      <c r="KG25" s="72" t="e">
        <f>IF(-(PPMT((PROFORMA!$A$53)/12,KG21,(PROFORMA!$A$55)*12,PROFORMA!$D$29))&gt;=KF22,-KF22,(PPMT((PROFORMA!$A$53)/12,KG21,(PROFORMA!$A$55)*12,PROFORMA!$D$29)))</f>
        <v>#NUM!</v>
      </c>
      <c r="KH25" s="72" t="e">
        <f>IF(-(PPMT((PROFORMA!$A$53)/12,KH21,(PROFORMA!$A$55)*12,PROFORMA!$D$29))&gt;=KG22,-KG22,(PPMT((PROFORMA!$A$53)/12,KH21,(PROFORMA!$A$55)*12,PROFORMA!$D$29)))</f>
        <v>#NUM!</v>
      </c>
      <c r="KI25" s="72" t="e">
        <f>IF(-(PPMT((PROFORMA!$A$53)/12,KI21,(PROFORMA!$A$55)*12,PROFORMA!$D$29))&gt;=KH22,-KH22,(PPMT((PROFORMA!$A$53)/12,KI21,(PROFORMA!$A$55)*12,PROFORMA!$D$29)))</f>
        <v>#NUM!</v>
      </c>
      <c r="KJ25" s="72" t="e">
        <f>IF(-(PPMT((PROFORMA!$A$53)/12,KJ21,(PROFORMA!$A$55)*12,PROFORMA!$D$29))&gt;=KI22,-KI22,(PPMT((PROFORMA!$A$53)/12,KJ21,(PROFORMA!$A$55)*12,PROFORMA!$D$29)))</f>
        <v>#NUM!</v>
      </c>
      <c r="KK25" s="72" t="e">
        <f>IF(-(PPMT((PROFORMA!$A$53)/12,KK21,(PROFORMA!$A$55)*12,PROFORMA!$D$29))&gt;=KJ22,-KJ22,(PPMT((PROFORMA!$A$53)/12,KK21,(PROFORMA!$A$55)*12,PROFORMA!$D$29)))</f>
        <v>#NUM!</v>
      </c>
      <c r="KL25" s="72" t="e">
        <f>IF(-(PPMT((PROFORMA!$A$53)/12,KL21,(PROFORMA!$A$55)*12,PROFORMA!$D$29))&gt;=KK22,-KK22,(PPMT((PROFORMA!$A$53)/12,KL21,(PROFORMA!$A$55)*12,PROFORMA!$D$29)))</f>
        <v>#NUM!</v>
      </c>
      <c r="KM25" s="72" t="e">
        <f>IF(-(PPMT((PROFORMA!$A$53)/12,KM21,(PROFORMA!$A$55)*12,PROFORMA!$D$29))&gt;=KL22,-KL22,(PPMT((PROFORMA!$A$53)/12,KM21,(PROFORMA!$A$55)*12,PROFORMA!$D$29)))</f>
        <v>#NUM!</v>
      </c>
      <c r="KN25" s="72" t="e">
        <f>IF(-(PPMT((PROFORMA!$A$53)/12,KN21,(PROFORMA!$A$55)*12,PROFORMA!$D$29))&gt;=KM22,-KM22,(PPMT((PROFORMA!$A$53)/12,KN21,(PROFORMA!$A$55)*12,PROFORMA!$D$29)))</f>
        <v>#NUM!</v>
      </c>
      <c r="KO25" s="72" t="e">
        <f>IF(-(PPMT((PROFORMA!$A$53)/12,KO21,(PROFORMA!$A$55)*12,PROFORMA!$D$29))&gt;=KN22,-KN22,(PPMT((PROFORMA!$A$53)/12,KO21,(PROFORMA!$A$55)*12,PROFORMA!$D$29)))</f>
        <v>#NUM!</v>
      </c>
      <c r="KP25" s="72" t="e">
        <f>IF(-(PPMT((PROFORMA!$A$53)/12,KP21,(PROFORMA!$A$55)*12,PROFORMA!$D$29))&gt;=KO22,-KO22,(PPMT((PROFORMA!$A$53)/12,KP21,(PROFORMA!$A$55)*12,PROFORMA!$D$29)))</f>
        <v>#NUM!</v>
      </c>
      <c r="KQ25" s="72" t="e">
        <f>IF(-(PPMT((PROFORMA!$A$53)/12,KQ21,(PROFORMA!$A$55)*12,PROFORMA!$D$29))&gt;=KP22,-KP22,(PPMT((PROFORMA!$A$53)/12,KQ21,(PROFORMA!$A$55)*12,PROFORMA!$D$29)))</f>
        <v>#NUM!</v>
      </c>
      <c r="KR25" s="72" t="e">
        <f>IF(-(PPMT((PROFORMA!$A$53)/12,KR21,(PROFORMA!$A$55)*12,PROFORMA!$D$29))&gt;=KQ22,-KQ22,(PPMT((PROFORMA!$A$53)/12,KR21,(PROFORMA!$A$55)*12,PROFORMA!$D$29)))</f>
        <v>#NUM!</v>
      </c>
      <c r="KS25" s="72" t="e">
        <f>IF(-(PPMT((PROFORMA!$A$53)/12,KS21,(PROFORMA!$A$55)*12,PROFORMA!$D$29))&gt;=KR22,-KR22,(PPMT((PROFORMA!$A$53)/12,KS21,(PROFORMA!$A$55)*12,PROFORMA!$D$29)))</f>
        <v>#NUM!</v>
      </c>
      <c r="KT25" s="72" t="e">
        <f>IF(-(PPMT((PROFORMA!$A$53)/12,KT21,(PROFORMA!$A$55)*12,PROFORMA!$D$29))&gt;=KS22,-KS22,(PPMT((PROFORMA!$A$53)/12,KT21,(PROFORMA!$A$55)*12,PROFORMA!$D$29)))</f>
        <v>#NUM!</v>
      </c>
      <c r="KU25" s="72" t="e">
        <f>IF(-(PPMT((PROFORMA!$A$53)/12,KU21,(PROFORMA!$A$55)*12,PROFORMA!$D$29))&gt;=KT22,-KT22,(PPMT((PROFORMA!$A$53)/12,KU21,(PROFORMA!$A$55)*12,PROFORMA!$D$29)))</f>
        <v>#NUM!</v>
      </c>
      <c r="KV25" s="72" t="e">
        <f>IF(-(PPMT((PROFORMA!$A$53)/12,KV21,(PROFORMA!$A$55)*12,PROFORMA!$D$29))&gt;=KU22,-KU22,(PPMT((PROFORMA!$A$53)/12,KV21,(PROFORMA!$A$55)*12,PROFORMA!$D$29)))</f>
        <v>#NUM!</v>
      </c>
      <c r="KW25" s="72" t="e">
        <f>IF(-(PPMT((PROFORMA!$A$53)/12,KW21,(PROFORMA!$A$55)*12,PROFORMA!$D$29))&gt;=KV22,-KV22,(PPMT((PROFORMA!$A$53)/12,KW21,(PROFORMA!$A$55)*12,PROFORMA!$D$29)))</f>
        <v>#NUM!</v>
      </c>
      <c r="KX25" s="72" t="e">
        <f>IF(-(PPMT((PROFORMA!$A$53)/12,KX21,(PROFORMA!$A$55)*12,PROFORMA!$D$29))&gt;=KW22,-KW22,(PPMT((PROFORMA!$A$53)/12,KX21,(PROFORMA!$A$55)*12,PROFORMA!$D$29)))</f>
        <v>#NUM!</v>
      </c>
      <c r="KY25" s="72" t="e">
        <f>IF(-(PPMT((PROFORMA!$A$53)/12,KY21,(PROFORMA!$A$55)*12,PROFORMA!$D$29))&gt;=KX22,-KX22,(PPMT((PROFORMA!$A$53)/12,KY21,(PROFORMA!$A$55)*12,PROFORMA!$D$29)))</f>
        <v>#NUM!</v>
      </c>
      <c r="KZ25" s="72" t="e">
        <f>IF(-(PPMT((PROFORMA!$A$53)/12,KZ21,(PROFORMA!$A$55)*12,PROFORMA!$D$29))&gt;=KY22,-KY22,(PPMT((PROFORMA!$A$53)/12,KZ21,(PROFORMA!$A$55)*12,PROFORMA!$D$29)))</f>
        <v>#NUM!</v>
      </c>
      <c r="LA25" s="72" t="e">
        <f>IF(-(PPMT((PROFORMA!$A$53)/12,LA21,(PROFORMA!$A$55)*12,PROFORMA!$D$29))&gt;=KZ22,-KZ22,(PPMT((PROFORMA!$A$53)/12,LA21,(PROFORMA!$A$55)*12,PROFORMA!$D$29)))</f>
        <v>#NUM!</v>
      </c>
      <c r="LB25" s="72" t="e">
        <f>IF(-(PPMT((PROFORMA!$A$53)/12,LB21,(PROFORMA!$A$55)*12,PROFORMA!$D$29))&gt;=LA22,-LA22,(PPMT((PROFORMA!$A$53)/12,LB21,(PROFORMA!$A$55)*12,PROFORMA!$D$29)))</f>
        <v>#NUM!</v>
      </c>
      <c r="LC25" s="72" t="e">
        <f>IF(-(PPMT((PROFORMA!$A$53)/12,LC21,(PROFORMA!$A$55)*12,PROFORMA!$D$29))&gt;=LB22,-LB22,(PPMT((PROFORMA!$A$53)/12,LC21,(PROFORMA!$A$55)*12,PROFORMA!$D$29)))</f>
        <v>#NUM!</v>
      </c>
      <c r="LD25" s="72" t="e">
        <f>IF(-(PPMT((PROFORMA!$A$53)/12,LD21,(PROFORMA!$A$55)*12,PROFORMA!$D$29))&gt;=LC22,-LC22,(PPMT((PROFORMA!$A$53)/12,LD21,(PROFORMA!$A$55)*12,PROFORMA!$D$29)))</f>
        <v>#NUM!</v>
      </c>
      <c r="LE25" s="72" t="e">
        <f>IF(-(PPMT((PROFORMA!$A$53)/12,LE21,(PROFORMA!$A$55)*12,PROFORMA!$D$29))&gt;=LD22,-LD22,(PPMT((PROFORMA!$A$53)/12,LE21,(PROFORMA!$A$55)*12,PROFORMA!$D$29)))</f>
        <v>#NUM!</v>
      </c>
      <c r="LF25" s="72" t="e">
        <f>IF(-(PPMT((PROFORMA!$A$53)/12,LF21,(PROFORMA!$A$55)*12,PROFORMA!$D$29))&gt;=LE22,-LE22,(PPMT((PROFORMA!$A$53)/12,LF21,(PROFORMA!$A$55)*12,PROFORMA!$D$29)))</f>
        <v>#NUM!</v>
      </c>
      <c r="LG25" s="72" t="e">
        <f>IF(-(PPMT((PROFORMA!$A$53)/12,LG21,(PROFORMA!$A$55)*12,PROFORMA!$D$29))&gt;=LF22,-LF22,(PPMT((PROFORMA!$A$53)/12,LG21,(PROFORMA!$A$55)*12,PROFORMA!$D$29)))</f>
        <v>#NUM!</v>
      </c>
      <c r="LH25" s="72" t="e">
        <f>IF(-(PPMT((PROFORMA!$A$53)/12,LH21,(PROFORMA!$A$55)*12,PROFORMA!$D$29))&gt;=LG22,-LG22,(PPMT((PROFORMA!$A$53)/12,LH21,(PROFORMA!$A$55)*12,PROFORMA!$D$29)))</f>
        <v>#NUM!</v>
      </c>
      <c r="LI25" s="72" t="e">
        <f>IF(-(PPMT((PROFORMA!$A$53)/12,LI21,(PROFORMA!$A$55)*12,PROFORMA!$D$29))&gt;=LH22,-LH22,(PPMT((PROFORMA!$A$53)/12,LI21,(PROFORMA!$A$55)*12,PROFORMA!$D$29)))</f>
        <v>#NUM!</v>
      </c>
      <c r="LJ25" s="72" t="e">
        <f>IF(-(PPMT((PROFORMA!$A$53)/12,LJ21,(PROFORMA!$A$55)*12,PROFORMA!$D$29))&gt;=LI22,-LI22,(PPMT((PROFORMA!$A$53)/12,LJ21,(PROFORMA!$A$55)*12,PROFORMA!$D$29)))</f>
        <v>#NUM!</v>
      </c>
      <c r="LK25" s="72" t="e">
        <f>IF(-(PPMT((PROFORMA!$A$53)/12,LK21,(PROFORMA!$A$55)*12,PROFORMA!$D$29))&gt;=LJ22,-LJ22,(PPMT((PROFORMA!$A$53)/12,LK21,(PROFORMA!$A$55)*12,PROFORMA!$D$29)))</f>
        <v>#NUM!</v>
      </c>
      <c r="LL25" s="72" t="e">
        <f>IF(-(PPMT((PROFORMA!$A$53)/12,LL21,(PROFORMA!$A$55)*12,PROFORMA!$D$29))&gt;=LK22,-LK22,(PPMT((PROFORMA!$A$53)/12,LL21,(PROFORMA!$A$55)*12,PROFORMA!$D$29)))</f>
        <v>#NUM!</v>
      </c>
      <c r="LM25" s="72" t="e">
        <f>IF(-(PPMT((PROFORMA!$A$53)/12,LM21,(PROFORMA!$A$55)*12,PROFORMA!$D$29))&gt;=LL22,-LL22,(PPMT((PROFORMA!$A$53)/12,LM21,(PROFORMA!$A$55)*12,PROFORMA!$D$29)))</f>
        <v>#NUM!</v>
      </c>
      <c r="LN25" s="72" t="e">
        <f>IF(-(PPMT((PROFORMA!$A$53)/12,LN21,(PROFORMA!$A$55)*12,PROFORMA!$D$29))&gt;=LM22,-LM22,(PPMT((PROFORMA!$A$53)/12,LN21,(PROFORMA!$A$55)*12,PROFORMA!$D$29)))</f>
        <v>#NUM!</v>
      </c>
      <c r="LO25" s="72" t="e">
        <f>IF(-(PPMT((PROFORMA!$A$53)/12,LO21,(PROFORMA!$A$55)*12,PROFORMA!$D$29))&gt;=LN22,-LN22,(PPMT((PROFORMA!$A$53)/12,LO21,(PROFORMA!$A$55)*12,PROFORMA!$D$29)))</f>
        <v>#NUM!</v>
      </c>
      <c r="LP25" s="72" t="e">
        <f>IF(-(PPMT((PROFORMA!$A$53)/12,LP21,(PROFORMA!$A$55)*12,PROFORMA!$D$29))&gt;=LO22,-LO22,(PPMT((PROFORMA!$A$53)/12,LP21,(PROFORMA!$A$55)*12,PROFORMA!$D$29)))</f>
        <v>#NUM!</v>
      </c>
      <c r="LQ25" s="72" t="e">
        <f>IF(-(PPMT((PROFORMA!$A$53)/12,LQ21,(PROFORMA!$A$55)*12,PROFORMA!$D$29))&gt;=LP22,-LP22,(PPMT((PROFORMA!$A$53)/12,LQ21,(PROFORMA!$A$55)*12,PROFORMA!$D$29)))</f>
        <v>#NUM!</v>
      </c>
      <c r="LR25" s="72" t="e">
        <f>IF(-(PPMT((PROFORMA!$A$53)/12,LR21,(PROFORMA!$A$55)*12,PROFORMA!$D$29))&gt;=LQ22,-LQ22,(PPMT((PROFORMA!$A$53)/12,LR21,(PROFORMA!$A$55)*12,PROFORMA!$D$29)))</f>
        <v>#NUM!</v>
      </c>
      <c r="LS25" s="72" t="e">
        <f>IF(-(PPMT((PROFORMA!$A$53)/12,LS21,(PROFORMA!$A$55)*12,PROFORMA!$D$29))&gt;=LR22,-LR22,(PPMT((PROFORMA!$A$53)/12,LS21,(PROFORMA!$A$55)*12,PROFORMA!$D$29)))</f>
        <v>#NUM!</v>
      </c>
      <c r="LT25" s="72" t="e">
        <f>IF(-(PPMT((PROFORMA!$A$53)/12,LT21,(PROFORMA!$A$55)*12,PROFORMA!$D$29))&gt;=LS22,-LS22,(PPMT((PROFORMA!$A$53)/12,LT21,(PROFORMA!$A$55)*12,PROFORMA!$D$29)))</f>
        <v>#NUM!</v>
      </c>
      <c r="LU25" s="72" t="e">
        <f>IF(-(PPMT((PROFORMA!$A$53)/12,LU21,(PROFORMA!$A$55)*12,PROFORMA!$D$29))&gt;=LT22,-LT22,(PPMT((PROFORMA!$A$53)/12,LU21,(PROFORMA!$A$55)*12,PROFORMA!$D$29)))</f>
        <v>#NUM!</v>
      </c>
      <c r="LV25" s="72" t="e">
        <f>IF(-(PPMT((PROFORMA!$A$53)/12,LV21,(PROFORMA!$A$55)*12,PROFORMA!$D$29))&gt;=LU22,-LU22,(PPMT((PROFORMA!$A$53)/12,LV21,(PROFORMA!$A$55)*12,PROFORMA!$D$29)))</f>
        <v>#NUM!</v>
      </c>
      <c r="LW25" s="72" t="e">
        <f>IF(-(PPMT((PROFORMA!$A$53)/12,LW21,(PROFORMA!$A$55)*12,PROFORMA!$D$29))&gt;=LV22,-LV22,(PPMT((PROFORMA!$A$53)/12,LW21,(PROFORMA!$A$55)*12,PROFORMA!$D$29)))</f>
        <v>#NUM!</v>
      </c>
      <c r="LX25" s="72" t="e">
        <f>IF(-(PPMT((PROFORMA!$A$53)/12,LX21,(PROFORMA!$A$55)*12,PROFORMA!$D$29))&gt;=LW22,-LW22,(PPMT((PROFORMA!$A$53)/12,LX21,(PROFORMA!$A$55)*12,PROFORMA!$D$29)))</f>
        <v>#NUM!</v>
      </c>
      <c r="LY25" s="72" t="e">
        <f>IF(-(PPMT((PROFORMA!$A$53)/12,LY21,(PROFORMA!$A$55)*12,PROFORMA!$D$29))&gt;=LX22,-LX22,(PPMT((PROFORMA!$A$53)/12,LY21,(PROFORMA!$A$55)*12,PROFORMA!$D$29)))</f>
        <v>#NUM!</v>
      </c>
      <c r="LZ25" s="72" t="e">
        <f>IF(-(PPMT((PROFORMA!$A$53)/12,LZ21,(PROFORMA!$A$55)*12,PROFORMA!$D$29))&gt;=LY22,-LY22,(PPMT((PROFORMA!$A$53)/12,LZ21,(PROFORMA!$A$55)*12,PROFORMA!$D$29)))</f>
        <v>#NUM!</v>
      </c>
      <c r="MA25" s="72" t="e">
        <f>IF(-(PPMT((PROFORMA!$A$53)/12,MA21,(PROFORMA!$A$55)*12,PROFORMA!$D$29))&gt;=LZ22,-LZ22,(PPMT((PROFORMA!$A$53)/12,MA21,(PROFORMA!$A$55)*12,PROFORMA!$D$29)))</f>
        <v>#NUM!</v>
      </c>
      <c r="MB25" s="72" t="e">
        <f>IF(-(PPMT((PROFORMA!$A$53)/12,MB21,(PROFORMA!$A$55)*12,PROFORMA!$D$29))&gt;=MA22,-MA22,(PPMT((PROFORMA!$A$53)/12,MB21,(PROFORMA!$A$55)*12,PROFORMA!$D$29)))</f>
        <v>#NUM!</v>
      </c>
      <c r="MC25" s="72" t="e">
        <f>IF(-(PPMT((PROFORMA!$A$53)/12,MC21,(PROFORMA!$A$55)*12,PROFORMA!$D$29))&gt;=MB22,-MB22,(PPMT((PROFORMA!$A$53)/12,MC21,(PROFORMA!$A$55)*12,PROFORMA!$D$29)))</f>
        <v>#NUM!</v>
      </c>
      <c r="MD25" s="72" t="e">
        <f>IF(-(PPMT((PROFORMA!$A$53)/12,MD21,(PROFORMA!$A$55)*12,PROFORMA!$D$29))&gt;=MC22,-MC22,(PPMT((PROFORMA!$A$53)/12,MD21,(PROFORMA!$A$55)*12,PROFORMA!$D$29)))</f>
        <v>#NUM!</v>
      </c>
      <c r="ME25" s="72" t="e">
        <f>IF(-(PPMT((PROFORMA!$A$53)/12,ME21,(PROFORMA!$A$55)*12,PROFORMA!$D$29))&gt;=MD22,-MD22,(PPMT((PROFORMA!$A$53)/12,ME21,(PROFORMA!$A$55)*12,PROFORMA!$D$29)))</f>
        <v>#NUM!</v>
      </c>
      <c r="MF25" s="72" t="e">
        <f>IF(-(PPMT((PROFORMA!$A$53)/12,MF21,(PROFORMA!$A$55)*12,PROFORMA!$D$29))&gt;=ME22,-ME22,(PPMT((PROFORMA!$A$53)/12,MF21,(PROFORMA!$A$55)*12,PROFORMA!$D$29)))</f>
        <v>#NUM!</v>
      </c>
      <c r="MG25" s="72" t="e">
        <f>IF(-(PPMT((PROFORMA!$A$53)/12,MG21,(PROFORMA!$A$55)*12,PROFORMA!$D$29))&gt;=MF22,-MF22,(PPMT((PROFORMA!$A$53)/12,MG21,(PROFORMA!$A$55)*12,PROFORMA!$D$29)))</f>
        <v>#NUM!</v>
      </c>
      <c r="MH25" s="72" t="e">
        <f>IF(-(PPMT((PROFORMA!$A$53)/12,MH21,(PROFORMA!$A$55)*12,PROFORMA!$D$29))&gt;=MG22,-MG22,(PPMT((PROFORMA!$A$53)/12,MH21,(PROFORMA!$A$55)*12,PROFORMA!$D$29)))</f>
        <v>#NUM!</v>
      </c>
      <c r="MI25" s="72" t="e">
        <f>IF(-(PPMT((PROFORMA!$A$53)/12,MI21,(PROFORMA!$A$55)*12,PROFORMA!$D$29))&gt;=MH22,-MH22,(PPMT((PROFORMA!$A$53)/12,MI21,(PROFORMA!$A$55)*12,PROFORMA!$D$29)))</f>
        <v>#NUM!</v>
      </c>
      <c r="MJ25" s="72" t="e">
        <f>IF(-(PPMT((PROFORMA!$A$53)/12,MJ21,(PROFORMA!$A$55)*12,PROFORMA!$D$29))&gt;=MI22,-MI22,(PPMT((PROFORMA!$A$53)/12,MJ21,(PROFORMA!$A$55)*12,PROFORMA!$D$29)))</f>
        <v>#NUM!</v>
      </c>
      <c r="MK25" s="72" t="e">
        <f>IF(-(PPMT((PROFORMA!$A$53)/12,MK21,(PROFORMA!$A$55)*12,PROFORMA!$D$29))&gt;=MJ22,-MJ22,(PPMT((PROFORMA!$A$53)/12,MK21,(PROFORMA!$A$55)*12,PROFORMA!$D$29)))</f>
        <v>#NUM!</v>
      </c>
      <c r="ML25" s="72" t="e">
        <f>IF(-(PPMT((PROFORMA!$A$53)/12,ML21,(PROFORMA!$A$55)*12,PROFORMA!$D$29))&gt;=MK22,-MK22,(PPMT((PROFORMA!$A$53)/12,ML21,(PROFORMA!$A$55)*12,PROFORMA!$D$29)))</f>
        <v>#NUM!</v>
      </c>
      <c r="MM25" s="72" t="e">
        <f>IF(-(PPMT((PROFORMA!$A$53)/12,MM21,(PROFORMA!$A$55)*12,PROFORMA!$D$29))&gt;=ML22,-ML22,(PPMT((PROFORMA!$A$53)/12,MM21,(PROFORMA!$A$55)*12,PROFORMA!$D$29)))</f>
        <v>#NUM!</v>
      </c>
      <c r="MN25" s="72" t="e">
        <f>IF(-(PPMT((PROFORMA!$A$53)/12,MN21,(PROFORMA!$A$55)*12,PROFORMA!$D$29))&gt;=MM22,-MM22,(PPMT((PROFORMA!$A$53)/12,MN21,(PROFORMA!$A$55)*12,PROFORMA!$D$29)))</f>
        <v>#NUM!</v>
      </c>
      <c r="MO25" s="72" t="e">
        <f>IF(-(PPMT((PROFORMA!$A$53)/12,MO21,(PROFORMA!$A$55)*12,PROFORMA!$D$29))&gt;=MN22,-MN22,(PPMT((PROFORMA!$A$53)/12,MO21,(PROFORMA!$A$55)*12,PROFORMA!$D$29)))</f>
        <v>#NUM!</v>
      </c>
      <c r="MP25" s="72" t="e">
        <f>IF(-(PPMT((PROFORMA!$A$53)/12,MP21,(PROFORMA!$A$55)*12,PROFORMA!$D$29))&gt;=MO22,-MO22,(PPMT((PROFORMA!$A$53)/12,MP21,(PROFORMA!$A$55)*12,PROFORMA!$D$29)))</f>
        <v>#NUM!</v>
      </c>
      <c r="MQ25" s="72" t="e">
        <f>IF(-(PPMT((PROFORMA!$A$53)/12,MQ21,(PROFORMA!$A$55)*12,PROFORMA!$D$29))&gt;=MP22,-MP22,(PPMT((PROFORMA!$A$53)/12,MQ21,(PROFORMA!$A$55)*12,PROFORMA!$D$29)))</f>
        <v>#NUM!</v>
      </c>
      <c r="MR25" s="72" t="e">
        <f>IF(-(PPMT((PROFORMA!$A$53)/12,MR21,(PROFORMA!$A$55)*12,PROFORMA!$D$29))&gt;=MQ22,-MQ22,(PPMT((PROFORMA!$A$53)/12,MR21,(PROFORMA!$A$55)*12,PROFORMA!$D$29)))</f>
        <v>#NUM!</v>
      </c>
      <c r="MS25" s="72" t="e">
        <f>IF(-(PPMT((PROFORMA!$A$53)/12,MS21,(PROFORMA!$A$55)*12,PROFORMA!$D$29))&gt;=MR22,-MR22,(PPMT((PROFORMA!$A$53)/12,MS21,(PROFORMA!$A$55)*12,PROFORMA!$D$29)))</f>
        <v>#NUM!</v>
      </c>
      <c r="MT25" s="72" t="e">
        <f>IF(-(PPMT((PROFORMA!$A$53)/12,MT21,(PROFORMA!$A$55)*12,PROFORMA!$D$29))&gt;=MS22,-MS22,(PPMT((PROFORMA!$A$53)/12,MT21,(PROFORMA!$A$55)*12,PROFORMA!$D$29)))</f>
        <v>#NUM!</v>
      </c>
      <c r="MU25" s="72" t="e">
        <f>IF(-(PPMT((PROFORMA!$A$53)/12,MU21,(PROFORMA!$A$55)*12,PROFORMA!$D$29))&gt;=MT22,-MT22,(PPMT((PROFORMA!$A$53)/12,MU21,(PROFORMA!$A$55)*12,PROFORMA!$D$29)))</f>
        <v>#NUM!</v>
      </c>
      <c r="MV25" s="72" t="e">
        <f>IF(-(PPMT((PROFORMA!$A$53)/12,MV21,(PROFORMA!$A$55)*12,PROFORMA!$D$29))&gt;=MU22,-MU22,(PPMT((PROFORMA!$A$53)/12,MV21,(PROFORMA!$A$55)*12,PROFORMA!$D$29)))</f>
        <v>#NUM!</v>
      </c>
      <c r="MW25" s="72" t="e">
        <f>IF(-(PPMT((PROFORMA!$A$53)/12,MW21,(PROFORMA!$A$55)*12,PROFORMA!$D$29))&gt;=MV22,-MV22,(PPMT((PROFORMA!$A$53)/12,MW21,(PROFORMA!$A$55)*12,PROFORMA!$D$29)))</f>
        <v>#NUM!</v>
      </c>
      <c r="MX25" s="72" t="e">
        <f>IF(-(PPMT((PROFORMA!$A$53)/12,MX21,(PROFORMA!$A$55)*12,PROFORMA!$D$29))&gt;=MW22,-MW22,(PPMT((PROFORMA!$A$53)/12,MX21,(PROFORMA!$A$55)*12,PROFORMA!$D$29)))</f>
        <v>#NUM!</v>
      </c>
      <c r="MY25" s="72" t="e">
        <f>IF(-(PPMT((PROFORMA!$A$53)/12,MY21,(PROFORMA!$A$55)*12,PROFORMA!$D$29))&gt;=MX22,-MX22,(PPMT((PROFORMA!$A$53)/12,MY21,(PROFORMA!$A$55)*12,PROFORMA!$D$29)))</f>
        <v>#NUM!</v>
      </c>
    </row>
    <row r="26" spans="1:363" s="70" customFormat="1" x14ac:dyDescent="0.2">
      <c r="A26" s="31" t="s">
        <v>139</v>
      </c>
      <c r="C26" s="70">
        <f>C23+B26</f>
        <v>-3346.9107841100613</v>
      </c>
      <c r="D26" s="70">
        <f t="shared" ref="D26:BO26" si="25">D23+C26</f>
        <v>-6693.8215682201226</v>
      </c>
      <c r="E26" s="70">
        <f t="shared" si="25"/>
        <v>-10040.732352330184</v>
      </c>
      <c r="F26" s="70">
        <f t="shared" si="25"/>
        <v>-13387.643136440245</v>
      </c>
      <c r="G26" s="70">
        <f t="shared" si="25"/>
        <v>-16734.553920550308</v>
      </c>
      <c r="H26" s="70">
        <f t="shared" si="25"/>
        <v>-20081.464704660371</v>
      </c>
      <c r="I26" s="70">
        <f t="shared" si="25"/>
        <v>-23428.375488770434</v>
      </c>
      <c r="J26" s="70">
        <f t="shared" si="25"/>
        <v>-26775.286272880498</v>
      </c>
      <c r="K26" s="70">
        <f t="shared" si="25"/>
        <v>-30122.197056990561</v>
      </c>
      <c r="L26" s="70">
        <f t="shared" si="25"/>
        <v>-33469.107841100624</v>
      </c>
      <c r="M26" s="70">
        <f t="shared" si="25"/>
        <v>-36816.018625210687</v>
      </c>
      <c r="N26" s="70">
        <f t="shared" si="25"/>
        <v>-40162.92940932075</v>
      </c>
      <c r="O26" s="70">
        <f t="shared" si="25"/>
        <v>-43509.840193430813</v>
      </c>
      <c r="P26" s="70">
        <f t="shared" si="25"/>
        <v>-46856.750977540876</v>
      </c>
      <c r="Q26" s="70">
        <f t="shared" si="25"/>
        <v>-50203.661761650939</v>
      </c>
      <c r="R26" s="70">
        <f t="shared" si="25"/>
        <v>-53550.572545761002</v>
      </c>
      <c r="S26" s="70">
        <f t="shared" si="25"/>
        <v>-56897.483329871066</v>
      </c>
      <c r="T26" s="70">
        <f t="shared" si="25"/>
        <v>-60244.394113981129</v>
      </c>
      <c r="U26" s="70">
        <f t="shared" si="25"/>
        <v>-63591.304898091192</v>
      </c>
      <c r="V26" s="70">
        <f t="shared" si="25"/>
        <v>-66938.215682201248</v>
      </c>
      <c r="W26" s="70">
        <f t="shared" si="25"/>
        <v>-70285.126466311311</v>
      </c>
      <c r="X26" s="70">
        <f t="shared" si="25"/>
        <v>-73632.037250421374</v>
      </c>
      <c r="Y26" s="70">
        <f t="shared" si="25"/>
        <v>-76978.948034531437</v>
      </c>
      <c r="Z26" s="70">
        <f t="shared" si="25"/>
        <v>-80325.8588186415</v>
      </c>
      <c r="AA26" s="70">
        <f t="shared" si="25"/>
        <v>-83672.769602751563</v>
      </c>
      <c r="AB26" s="70">
        <f t="shared" si="25"/>
        <v>-87019.680386861626</v>
      </c>
      <c r="AC26" s="70">
        <f t="shared" si="25"/>
        <v>-90366.591170971689</v>
      </c>
      <c r="AD26" s="70">
        <f t="shared" si="25"/>
        <v>-93713.501955081752</v>
      </c>
      <c r="AE26" s="70">
        <f t="shared" si="25"/>
        <v>-97060.412739191815</v>
      </c>
      <c r="AF26" s="70">
        <f t="shared" si="25"/>
        <v>-100407.32352330188</v>
      </c>
      <c r="AG26" s="70">
        <f t="shared" si="25"/>
        <v>-103754.23430741194</v>
      </c>
      <c r="AH26" s="70">
        <f t="shared" si="25"/>
        <v>-107101.145091522</v>
      </c>
      <c r="AI26" s="70">
        <f t="shared" si="25"/>
        <v>-110448.05587563207</v>
      </c>
      <c r="AJ26" s="70">
        <f t="shared" si="25"/>
        <v>-113794.96665974213</v>
      </c>
      <c r="AK26" s="70">
        <f t="shared" si="25"/>
        <v>-117141.87744385219</v>
      </c>
      <c r="AL26" s="70">
        <f t="shared" si="25"/>
        <v>-120488.78822796226</v>
      </c>
      <c r="AM26" s="70">
        <f t="shared" si="25"/>
        <v>-123835.69901207232</v>
      </c>
      <c r="AN26" s="70">
        <f t="shared" si="25"/>
        <v>-127182.60979618238</v>
      </c>
      <c r="AO26" s="70">
        <f t="shared" si="25"/>
        <v>-130529.52058029245</v>
      </c>
      <c r="AP26" s="70">
        <f t="shared" si="25"/>
        <v>-133876.4313644025</v>
      </c>
      <c r="AQ26" s="70">
        <f t="shared" si="25"/>
        <v>-137223.34214851254</v>
      </c>
      <c r="AR26" s="70">
        <f t="shared" si="25"/>
        <v>-140570.25293262259</v>
      </c>
      <c r="AS26" s="70">
        <f t="shared" si="25"/>
        <v>-143917.16371673264</v>
      </c>
      <c r="AT26" s="70">
        <f t="shared" si="25"/>
        <v>-147264.07450084269</v>
      </c>
      <c r="AU26" s="70">
        <f t="shared" si="25"/>
        <v>-150610.98528495274</v>
      </c>
      <c r="AV26" s="70">
        <f t="shared" si="25"/>
        <v>-153957.89606906279</v>
      </c>
      <c r="AW26" s="70">
        <f t="shared" si="25"/>
        <v>-157304.80685317283</v>
      </c>
      <c r="AX26" s="70">
        <f t="shared" si="25"/>
        <v>-160651.71763728288</v>
      </c>
      <c r="AY26" s="70">
        <f t="shared" si="25"/>
        <v>-163998.62842139293</v>
      </c>
      <c r="AZ26" s="70">
        <f t="shared" si="25"/>
        <v>-167345.53920550298</v>
      </c>
      <c r="BA26" s="70">
        <f t="shared" si="25"/>
        <v>-170692.44998961303</v>
      </c>
      <c r="BB26" s="70">
        <f t="shared" si="25"/>
        <v>-174039.36077372308</v>
      </c>
      <c r="BC26" s="70">
        <f t="shared" si="25"/>
        <v>-177386.27155783313</v>
      </c>
      <c r="BD26" s="70">
        <f t="shared" si="25"/>
        <v>-180733.18234194317</v>
      </c>
      <c r="BE26" s="70">
        <f t="shared" si="25"/>
        <v>-184080.09312605322</v>
      </c>
      <c r="BF26" s="70">
        <f t="shared" si="25"/>
        <v>-187427.00391016327</v>
      </c>
      <c r="BG26" s="70">
        <f t="shared" si="25"/>
        <v>-190773.91469427332</v>
      </c>
      <c r="BH26" s="70">
        <f t="shared" si="25"/>
        <v>-194120.82547838337</v>
      </c>
      <c r="BI26" s="70">
        <f t="shared" si="25"/>
        <v>-197467.73626249342</v>
      </c>
      <c r="BJ26" s="70">
        <f t="shared" si="25"/>
        <v>-200814.64704660347</v>
      </c>
      <c r="BK26" s="70">
        <f t="shared" si="25"/>
        <v>-204161.55783071351</v>
      </c>
      <c r="BL26" s="70">
        <f t="shared" si="25"/>
        <v>-207508.46861482356</v>
      </c>
      <c r="BM26" s="70">
        <f t="shared" si="25"/>
        <v>-210855.37939893361</v>
      </c>
      <c r="BN26" s="70">
        <f t="shared" si="25"/>
        <v>-214202.29018304366</v>
      </c>
      <c r="BO26" s="70">
        <f t="shared" si="25"/>
        <v>-217549.20096715371</v>
      </c>
      <c r="BP26" s="70">
        <f t="shared" ref="BP26:EA26" si="26">BP23+BO26</f>
        <v>-220896.11175126376</v>
      </c>
      <c r="BQ26" s="70">
        <f t="shared" si="26"/>
        <v>-224243.02253537381</v>
      </c>
      <c r="BR26" s="70">
        <f t="shared" si="26"/>
        <v>-227589.93331948385</v>
      </c>
      <c r="BS26" s="70">
        <f t="shared" si="26"/>
        <v>-230936.8441035939</v>
      </c>
      <c r="BT26" s="70">
        <f t="shared" si="26"/>
        <v>-234283.75488770395</v>
      </c>
      <c r="BU26" s="70">
        <f t="shared" si="26"/>
        <v>-237630.665671814</v>
      </c>
      <c r="BV26" s="70">
        <f t="shared" si="26"/>
        <v>-240977.57645592405</v>
      </c>
      <c r="BW26" s="70">
        <f t="shared" si="26"/>
        <v>-244324.4872400341</v>
      </c>
      <c r="BX26" s="70">
        <f t="shared" si="26"/>
        <v>-247671.39802414415</v>
      </c>
      <c r="BY26" s="70">
        <f t="shared" si="26"/>
        <v>-251018.30880825419</v>
      </c>
      <c r="BZ26" s="70">
        <f t="shared" si="26"/>
        <v>-254365.21959236424</v>
      </c>
      <c r="CA26" s="70">
        <f t="shared" si="26"/>
        <v>-257712.13037647429</v>
      </c>
      <c r="CB26" s="70">
        <f t="shared" si="26"/>
        <v>-261059.04116058434</v>
      </c>
      <c r="CC26" s="70">
        <f t="shared" si="26"/>
        <v>-264405.95194469439</v>
      </c>
      <c r="CD26" s="70">
        <f t="shared" si="26"/>
        <v>-267752.86272880447</v>
      </c>
      <c r="CE26" s="70">
        <f t="shared" si="26"/>
        <v>-271099.77351291454</v>
      </c>
      <c r="CF26" s="70">
        <f t="shared" si="26"/>
        <v>-274446.68429702462</v>
      </c>
      <c r="CG26" s="70">
        <f t="shared" si="26"/>
        <v>-277793.5950811347</v>
      </c>
      <c r="CH26" s="70">
        <f t="shared" si="26"/>
        <v>-281140.50586524478</v>
      </c>
      <c r="CI26" s="70">
        <f t="shared" si="26"/>
        <v>-284487.41664935485</v>
      </c>
      <c r="CJ26" s="70">
        <f t="shared" si="26"/>
        <v>-287834.32743346493</v>
      </c>
      <c r="CK26" s="70">
        <f t="shared" si="26"/>
        <v>-291181.23821757501</v>
      </c>
      <c r="CL26" s="70">
        <f t="shared" si="26"/>
        <v>-294528.14900168509</v>
      </c>
      <c r="CM26" s="70">
        <f t="shared" si="26"/>
        <v>-297875.05978579517</v>
      </c>
      <c r="CN26" s="70">
        <f t="shared" si="26"/>
        <v>-301221.97056990524</v>
      </c>
      <c r="CO26" s="70">
        <f t="shared" si="26"/>
        <v>-304568.88135401532</v>
      </c>
      <c r="CP26" s="70">
        <f t="shared" si="26"/>
        <v>-307915.7921381254</v>
      </c>
      <c r="CQ26" s="70">
        <f t="shared" si="26"/>
        <v>-311262.70292223548</v>
      </c>
      <c r="CR26" s="70">
        <f t="shared" si="26"/>
        <v>-314609.61370634555</v>
      </c>
      <c r="CS26" s="70">
        <f t="shared" si="26"/>
        <v>-317956.52449045563</v>
      </c>
      <c r="CT26" s="70">
        <f t="shared" si="26"/>
        <v>-321303.43527456571</v>
      </c>
      <c r="CU26" s="70">
        <f t="shared" si="26"/>
        <v>-324650.34605867579</v>
      </c>
      <c r="CV26" s="70">
        <f t="shared" si="26"/>
        <v>-327997.25684278586</v>
      </c>
      <c r="CW26" s="70">
        <f t="shared" si="26"/>
        <v>-331344.16762689594</v>
      </c>
      <c r="CX26" s="70">
        <f t="shared" si="26"/>
        <v>-334691.07841100602</v>
      </c>
      <c r="CY26" s="70">
        <f t="shared" si="26"/>
        <v>-338037.9891951161</v>
      </c>
      <c r="CZ26" s="70">
        <f t="shared" si="26"/>
        <v>-341384.89997922617</v>
      </c>
      <c r="DA26" s="70">
        <f t="shared" si="26"/>
        <v>-344731.81076333625</v>
      </c>
      <c r="DB26" s="70">
        <f t="shared" si="26"/>
        <v>-348078.72154744633</v>
      </c>
      <c r="DC26" s="70">
        <f t="shared" si="26"/>
        <v>-351425.63233155641</v>
      </c>
      <c r="DD26" s="70">
        <f t="shared" si="26"/>
        <v>-354772.54311566649</v>
      </c>
      <c r="DE26" s="70">
        <f t="shared" si="26"/>
        <v>-358119.45389977656</v>
      </c>
      <c r="DF26" s="70">
        <f t="shared" si="26"/>
        <v>-361466.36468388664</v>
      </c>
      <c r="DG26" s="70">
        <f t="shared" si="26"/>
        <v>-364813.27546799672</v>
      </c>
      <c r="DH26" s="70">
        <f t="shared" si="26"/>
        <v>-368160.1862521068</v>
      </c>
      <c r="DI26" s="70">
        <f t="shared" si="26"/>
        <v>-371507.09703621687</v>
      </c>
      <c r="DJ26" s="70">
        <f t="shared" si="26"/>
        <v>-374854.00782032695</v>
      </c>
      <c r="DK26" s="70">
        <f t="shared" si="26"/>
        <v>-378200.91860443703</v>
      </c>
      <c r="DL26" s="70">
        <f t="shared" si="26"/>
        <v>-381547.82938854711</v>
      </c>
      <c r="DM26" s="70">
        <f t="shared" si="26"/>
        <v>-384894.74017265718</v>
      </c>
      <c r="DN26" s="70">
        <f t="shared" si="26"/>
        <v>-388241.65095676726</v>
      </c>
      <c r="DO26" s="70">
        <f t="shared" si="26"/>
        <v>-391588.56174087734</v>
      </c>
      <c r="DP26" s="70">
        <f t="shared" si="26"/>
        <v>-394935.47252498742</v>
      </c>
      <c r="DQ26" s="70">
        <f t="shared" si="26"/>
        <v>-398282.38330909749</v>
      </c>
      <c r="DR26" s="70">
        <f t="shared" si="26"/>
        <v>-401629.29409320757</v>
      </c>
      <c r="DS26" s="70">
        <f t="shared" si="26"/>
        <v>-404976.20487731765</v>
      </c>
      <c r="DT26" s="70">
        <f t="shared" si="26"/>
        <v>-408323.11566142773</v>
      </c>
      <c r="DU26" s="70">
        <f t="shared" si="26"/>
        <v>-411670.02644553781</v>
      </c>
      <c r="DV26" s="70">
        <f t="shared" si="26"/>
        <v>-415016.93722964788</v>
      </c>
      <c r="DW26" s="70">
        <f t="shared" si="26"/>
        <v>-418363.84801375796</v>
      </c>
      <c r="DX26" s="70">
        <f t="shared" si="26"/>
        <v>-421710.75879786804</v>
      </c>
      <c r="DY26" s="70">
        <f t="shared" si="26"/>
        <v>-425057.66958197812</v>
      </c>
      <c r="DZ26" s="70">
        <f t="shared" si="26"/>
        <v>-428404.58036608819</v>
      </c>
      <c r="EA26" s="70">
        <f t="shared" si="26"/>
        <v>-431751.49115019827</v>
      </c>
      <c r="EB26" s="70">
        <f t="shared" ref="EB26:GM26" si="27">EB23+EA26</f>
        <v>-435098.40193430835</v>
      </c>
      <c r="EC26" s="70">
        <f t="shared" si="27"/>
        <v>-438445.31271841843</v>
      </c>
      <c r="ED26" s="70">
        <f t="shared" si="27"/>
        <v>-441792.2235025285</v>
      </c>
      <c r="EE26" s="70">
        <f t="shared" si="27"/>
        <v>-445139.13428663858</v>
      </c>
      <c r="EF26" s="70">
        <f t="shared" si="27"/>
        <v>-448486.04507074866</v>
      </c>
      <c r="EG26" s="70">
        <f t="shared" si="27"/>
        <v>-451832.95585485874</v>
      </c>
      <c r="EH26" s="70">
        <f t="shared" si="27"/>
        <v>-455179.86663896882</v>
      </c>
      <c r="EI26" s="70">
        <f t="shared" si="27"/>
        <v>-458526.77742307889</v>
      </c>
      <c r="EJ26" s="70">
        <f t="shared" si="27"/>
        <v>-461873.68820718897</v>
      </c>
      <c r="EK26" s="70">
        <f t="shared" si="27"/>
        <v>-465220.59899129905</v>
      </c>
      <c r="EL26" s="70">
        <f t="shared" si="27"/>
        <v>-468567.50977540913</v>
      </c>
      <c r="EM26" s="70">
        <f t="shared" si="27"/>
        <v>-471914.4205595192</v>
      </c>
      <c r="EN26" s="70">
        <f t="shared" si="27"/>
        <v>-475261.33134362928</v>
      </c>
      <c r="EO26" s="70">
        <f t="shared" si="27"/>
        <v>-478608.24212773936</v>
      </c>
      <c r="EP26" s="70">
        <f t="shared" si="27"/>
        <v>-481955.15291184944</v>
      </c>
      <c r="EQ26" s="70">
        <f t="shared" si="27"/>
        <v>-485302.06369595951</v>
      </c>
      <c r="ER26" s="70">
        <f t="shared" si="27"/>
        <v>-488648.97448006959</v>
      </c>
      <c r="ES26" s="70">
        <f t="shared" si="27"/>
        <v>-491995.88526417967</v>
      </c>
      <c r="ET26" s="70">
        <f t="shared" si="27"/>
        <v>-495342.79604828975</v>
      </c>
      <c r="EU26" s="70">
        <f t="shared" si="27"/>
        <v>-498689.70683239982</v>
      </c>
      <c r="EV26" s="70">
        <f t="shared" si="27"/>
        <v>-502036.6176165099</v>
      </c>
      <c r="EW26" s="70">
        <f t="shared" si="27"/>
        <v>-505383.52840061998</v>
      </c>
      <c r="EX26" s="70">
        <f t="shared" si="27"/>
        <v>-508730.43918473006</v>
      </c>
      <c r="EY26" s="70">
        <f t="shared" si="27"/>
        <v>-512077.34996884014</v>
      </c>
      <c r="EZ26" s="70">
        <f t="shared" si="27"/>
        <v>-515424.26075295021</v>
      </c>
      <c r="FA26" s="70">
        <f t="shared" si="27"/>
        <v>-518771.17153706029</v>
      </c>
      <c r="FB26" s="70">
        <f t="shared" si="27"/>
        <v>-522118.08232117037</v>
      </c>
      <c r="FC26" s="70">
        <f t="shared" si="27"/>
        <v>-525464.99310528045</v>
      </c>
      <c r="FD26" s="70">
        <f t="shared" si="27"/>
        <v>-528811.90388939052</v>
      </c>
      <c r="FE26" s="70">
        <f t="shared" si="27"/>
        <v>-532158.8146735006</v>
      </c>
      <c r="FF26" s="70">
        <f t="shared" si="27"/>
        <v>-535505.72545761068</v>
      </c>
      <c r="FG26" s="70">
        <f t="shared" si="27"/>
        <v>-538852.63624172076</v>
      </c>
      <c r="FH26" s="70">
        <f t="shared" si="27"/>
        <v>-542199.54702583083</v>
      </c>
      <c r="FI26" s="70">
        <f t="shared" si="27"/>
        <v>-545546.45780994091</v>
      </c>
      <c r="FJ26" s="70">
        <f t="shared" si="27"/>
        <v>-548893.36859405099</v>
      </c>
      <c r="FK26" s="70">
        <f t="shared" si="27"/>
        <v>-552240.27937816107</v>
      </c>
      <c r="FL26" s="70">
        <f t="shared" si="27"/>
        <v>-555587.19016227114</v>
      </c>
      <c r="FM26" s="70">
        <f t="shared" si="27"/>
        <v>-558934.10094638122</v>
      </c>
      <c r="FN26" s="70">
        <f t="shared" si="27"/>
        <v>-562281.0117304913</v>
      </c>
      <c r="FO26" s="70">
        <f t="shared" si="27"/>
        <v>-565627.92251460138</v>
      </c>
      <c r="FP26" s="70">
        <f t="shared" si="27"/>
        <v>-568974.83329871146</v>
      </c>
      <c r="FQ26" s="70">
        <f t="shared" si="27"/>
        <v>-572321.74408282153</v>
      </c>
      <c r="FR26" s="70">
        <f t="shared" si="27"/>
        <v>-575668.65486693161</v>
      </c>
      <c r="FS26" s="70">
        <f t="shared" si="27"/>
        <v>-579015.56565104169</v>
      </c>
      <c r="FT26" s="70">
        <f t="shared" si="27"/>
        <v>-582362.47643515177</v>
      </c>
      <c r="FU26" s="70">
        <f t="shared" si="27"/>
        <v>-585709.38721926184</v>
      </c>
      <c r="FV26" s="70">
        <f t="shared" si="27"/>
        <v>-589056.29800337192</v>
      </c>
      <c r="FW26" s="70">
        <f t="shared" si="27"/>
        <v>-592403.208787482</v>
      </c>
      <c r="FX26" s="70">
        <f t="shared" si="27"/>
        <v>-595750.11957159208</v>
      </c>
      <c r="FY26" s="70">
        <f t="shared" si="27"/>
        <v>-599097.03035570215</v>
      </c>
      <c r="FZ26" s="70">
        <f t="shared" si="27"/>
        <v>-602443.94113981223</v>
      </c>
      <c r="GA26" s="70">
        <f t="shared" si="27"/>
        <v>-605790.85192392231</v>
      </c>
      <c r="GB26" s="70">
        <f t="shared" si="27"/>
        <v>-609137.76270803239</v>
      </c>
      <c r="GC26" s="70">
        <f t="shared" si="27"/>
        <v>-612484.67349214246</v>
      </c>
      <c r="GD26" s="70">
        <f t="shared" si="27"/>
        <v>-615831.58427625254</v>
      </c>
      <c r="GE26" s="70">
        <f t="shared" si="27"/>
        <v>-619178.49506036262</v>
      </c>
      <c r="GF26" s="70">
        <f t="shared" si="27"/>
        <v>-622525.4058444727</v>
      </c>
      <c r="GG26" s="70">
        <f t="shared" si="27"/>
        <v>-625872.31662858278</v>
      </c>
      <c r="GH26" s="70">
        <f t="shared" si="27"/>
        <v>-629219.22741269285</v>
      </c>
      <c r="GI26" s="70">
        <f t="shared" si="27"/>
        <v>-632566.13819680293</v>
      </c>
      <c r="GJ26" s="70">
        <f t="shared" si="27"/>
        <v>-635913.04898091301</v>
      </c>
      <c r="GK26" s="70">
        <f t="shared" si="27"/>
        <v>-639259.95976502309</v>
      </c>
      <c r="GL26" s="70">
        <f t="shared" si="27"/>
        <v>-642606.87054913316</v>
      </c>
      <c r="GM26" s="70">
        <f t="shared" si="27"/>
        <v>-645953.78133324324</v>
      </c>
      <c r="GN26" s="70">
        <f t="shared" ref="GN26:IY26" si="28">GN23+GM26</f>
        <v>-649300.69211735332</v>
      </c>
      <c r="GO26" s="70">
        <f t="shared" si="28"/>
        <v>-652647.6029014634</v>
      </c>
      <c r="GP26" s="70">
        <f t="shared" si="28"/>
        <v>-655994.51368557347</v>
      </c>
      <c r="GQ26" s="70">
        <f t="shared" si="28"/>
        <v>-659341.42446968355</v>
      </c>
      <c r="GR26" s="70">
        <f t="shared" si="28"/>
        <v>-662688.33525379363</v>
      </c>
      <c r="GS26" s="70">
        <f t="shared" si="28"/>
        <v>-666035.24603790371</v>
      </c>
      <c r="GT26" s="70">
        <f t="shared" si="28"/>
        <v>-669382.15682201379</v>
      </c>
      <c r="GU26" s="70">
        <f t="shared" si="28"/>
        <v>-672729.06760612386</v>
      </c>
      <c r="GV26" s="70">
        <f t="shared" si="28"/>
        <v>-676075.97839023394</v>
      </c>
      <c r="GW26" s="70">
        <f t="shared" si="28"/>
        <v>-679422.88917434402</v>
      </c>
      <c r="GX26" s="70">
        <f t="shared" si="28"/>
        <v>-682769.7999584541</v>
      </c>
      <c r="GY26" s="70">
        <f t="shared" si="28"/>
        <v>-686116.71074256417</v>
      </c>
      <c r="GZ26" s="70">
        <f t="shared" si="28"/>
        <v>-689463.62152667425</v>
      </c>
      <c r="HA26" s="70">
        <f t="shared" si="28"/>
        <v>-692810.53231078433</v>
      </c>
      <c r="HB26" s="70">
        <f t="shared" si="28"/>
        <v>-696157.44309489441</v>
      </c>
      <c r="HC26" s="70">
        <f t="shared" si="28"/>
        <v>-699504.35387900448</v>
      </c>
      <c r="HD26" s="70">
        <f t="shared" si="28"/>
        <v>-702851.26466311456</v>
      </c>
      <c r="HE26" s="70">
        <f t="shared" si="28"/>
        <v>-706198.17544722464</v>
      </c>
      <c r="HF26" s="70">
        <f t="shared" si="28"/>
        <v>-709545.08623133472</v>
      </c>
      <c r="HG26" s="70">
        <f t="shared" si="28"/>
        <v>-712891.99701544479</v>
      </c>
      <c r="HH26" s="70">
        <f t="shared" si="28"/>
        <v>-716238.90779955487</v>
      </c>
      <c r="HI26" s="70">
        <f t="shared" si="28"/>
        <v>-719585.81858366495</v>
      </c>
      <c r="HJ26" s="70">
        <f t="shared" si="28"/>
        <v>-722932.72936777503</v>
      </c>
      <c r="HK26" s="70">
        <f t="shared" si="28"/>
        <v>-726279.64015188511</v>
      </c>
      <c r="HL26" s="70">
        <f t="shared" si="28"/>
        <v>-729626.55093599518</v>
      </c>
      <c r="HM26" s="70">
        <f t="shared" si="28"/>
        <v>-732973.46172010526</v>
      </c>
      <c r="HN26" s="70">
        <f t="shared" si="28"/>
        <v>-736320.37250421534</v>
      </c>
      <c r="HO26" s="70">
        <f t="shared" si="28"/>
        <v>-739667.28328832542</v>
      </c>
      <c r="HP26" s="70">
        <f t="shared" si="28"/>
        <v>-743014.19407243549</v>
      </c>
      <c r="HQ26" s="70">
        <f t="shared" si="28"/>
        <v>-746361.10485654557</v>
      </c>
      <c r="HR26" s="70">
        <f t="shared" si="28"/>
        <v>-749708.01564065565</v>
      </c>
      <c r="HS26" s="70">
        <f t="shared" si="28"/>
        <v>-753054.92642476573</v>
      </c>
      <c r="HT26" s="70">
        <f t="shared" si="28"/>
        <v>-756401.8372088758</v>
      </c>
      <c r="HU26" s="70">
        <f t="shared" si="28"/>
        <v>-759748.74799298588</v>
      </c>
      <c r="HV26" s="70">
        <f t="shared" si="28"/>
        <v>-763095.65877709596</v>
      </c>
      <c r="HW26" s="70">
        <f t="shared" si="28"/>
        <v>-766442.56956120604</v>
      </c>
      <c r="HX26" s="70">
        <f t="shared" si="28"/>
        <v>-769789.48034531611</v>
      </c>
      <c r="HY26" s="70">
        <f t="shared" si="28"/>
        <v>-773136.39112942619</v>
      </c>
      <c r="HZ26" s="70">
        <f t="shared" si="28"/>
        <v>-776483.30191353627</v>
      </c>
      <c r="IA26" s="70">
        <f t="shared" si="28"/>
        <v>-779830.21269764635</v>
      </c>
      <c r="IB26" s="70">
        <f t="shared" si="28"/>
        <v>-783177.12348175643</v>
      </c>
      <c r="IC26" s="70">
        <f t="shared" si="28"/>
        <v>-786524.0342658665</v>
      </c>
      <c r="ID26" s="70">
        <f t="shared" si="28"/>
        <v>-789870.94504997658</v>
      </c>
      <c r="IE26" s="70">
        <f t="shared" si="28"/>
        <v>-793217.85583408666</v>
      </c>
      <c r="IF26" s="70">
        <f t="shared" si="28"/>
        <v>-796564.76661819674</v>
      </c>
      <c r="IG26" s="70">
        <f t="shared" si="28"/>
        <v>-799911.67740230681</v>
      </c>
      <c r="IH26" s="70">
        <f t="shared" si="28"/>
        <v>-803241.93688898371</v>
      </c>
      <c r="II26" s="70">
        <f t="shared" si="28"/>
        <v>-803241.93688898394</v>
      </c>
      <c r="IJ26" s="70" t="e">
        <f t="shared" si="28"/>
        <v>#NUM!</v>
      </c>
      <c r="IK26" s="70" t="e">
        <f t="shared" si="28"/>
        <v>#NUM!</v>
      </c>
      <c r="IL26" s="70" t="e">
        <f t="shared" si="28"/>
        <v>#NUM!</v>
      </c>
      <c r="IM26" s="70" t="e">
        <f t="shared" si="28"/>
        <v>#NUM!</v>
      </c>
      <c r="IN26" s="70" t="e">
        <f t="shared" si="28"/>
        <v>#NUM!</v>
      </c>
      <c r="IO26" s="70" t="e">
        <f t="shared" si="28"/>
        <v>#NUM!</v>
      </c>
      <c r="IP26" s="70" t="e">
        <f t="shared" si="28"/>
        <v>#NUM!</v>
      </c>
      <c r="IQ26" s="70" t="e">
        <f t="shared" si="28"/>
        <v>#NUM!</v>
      </c>
      <c r="IR26" s="70" t="e">
        <f t="shared" si="28"/>
        <v>#NUM!</v>
      </c>
      <c r="IS26" s="70" t="e">
        <f t="shared" si="28"/>
        <v>#NUM!</v>
      </c>
      <c r="IT26" s="70" t="e">
        <f t="shared" si="28"/>
        <v>#NUM!</v>
      </c>
      <c r="IU26" s="70" t="e">
        <f t="shared" si="28"/>
        <v>#NUM!</v>
      </c>
      <c r="IV26" s="70" t="e">
        <f t="shared" si="28"/>
        <v>#NUM!</v>
      </c>
      <c r="IW26" s="70" t="e">
        <f t="shared" si="28"/>
        <v>#NUM!</v>
      </c>
      <c r="IX26" s="70" t="e">
        <f t="shared" si="28"/>
        <v>#NUM!</v>
      </c>
      <c r="IY26" s="70" t="e">
        <f t="shared" si="28"/>
        <v>#NUM!</v>
      </c>
      <c r="IZ26" s="70" t="e">
        <f t="shared" ref="IZ26:LK26" si="29">IZ23+IY26</f>
        <v>#NUM!</v>
      </c>
      <c r="JA26" s="70" t="e">
        <f t="shared" si="29"/>
        <v>#NUM!</v>
      </c>
      <c r="JB26" s="70" t="e">
        <f t="shared" si="29"/>
        <v>#NUM!</v>
      </c>
      <c r="JC26" s="70" t="e">
        <f t="shared" si="29"/>
        <v>#NUM!</v>
      </c>
      <c r="JD26" s="70" t="e">
        <f t="shared" si="29"/>
        <v>#NUM!</v>
      </c>
      <c r="JE26" s="70" t="e">
        <f t="shared" si="29"/>
        <v>#NUM!</v>
      </c>
      <c r="JF26" s="70" t="e">
        <f t="shared" si="29"/>
        <v>#NUM!</v>
      </c>
      <c r="JG26" s="70" t="e">
        <f t="shared" si="29"/>
        <v>#NUM!</v>
      </c>
      <c r="JH26" s="70" t="e">
        <f t="shared" si="29"/>
        <v>#NUM!</v>
      </c>
      <c r="JI26" s="70" t="e">
        <f t="shared" si="29"/>
        <v>#NUM!</v>
      </c>
      <c r="JJ26" s="70" t="e">
        <f t="shared" si="29"/>
        <v>#NUM!</v>
      </c>
      <c r="JK26" s="70" t="e">
        <f t="shared" si="29"/>
        <v>#NUM!</v>
      </c>
      <c r="JL26" s="70" t="e">
        <f t="shared" si="29"/>
        <v>#NUM!</v>
      </c>
      <c r="JM26" s="70" t="e">
        <f t="shared" si="29"/>
        <v>#NUM!</v>
      </c>
      <c r="JN26" s="70" t="e">
        <f t="shared" si="29"/>
        <v>#NUM!</v>
      </c>
      <c r="JO26" s="70" t="e">
        <f t="shared" si="29"/>
        <v>#NUM!</v>
      </c>
      <c r="JP26" s="70" t="e">
        <f t="shared" si="29"/>
        <v>#NUM!</v>
      </c>
      <c r="JQ26" s="70" t="e">
        <f t="shared" si="29"/>
        <v>#NUM!</v>
      </c>
      <c r="JR26" s="70" t="e">
        <f t="shared" si="29"/>
        <v>#NUM!</v>
      </c>
      <c r="JS26" s="70" t="e">
        <f t="shared" si="29"/>
        <v>#NUM!</v>
      </c>
      <c r="JT26" s="70" t="e">
        <f t="shared" si="29"/>
        <v>#NUM!</v>
      </c>
      <c r="JU26" s="70" t="e">
        <f t="shared" si="29"/>
        <v>#NUM!</v>
      </c>
      <c r="JV26" s="70" t="e">
        <f t="shared" si="29"/>
        <v>#NUM!</v>
      </c>
      <c r="JW26" s="70" t="e">
        <f t="shared" si="29"/>
        <v>#NUM!</v>
      </c>
      <c r="JX26" s="70" t="e">
        <f t="shared" si="29"/>
        <v>#NUM!</v>
      </c>
      <c r="JY26" s="70" t="e">
        <f t="shared" si="29"/>
        <v>#NUM!</v>
      </c>
      <c r="JZ26" s="70" t="e">
        <f t="shared" si="29"/>
        <v>#NUM!</v>
      </c>
      <c r="KA26" s="70" t="e">
        <f t="shared" si="29"/>
        <v>#NUM!</v>
      </c>
      <c r="KB26" s="70" t="e">
        <f t="shared" si="29"/>
        <v>#NUM!</v>
      </c>
      <c r="KC26" s="70" t="e">
        <f t="shared" si="29"/>
        <v>#NUM!</v>
      </c>
      <c r="KD26" s="70" t="e">
        <f t="shared" si="29"/>
        <v>#NUM!</v>
      </c>
      <c r="KE26" s="70" t="e">
        <f t="shared" si="29"/>
        <v>#NUM!</v>
      </c>
      <c r="KF26" s="70" t="e">
        <f t="shared" si="29"/>
        <v>#NUM!</v>
      </c>
      <c r="KG26" s="70" t="e">
        <f t="shared" si="29"/>
        <v>#NUM!</v>
      </c>
      <c r="KH26" s="70" t="e">
        <f t="shared" si="29"/>
        <v>#NUM!</v>
      </c>
      <c r="KI26" s="70" t="e">
        <f t="shared" si="29"/>
        <v>#NUM!</v>
      </c>
      <c r="KJ26" s="70" t="e">
        <f t="shared" si="29"/>
        <v>#NUM!</v>
      </c>
      <c r="KK26" s="70" t="e">
        <f t="shared" si="29"/>
        <v>#NUM!</v>
      </c>
      <c r="KL26" s="70" t="e">
        <f t="shared" si="29"/>
        <v>#NUM!</v>
      </c>
      <c r="KM26" s="70" t="e">
        <f t="shared" si="29"/>
        <v>#NUM!</v>
      </c>
      <c r="KN26" s="70" t="e">
        <f t="shared" si="29"/>
        <v>#NUM!</v>
      </c>
      <c r="KO26" s="70" t="e">
        <f t="shared" si="29"/>
        <v>#NUM!</v>
      </c>
      <c r="KP26" s="70" t="e">
        <f t="shared" si="29"/>
        <v>#NUM!</v>
      </c>
      <c r="KQ26" s="70" t="e">
        <f t="shared" si="29"/>
        <v>#NUM!</v>
      </c>
      <c r="KR26" s="70" t="e">
        <f t="shared" si="29"/>
        <v>#NUM!</v>
      </c>
      <c r="KS26" s="70" t="e">
        <f t="shared" si="29"/>
        <v>#NUM!</v>
      </c>
      <c r="KT26" s="70" t="e">
        <f t="shared" si="29"/>
        <v>#NUM!</v>
      </c>
      <c r="KU26" s="70" t="e">
        <f t="shared" si="29"/>
        <v>#NUM!</v>
      </c>
      <c r="KV26" s="70" t="e">
        <f t="shared" si="29"/>
        <v>#NUM!</v>
      </c>
      <c r="KW26" s="70" t="e">
        <f t="shared" si="29"/>
        <v>#NUM!</v>
      </c>
      <c r="KX26" s="70" t="e">
        <f t="shared" si="29"/>
        <v>#NUM!</v>
      </c>
      <c r="KY26" s="70" t="e">
        <f t="shared" si="29"/>
        <v>#NUM!</v>
      </c>
      <c r="KZ26" s="70" t="e">
        <f t="shared" si="29"/>
        <v>#NUM!</v>
      </c>
      <c r="LA26" s="70" t="e">
        <f t="shared" si="29"/>
        <v>#NUM!</v>
      </c>
      <c r="LB26" s="70" t="e">
        <f t="shared" si="29"/>
        <v>#NUM!</v>
      </c>
      <c r="LC26" s="70" t="e">
        <f t="shared" si="29"/>
        <v>#NUM!</v>
      </c>
      <c r="LD26" s="70" t="e">
        <f t="shared" si="29"/>
        <v>#NUM!</v>
      </c>
      <c r="LE26" s="70" t="e">
        <f t="shared" si="29"/>
        <v>#NUM!</v>
      </c>
      <c r="LF26" s="70" t="e">
        <f t="shared" si="29"/>
        <v>#NUM!</v>
      </c>
      <c r="LG26" s="70" t="e">
        <f t="shared" si="29"/>
        <v>#NUM!</v>
      </c>
      <c r="LH26" s="70" t="e">
        <f t="shared" si="29"/>
        <v>#NUM!</v>
      </c>
      <c r="LI26" s="70" t="e">
        <f t="shared" si="29"/>
        <v>#NUM!</v>
      </c>
      <c r="LJ26" s="70" t="e">
        <f t="shared" si="29"/>
        <v>#NUM!</v>
      </c>
      <c r="LK26" s="70" t="e">
        <f t="shared" si="29"/>
        <v>#NUM!</v>
      </c>
      <c r="LL26" s="70" t="e">
        <f t="shared" ref="LL26:MY26" si="30">LL23+LK26</f>
        <v>#NUM!</v>
      </c>
      <c r="LM26" s="70" t="e">
        <f t="shared" si="30"/>
        <v>#NUM!</v>
      </c>
      <c r="LN26" s="70" t="e">
        <f t="shared" si="30"/>
        <v>#NUM!</v>
      </c>
      <c r="LO26" s="70" t="e">
        <f t="shared" si="30"/>
        <v>#NUM!</v>
      </c>
      <c r="LP26" s="70" t="e">
        <f t="shared" si="30"/>
        <v>#NUM!</v>
      </c>
      <c r="LQ26" s="70" t="e">
        <f t="shared" si="30"/>
        <v>#NUM!</v>
      </c>
      <c r="LR26" s="70" t="e">
        <f t="shared" si="30"/>
        <v>#NUM!</v>
      </c>
      <c r="LS26" s="70" t="e">
        <f t="shared" si="30"/>
        <v>#NUM!</v>
      </c>
      <c r="LT26" s="70" t="e">
        <f t="shared" si="30"/>
        <v>#NUM!</v>
      </c>
      <c r="LU26" s="70" t="e">
        <f t="shared" si="30"/>
        <v>#NUM!</v>
      </c>
      <c r="LV26" s="70" t="e">
        <f t="shared" si="30"/>
        <v>#NUM!</v>
      </c>
      <c r="LW26" s="70" t="e">
        <f t="shared" si="30"/>
        <v>#NUM!</v>
      </c>
      <c r="LX26" s="70" t="e">
        <f t="shared" si="30"/>
        <v>#NUM!</v>
      </c>
      <c r="LY26" s="70" t="e">
        <f t="shared" si="30"/>
        <v>#NUM!</v>
      </c>
      <c r="LZ26" s="70" t="e">
        <f t="shared" si="30"/>
        <v>#NUM!</v>
      </c>
      <c r="MA26" s="70" t="e">
        <f t="shared" si="30"/>
        <v>#NUM!</v>
      </c>
      <c r="MB26" s="70" t="e">
        <f t="shared" si="30"/>
        <v>#NUM!</v>
      </c>
      <c r="MC26" s="70" t="e">
        <f t="shared" si="30"/>
        <v>#NUM!</v>
      </c>
      <c r="MD26" s="70" t="e">
        <f t="shared" si="30"/>
        <v>#NUM!</v>
      </c>
      <c r="ME26" s="70" t="e">
        <f t="shared" si="30"/>
        <v>#NUM!</v>
      </c>
      <c r="MF26" s="70" t="e">
        <f t="shared" si="30"/>
        <v>#NUM!</v>
      </c>
      <c r="MG26" s="70" t="e">
        <f t="shared" si="30"/>
        <v>#NUM!</v>
      </c>
      <c r="MH26" s="70" t="e">
        <f t="shared" si="30"/>
        <v>#NUM!</v>
      </c>
      <c r="MI26" s="70" t="e">
        <f t="shared" si="30"/>
        <v>#NUM!</v>
      </c>
      <c r="MJ26" s="70" t="e">
        <f t="shared" si="30"/>
        <v>#NUM!</v>
      </c>
      <c r="MK26" s="70" t="e">
        <f t="shared" si="30"/>
        <v>#NUM!</v>
      </c>
      <c r="ML26" s="70" t="e">
        <f t="shared" si="30"/>
        <v>#NUM!</v>
      </c>
      <c r="MM26" s="70" t="e">
        <f t="shared" si="30"/>
        <v>#NUM!</v>
      </c>
      <c r="MN26" s="70" t="e">
        <f t="shared" si="30"/>
        <v>#NUM!</v>
      </c>
      <c r="MO26" s="70" t="e">
        <f t="shared" si="30"/>
        <v>#NUM!</v>
      </c>
      <c r="MP26" s="70" t="e">
        <f t="shared" si="30"/>
        <v>#NUM!</v>
      </c>
      <c r="MQ26" s="70" t="e">
        <f t="shared" si="30"/>
        <v>#NUM!</v>
      </c>
      <c r="MR26" s="70" t="e">
        <f t="shared" si="30"/>
        <v>#NUM!</v>
      </c>
      <c r="MS26" s="70" t="e">
        <f t="shared" si="30"/>
        <v>#NUM!</v>
      </c>
      <c r="MT26" s="70" t="e">
        <f t="shared" si="30"/>
        <v>#NUM!</v>
      </c>
      <c r="MU26" s="70" t="e">
        <f t="shared" si="30"/>
        <v>#NUM!</v>
      </c>
      <c r="MV26" s="70" t="e">
        <f t="shared" si="30"/>
        <v>#NUM!</v>
      </c>
      <c r="MW26" s="70" t="e">
        <f t="shared" si="30"/>
        <v>#NUM!</v>
      </c>
      <c r="MX26" s="70" t="e">
        <f t="shared" si="30"/>
        <v>#NUM!</v>
      </c>
      <c r="MY26" s="70" t="e">
        <f t="shared" si="30"/>
        <v>#NUM!</v>
      </c>
    </row>
    <row r="27" spans="1:363" s="31" customFormat="1" x14ac:dyDescent="0.2">
      <c r="A27" s="31" t="s">
        <v>137</v>
      </c>
      <c r="C27" s="31">
        <f>C24+B27</f>
        <v>-2335.8219499999996</v>
      </c>
      <c r="D27" s="31">
        <f t="shared" ref="D27:BO27" si="31">D24+C27</f>
        <v>-4666.5884558294492</v>
      </c>
      <c r="E27" s="31">
        <f t="shared" si="31"/>
        <v>-6992.2742402674958</v>
      </c>
      <c r="F27" s="31">
        <f t="shared" si="31"/>
        <v>-9312.853899707181</v>
      </c>
      <c r="G27" s="31">
        <f t="shared" si="31"/>
        <v>-11628.301903523516</v>
      </c>
      <c r="H27" s="31">
        <f t="shared" si="31"/>
        <v>-13938.592593438381</v>
      </c>
      <c r="I27" s="31">
        <f t="shared" si="31"/>
        <v>-16243.700182882272</v>
      </c>
      <c r="J27" s="31">
        <f t="shared" si="31"/>
        <v>-18543.598756352832</v>
      </c>
      <c r="K27" s="31">
        <f t="shared" si="31"/>
        <v>-20838.262268770195</v>
      </c>
      <c r="L27" s="31">
        <f t="shared" si="31"/>
        <v>-23127.664544829095</v>
      </c>
      <c r="M27" s="31">
        <f t="shared" si="31"/>
        <v>-25411.779278347738</v>
      </c>
      <c r="N27" s="31">
        <f t="shared" si="31"/>
        <v>-27690.580031613423</v>
      </c>
      <c r="O27" s="31">
        <f t="shared" si="31"/>
        <v>-29964.040234724886</v>
      </c>
      <c r="P27" s="31">
        <f t="shared" si="31"/>
        <v>-32232.133184931357</v>
      </c>
      <c r="Q27" s="31">
        <f t="shared" si="31"/>
        <v>-34494.832045968309</v>
      </c>
      <c r="R27" s="31">
        <f t="shared" si="31"/>
        <v>-36752.109847389896</v>
      </c>
      <c r="S27" s="31">
        <f t="shared" si="31"/>
        <v>-39003.939483898037</v>
      </c>
      <c r="T27" s="31">
        <f t="shared" si="31"/>
        <v>-41250.293714668172</v>
      </c>
      <c r="U27" s="31">
        <f t="shared" si="31"/>
        <v>-43491.145162671608</v>
      </c>
      <c r="V27" s="31">
        <f t="shared" si="31"/>
        <v>-45726.466313994511</v>
      </c>
      <c r="W27" s="31">
        <f t="shared" si="31"/>
        <v>-47956.229517153479</v>
      </c>
      <c r="X27" s="31">
        <f t="shared" si="31"/>
        <v>-50180.406982407687</v>
      </c>
      <c r="Y27" s="31">
        <f t="shared" si="31"/>
        <v>-52398.970781067619</v>
      </c>
      <c r="Z27" s="31">
        <f t="shared" si="31"/>
        <v>-54611.892844800299</v>
      </c>
      <c r="AA27" s="31">
        <f t="shared" si="31"/>
        <v>-56819.144964931096</v>
      </c>
      <c r="AB27" s="31">
        <f t="shared" si="31"/>
        <v>-59020.69879174199</v>
      </c>
      <c r="AC27" s="31">
        <f t="shared" si="31"/>
        <v>-61216.525833766391</v>
      </c>
      <c r="AD27" s="31">
        <f t="shared" si="31"/>
        <v>-63406.597457080366</v>
      </c>
      <c r="AE27" s="31">
        <f t="shared" si="31"/>
        <v>-65590.884884590356</v>
      </c>
      <c r="AF27" s="31">
        <f t="shared" si="31"/>
        <v>-67769.359195317345</v>
      </c>
      <c r="AG27" s="31">
        <f t="shared" si="31"/>
        <v>-69941.991323677415</v>
      </c>
      <c r="AH27" s="31">
        <f t="shared" si="31"/>
        <v>-72108.75205875875</v>
      </c>
      <c r="AI27" s="31">
        <f t="shared" si="31"/>
        <v>-74269.612043594927</v>
      </c>
      <c r="AJ27" s="31">
        <f t="shared" si="31"/>
        <v>-76424.541774434736</v>
      </c>
      <c r="AK27" s="31">
        <f t="shared" si="31"/>
        <v>-78573.511600008205</v>
      </c>
      <c r="AL27" s="31">
        <f t="shared" si="31"/>
        <v>-80716.491720788981</v>
      </c>
      <c r="AM27" s="31">
        <f t="shared" si="31"/>
        <v>-82853.452188253112</v>
      </c>
      <c r="AN27" s="31">
        <f t="shared" si="31"/>
        <v>-84984.362904134017</v>
      </c>
      <c r="AO27" s="31">
        <f t="shared" si="31"/>
        <v>-87109.193619673781</v>
      </c>
      <c r="AP27" s="31">
        <f t="shared" si="31"/>
        <v>-89227.913934870681</v>
      </c>
      <c r="AQ27" s="31">
        <f t="shared" si="31"/>
        <v>-91340.49329772302</v>
      </c>
      <c r="AR27" s="31">
        <f t="shared" si="31"/>
        <v>-93446.901003469073</v>
      </c>
      <c r="AS27" s="31">
        <f t="shared" si="31"/>
        <v>-95547.106193823303</v>
      </c>
      <c r="AT27" s="31">
        <f t="shared" si="31"/>
        <v>-97641.077856208751</v>
      </c>
      <c r="AU27" s="31">
        <f t="shared" si="31"/>
        <v>-99728.784822985574</v>
      </c>
      <c r="AV27" s="31">
        <f t="shared" si="31"/>
        <v>-101810.19577067574</v>
      </c>
      <c r="AW27" s="31">
        <f t="shared" si="31"/>
        <v>-103885.27921918381</v>
      </c>
      <c r="AX27" s="31">
        <f t="shared" si="31"/>
        <v>-105954.00353101386</v>
      </c>
      <c r="AY27" s="31">
        <f t="shared" si="31"/>
        <v>-108016.33691048251</v>
      </c>
      <c r="AZ27" s="31">
        <f t="shared" si="31"/>
        <v>-110072.24740292795</v>
      </c>
      <c r="BA27" s="31">
        <f t="shared" si="31"/>
        <v>-112121.70289391508</v>
      </c>
      <c r="BB27" s="31">
        <f t="shared" si="31"/>
        <v>-114164.67110843658</v>
      </c>
      <c r="BC27" s="31">
        <f t="shared" si="31"/>
        <v>-116201.11961011015</v>
      </c>
      <c r="BD27" s="31">
        <f t="shared" si="31"/>
        <v>-118231.01580037153</v>
      </c>
      <c r="BE27" s="31">
        <f t="shared" si="31"/>
        <v>-120254.32691766367</v>
      </c>
      <c r="BF27" s="31">
        <f t="shared" si="31"/>
        <v>-122271.02003662172</v>
      </c>
      <c r="BG27" s="31">
        <f t="shared" si="31"/>
        <v>-124281.06206725401</v>
      </c>
      <c r="BH27" s="31">
        <f t="shared" si="31"/>
        <v>-126284.41975411891</v>
      </c>
      <c r="BI27" s="31">
        <f t="shared" si="31"/>
        <v>-128281.05967549758</v>
      </c>
      <c r="BJ27" s="31">
        <f t="shared" si="31"/>
        <v>-130270.9482425626</v>
      </c>
      <c r="BK27" s="31">
        <f t="shared" si="31"/>
        <v>-132254.0516985424</v>
      </c>
      <c r="BL27" s="31">
        <f t="shared" si="31"/>
        <v>-134230.33611788155</v>
      </c>
      <c r="BM27" s="31">
        <f t="shared" si="31"/>
        <v>-136199.76740539685</v>
      </c>
      <c r="BN27" s="31">
        <f t="shared" si="31"/>
        <v>-138162.31129542916</v>
      </c>
      <c r="BO27" s="31">
        <f t="shared" si="31"/>
        <v>-140117.93335099108</v>
      </c>
      <c r="BP27" s="31">
        <f t="shared" ref="BP27:EA27" si="32">BP24+BO27</f>
        <v>-142066.59896291027</v>
      </c>
      <c r="BQ27" s="31">
        <f t="shared" si="32"/>
        <v>-144008.27334896851</v>
      </c>
      <c r="BR27" s="31">
        <f t="shared" si="32"/>
        <v>-145942.92155303649</v>
      </c>
      <c r="BS27" s="31">
        <f t="shared" si="32"/>
        <v>-147870.50844420426</v>
      </c>
      <c r="BT27" s="31">
        <f t="shared" si="32"/>
        <v>-149790.99871590731</v>
      </c>
      <c r="BU27" s="31">
        <f t="shared" si="32"/>
        <v>-151704.35688504833</v>
      </c>
      <c r="BV27" s="31">
        <f t="shared" si="32"/>
        <v>-153610.54729111449</v>
      </c>
      <c r="BW27" s="31">
        <f t="shared" si="32"/>
        <v>-155509.53409529044</v>
      </c>
      <c r="BX27" s="31">
        <f t="shared" si="32"/>
        <v>-157401.28127956673</v>
      </c>
      <c r="BY27" s="31">
        <f t="shared" si="32"/>
        <v>-159285.75264584384</v>
      </c>
      <c r="BZ27" s="31">
        <f t="shared" si="32"/>
        <v>-161162.91181503178</v>
      </c>
      <c r="CA27" s="31">
        <f t="shared" si="32"/>
        <v>-163032.72222614512</v>
      </c>
      <c r="CB27" s="31">
        <f t="shared" si="32"/>
        <v>-164895.14713539346</v>
      </c>
      <c r="CC27" s="31">
        <f t="shared" si="32"/>
        <v>-166750.1496152675</v>
      </c>
      <c r="CD27" s="31">
        <f t="shared" si="32"/>
        <v>-168597.69255362035</v>
      </c>
      <c r="CE27" s="31">
        <f t="shared" si="32"/>
        <v>-170437.73865274442</v>
      </c>
      <c r="CF27" s="31">
        <f t="shared" si="32"/>
        <v>-172270.25042844357</v>
      </c>
      <c r="CG27" s="31">
        <f t="shared" si="32"/>
        <v>-174095.19020910066</v>
      </c>
      <c r="CH27" s="31">
        <f t="shared" si="32"/>
        <v>-175912.52013474048</v>
      </c>
      <c r="CI27" s="31">
        <f t="shared" si="32"/>
        <v>-177722.20215608797</v>
      </c>
      <c r="CJ27" s="31">
        <f t="shared" si="32"/>
        <v>-179524.19803362162</v>
      </c>
      <c r="CK27" s="31">
        <f t="shared" si="32"/>
        <v>-181318.46933662239</v>
      </c>
      <c r="CL27" s="31">
        <f t="shared" si="32"/>
        <v>-183104.97744221764</v>
      </c>
      <c r="CM27" s="31">
        <f t="shared" si="32"/>
        <v>-184883.6835344203</v>
      </c>
      <c r="CN27" s="31">
        <f t="shared" si="32"/>
        <v>-186654.54860316342</v>
      </c>
      <c r="CO27" s="31">
        <f t="shared" si="32"/>
        <v>-188417.53344332971</v>
      </c>
      <c r="CP27" s="31">
        <f t="shared" si="32"/>
        <v>-190172.59865377628</v>
      </c>
      <c r="CQ27" s="31">
        <f t="shared" si="32"/>
        <v>-191919.70463635452</v>
      </c>
      <c r="CR27" s="31">
        <f t="shared" si="32"/>
        <v>-193658.81159492512</v>
      </c>
      <c r="CS27" s="31">
        <f t="shared" si="32"/>
        <v>-195389.87953436802</v>
      </c>
      <c r="CT27" s="31">
        <f t="shared" si="32"/>
        <v>-197112.86825958759</v>
      </c>
      <c r="CU27" s="31">
        <f t="shared" si="32"/>
        <v>-198827.73737451268</v>
      </c>
      <c r="CV27" s="31">
        <f t="shared" si="32"/>
        <v>-200534.44628109186</v>
      </c>
      <c r="CW27" s="31">
        <f t="shared" si="32"/>
        <v>-202232.9541782834</v>
      </c>
      <c r="CX27" s="31">
        <f t="shared" si="32"/>
        <v>-203923.22006104034</v>
      </c>
      <c r="CY27" s="31">
        <f t="shared" si="32"/>
        <v>-205605.20271929051</v>
      </c>
      <c r="CZ27" s="31">
        <f t="shared" si="32"/>
        <v>-207278.86073691139</v>
      </c>
      <c r="DA27" s="31">
        <f t="shared" si="32"/>
        <v>-208944.15249069981</v>
      </c>
      <c r="DB27" s="31">
        <f t="shared" si="32"/>
        <v>-210601.03614933664</v>
      </c>
      <c r="DC27" s="31">
        <f t="shared" si="32"/>
        <v>-212249.46967234608</v>
      </c>
      <c r="DD27" s="31">
        <f t="shared" si="32"/>
        <v>-213889.41080905002</v>
      </c>
      <c r="DE27" s="31">
        <f t="shared" si="32"/>
        <v>-215520.81709751693</v>
      </c>
      <c r="DF27" s="31">
        <f t="shared" si="32"/>
        <v>-217143.64586350563</v>
      </c>
      <c r="DG27" s="31">
        <f t="shared" si="32"/>
        <v>-218757.85421940373</v>
      </c>
      <c r="DH27" s="31">
        <f t="shared" si="32"/>
        <v>-220363.39906316076</v>
      </c>
      <c r="DI27" s="31">
        <f t="shared" si="32"/>
        <v>-221960.23707721604</v>
      </c>
      <c r="DJ27" s="31">
        <f t="shared" si="32"/>
        <v>-223548.32472742104</v>
      </c>
      <c r="DK27" s="31">
        <f t="shared" si="32"/>
        <v>-225127.61826195652</v>
      </c>
      <c r="DL27" s="31">
        <f t="shared" si="32"/>
        <v>-226698.07371024412</v>
      </c>
      <c r="DM27" s="31">
        <f t="shared" si="32"/>
        <v>-228259.64688185262</v>
      </c>
      <c r="DN27" s="31">
        <f t="shared" si="32"/>
        <v>-229812.2933653986</v>
      </c>
      <c r="DO27" s="31">
        <f t="shared" si="32"/>
        <v>-231355.96852744176</v>
      </c>
      <c r="DP27" s="31">
        <f t="shared" si="32"/>
        <v>-232890.62751137457</v>
      </c>
      <c r="DQ27" s="31">
        <f t="shared" si="32"/>
        <v>-234416.22523630649</v>
      </c>
      <c r="DR27" s="31">
        <f t="shared" si="32"/>
        <v>-235932.71639594252</v>
      </c>
      <c r="DS27" s="31">
        <f t="shared" si="32"/>
        <v>-237440.05545745621</v>
      </c>
      <c r="DT27" s="31">
        <f t="shared" si="32"/>
        <v>-238938.19666035692</v>
      </c>
      <c r="DU27" s="31">
        <f t="shared" si="32"/>
        <v>-240427.09401535155</v>
      </c>
      <c r="DV27" s="31">
        <f t="shared" si="32"/>
        <v>-241906.70130320062</v>
      </c>
      <c r="DW27" s="31">
        <f t="shared" si="32"/>
        <v>-243376.97207356838</v>
      </c>
      <c r="DX27" s="31">
        <f t="shared" si="32"/>
        <v>-244837.85964386744</v>
      </c>
      <c r="DY27" s="31">
        <f t="shared" si="32"/>
        <v>-246289.31709809744</v>
      </c>
      <c r="DZ27" s="31">
        <f t="shared" si="32"/>
        <v>-247731.29728567804</v>
      </c>
      <c r="EA27" s="31">
        <f t="shared" si="32"/>
        <v>-249163.75282027599</v>
      </c>
      <c r="EB27" s="31">
        <f t="shared" ref="EB27:GM27" si="33">EB24+EA27</f>
        <v>-250586.63607862638</v>
      </c>
      <c r="EC27" s="31">
        <f t="shared" si="33"/>
        <v>-251999.89919934797</v>
      </c>
      <c r="ED27" s="31">
        <f t="shared" si="33"/>
        <v>-253403.49408175261</v>
      </c>
      <c r="EE27" s="31">
        <f t="shared" si="33"/>
        <v>-254797.37238464874</v>
      </c>
      <c r="EF27" s="31">
        <f t="shared" si="33"/>
        <v>-256181.48552513879</v>
      </c>
      <c r="EG27" s="31">
        <f t="shared" si="33"/>
        <v>-257555.78467741073</v>
      </c>
      <c r="EH27" s="31">
        <f t="shared" si="33"/>
        <v>-258920.22077152348</v>
      </c>
      <c r="EI27" s="31">
        <f t="shared" si="33"/>
        <v>-260274.74449218626</v>
      </c>
      <c r="EJ27" s="31">
        <f t="shared" si="33"/>
        <v>-261619.30627753181</v>
      </c>
      <c r="EK27" s="31">
        <f t="shared" si="33"/>
        <v>-262953.85631788353</v>
      </c>
      <c r="EL27" s="31">
        <f t="shared" si="33"/>
        <v>-264278.34455451643</v>
      </c>
      <c r="EM27" s="31">
        <f t="shared" si="33"/>
        <v>-265592.72067841195</v>
      </c>
      <c r="EN27" s="31">
        <f t="shared" si="33"/>
        <v>-266896.9341290064</v>
      </c>
      <c r="EO27" s="31">
        <f t="shared" si="33"/>
        <v>-268190.93409293331</v>
      </c>
      <c r="EP27" s="31">
        <f t="shared" si="33"/>
        <v>-269474.66950275929</v>
      </c>
      <c r="EQ27" s="31">
        <f t="shared" si="33"/>
        <v>-270748.08903571387</v>
      </c>
      <c r="ER27" s="31">
        <f t="shared" si="33"/>
        <v>-272011.14111241262</v>
      </c>
      <c r="ES27" s="31">
        <f t="shared" si="33"/>
        <v>-273263.77389557433</v>
      </c>
      <c r="ET27" s="31">
        <f t="shared" si="33"/>
        <v>-274505.9352887313</v>
      </c>
      <c r="EU27" s="31">
        <f t="shared" si="33"/>
        <v>-275737.57293493353</v>
      </c>
      <c r="EV27" s="31">
        <f t="shared" si="33"/>
        <v>-276958.63421544619</v>
      </c>
      <c r="EW27" s="31">
        <f t="shared" si="33"/>
        <v>-278169.06624844088</v>
      </c>
      <c r="EX27" s="31">
        <f t="shared" si="33"/>
        <v>-279368.81588767999</v>
      </c>
      <c r="EY27" s="31">
        <f t="shared" si="33"/>
        <v>-280557.82972119475</v>
      </c>
      <c r="EZ27" s="31">
        <f t="shared" si="33"/>
        <v>-281736.05406995653</v>
      </c>
      <c r="FA27" s="31">
        <f t="shared" si="33"/>
        <v>-282903.43498654157</v>
      </c>
      <c r="FB27" s="31">
        <f t="shared" si="33"/>
        <v>-284059.91825378896</v>
      </c>
      <c r="FC27" s="31">
        <f t="shared" si="33"/>
        <v>-285205.44938345207</v>
      </c>
      <c r="FD27" s="31">
        <f t="shared" si="33"/>
        <v>-286339.97361484292</v>
      </c>
      <c r="FE27" s="31">
        <f t="shared" si="33"/>
        <v>-287463.43591347017</v>
      </c>
      <c r="FF27" s="31">
        <f t="shared" si="33"/>
        <v>-288575.78096967004</v>
      </c>
      <c r="FG27" s="31">
        <f t="shared" si="33"/>
        <v>-289676.95319723035</v>
      </c>
      <c r="FH27" s="31">
        <f t="shared" si="33"/>
        <v>-290766.89673200791</v>
      </c>
      <c r="FI27" s="31">
        <f t="shared" si="33"/>
        <v>-291845.55543053878</v>
      </c>
      <c r="FJ27" s="31">
        <f t="shared" si="33"/>
        <v>-292912.87286864175</v>
      </c>
      <c r="FK27" s="31">
        <f t="shared" si="33"/>
        <v>-293968.79234001471</v>
      </c>
      <c r="FL27" s="31">
        <f t="shared" si="33"/>
        <v>-295013.25685482397</v>
      </c>
      <c r="FM27" s="31">
        <f t="shared" si="33"/>
        <v>-296046.20913828671</v>
      </c>
      <c r="FN27" s="31">
        <f t="shared" si="33"/>
        <v>-297067.59162924625</v>
      </c>
      <c r="FO27" s="31">
        <f t="shared" si="33"/>
        <v>-298077.34647874004</v>
      </c>
      <c r="FP27" s="31">
        <f t="shared" si="33"/>
        <v>-299075.41554856073</v>
      </c>
      <c r="FQ27" s="31">
        <f t="shared" si="33"/>
        <v>-300061.74040980998</v>
      </c>
      <c r="FR27" s="31">
        <f t="shared" si="33"/>
        <v>-301036.2623414449</v>
      </c>
      <c r="FS27" s="31">
        <f t="shared" si="33"/>
        <v>-301998.92232881748</v>
      </c>
      <c r="FT27" s="31">
        <f t="shared" si="33"/>
        <v>-302949.66106220637</v>
      </c>
      <c r="FU27" s="31">
        <f t="shared" si="33"/>
        <v>-303888.41893534164</v>
      </c>
      <c r="FV27" s="31">
        <f t="shared" si="33"/>
        <v>-304815.13604392204</v>
      </c>
      <c r="FW27" s="31">
        <f t="shared" si="33"/>
        <v>-305729.75218412478</v>
      </c>
      <c r="FX27" s="31">
        <f t="shared" si="33"/>
        <v>-306632.206851108</v>
      </c>
      <c r="FY27" s="31">
        <f t="shared" si="33"/>
        <v>-307522.4392375056</v>
      </c>
      <c r="FZ27" s="31">
        <f t="shared" si="33"/>
        <v>-308400.38823191461</v>
      </c>
      <c r="GA27" s="31">
        <f t="shared" si="33"/>
        <v>-309265.99241737515</v>
      </c>
      <c r="GB27" s="31">
        <f t="shared" si="33"/>
        <v>-310119.19006984244</v>
      </c>
      <c r="GC27" s="31">
        <f t="shared" si="33"/>
        <v>-310959.91915665148</v>
      </c>
      <c r="GD27" s="31">
        <f t="shared" si="33"/>
        <v>-311788.11733497406</v>
      </c>
      <c r="GE27" s="31">
        <f t="shared" si="33"/>
        <v>-312603.72195026767</v>
      </c>
      <c r="GF27" s="31">
        <f t="shared" si="33"/>
        <v>-313406.67003471719</v>
      </c>
      <c r="GG27" s="31">
        <f t="shared" si="33"/>
        <v>-314196.89830566844</v>
      </c>
      <c r="GH27" s="31">
        <f t="shared" si="33"/>
        <v>-314974.34316405386</v>
      </c>
      <c r="GI27" s="31">
        <f t="shared" si="33"/>
        <v>-315738.94069281069</v>
      </c>
      <c r="GJ27" s="31">
        <f t="shared" si="33"/>
        <v>-316490.62665529072</v>
      </c>
      <c r="GK27" s="31">
        <f t="shared" si="33"/>
        <v>-317229.33649366262</v>
      </c>
      <c r="GL27" s="31">
        <f t="shared" si="33"/>
        <v>-317955.00532730581</v>
      </c>
      <c r="GM27" s="31">
        <f t="shared" si="33"/>
        <v>-318667.56795119669</v>
      </c>
      <c r="GN27" s="31">
        <f t="shared" ref="GN27:IY27" si="34">GN24+GM27</f>
        <v>-319366.95883428649</v>
      </c>
      <c r="GO27" s="31">
        <f t="shared" si="34"/>
        <v>-320053.11211787118</v>
      </c>
      <c r="GP27" s="31">
        <f t="shared" si="34"/>
        <v>-320725.96161395323</v>
      </c>
      <c r="GQ27" s="31">
        <f t="shared" si="34"/>
        <v>-321385.44080359512</v>
      </c>
      <c r="GR27" s="31">
        <f t="shared" si="34"/>
        <v>-322031.4828352647</v>
      </c>
      <c r="GS27" s="31">
        <f t="shared" si="34"/>
        <v>-322664.02052317205</v>
      </c>
      <c r="GT27" s="31">
        <f t="shared" si="34"/>
        <v>-323282.98634559842</v>
      </c>
      <c r="GU27" s="31">
        <f t="shared" si="34"/>
        <v>-323888.31244321633</v>
      </c>
      <c r="GV27" s="31">
        <f t="shared" si="34"/>
        <v>-324479.93061740178</v>
      </c>
      <c r="GW27" s="31">
        <f t="shared" si="34"/>
        <v>-325057.77232853766</v>
      </c>
      <c r="GX27" s="31">
        <f t="shared" si="34"/>
        <v>-325621.76869430864</v>
      </c>
      <c r="GY27" s="31">
        <f t="shared" si="34"/>
        <v>-326171.85048798792</v>
      </c>
      <c r="GZ27" s="31">
        <f t="shared" si="34"/>
        <v>-326707.94813671504</v>
      </c>
      <c r="HA27" s="31">
        <f t="shared" si="34"/>
        <v>-327229.99171976524</v>
      </c>
      <c r="HB27" s="31">
        <f t="shared" si="34"/>
        <v>-327737.91096681013</v>
      </c>
      <c r="HC27" s="31">
        <f t="shared" si="34"/>
        <v>-328231.63525616971</v>
      </c>
      <c r="HD27" s="31">
        <f t="shared" si="34"/>
        <v>-328711.09361305553</v>
      </c>
      <c r="HE27" s="31">
        <f t="shared" si="34"/>
        <v>-329176.21470780525</v>
      </c>
      <c r="HF27" s="31">
        <f t="shared" si="34"/>
        <v>-329626.92685410817</v>
      </c>
      <c r="HG27" s="31">
        <f t="shared" si="34"/>
        <v>-330063.15800722205</v>
      </c>
      <c r="HH27" s="31">
        <f t="shared" si="34"/>
        <v>-330484.83576218097</v>
      </c>
      <c r="HI27" s="31">
        <f t="shared" si="34"/>
        <v>-330891.88735199411</v>
      </c>
      <c r="HJ27" s="31">
        <f t="shared" si="34"/>
        <v>-331284.23964583577</v>
      </c>
      <c r="HK27" s="31">
        <f t="shared" si="34"/>
        <v>-331661.81914722611</v>
      </c>
      <c r="HL27" s="31">
        <f t="shared" si="34"/>
        <v>-332024.55199220282</v>
      </c>
      <c r="HM27" s="31">
        <f t="shared" si="34"/>
        <v>-332372.36394748389</v>
      </c>
      <c r="HN27" s="31">
        <f t="shared" si="34"/>
        <v>-332705.1804086208</v>
      </c>
      <c r="HO27" s="31">
        <f t="shared" si="34"/>
        <v>-333022.92639814282</v>
      </c>
      <c r="HP27" s="31">
        <f t="shared" si="34"/>
        <v>-333325.52656369191</v>
      </c>
      <c r="HQ27" s="31">
        <f t="shared" si="34"/>
        <v>-333612.90517614823</v>
      </c>
      <c r="HR27" s="31">
        <f t="shared" si="34"/>
        <v>-333884.98612774623</v>
      </c>
      <c r="HS27" s="31">
        <f t="shared" si="34"/>
        <v>-334141.69293018169</v>
      </c>
      <c r="HT27" s="31">
        <f t="shared" si="34"/>
        <v>-334382.94871270878</v>
      </c>
      <c r="HU27" s="31">
        <f t="shared" si="34"/>
        <v>-334608.67622022796</v>
      </c>
      <c r="HV27" s="31">
        <f t="shared" si="34"/>
        <v>-334818.79781136417</v>
      </c>
      <c r="HW27" s="31">
        <f t="shared" si="34"/>
        <v>-335013.23545653553</v>
      </c>
      <c r="HX27" s="31">
        <f t="shared" si="34"/>
        <v>-335191.91073601221</v>
      </c>
      <c r="HY27" s="31">
        <f t="shared" si="34"/>
        <v>-335354.7448379657</v>
      </c>
      <c r="HZ27" s="31">
        <f t="shared" si="34"/>
        <v>-335501.65855650842</v>
      </c>
      <c r="IA27" s="31">
        <f t="shared" si="34"/>
        <v>-335632.57228972332</v>
      </c>
      <c r="IB27" s="31">
        <f t="shared" si="34"/>
        <v>-335747.40603768372</v>
      </c>
      <c r="IC27" s="31">
        <f t="shared" si="34"/>
        <v>-335846.07940046338</v>
      </c>
      <c r="ID27" s="31">
        <f t="shared" si="34"/>
        <v>-335928.5115761364</v>
      </c>
      <c r="IE27" s="31">
        <f t="shared" si="34"/>
        <v>-335994.62135876721</v>
      </c>
      <c r="IF27" s="31">
        <f t="shared" si="34"/>
        <v>-336044.32713639061</v>
      </c>
      <c r="IG27" s="31">
        <f t="shared" si="34"/>
        <v>-336077.5468889816</v>
      </c>
      <c r="IH27" s="31">
        <f t="shared" si="34"/>
        <v>-336094.19818641496</v>
      </c>
      <c r="II27" s="31" t="e">
        <f t="shared" si="34"/>
        <v>#NUM!</v>
      </c>
      <c r="IJ27" s="31" t="e">
        <f t="shared" si="34"/>
        <v>#NUM!</v>
      </c>
      <c r="IK27" s="31" t="e">
        <f t="shared" si="34"/>
        <v>#NUM!</v>
      </c>
      <c r="IL27" s="31" t="e">
        <f t="shared" si="34"/>
        <v>#NUM!</v>
      </c>
      <c r="IM27" s="31" t="e">
        <f t="shared" si="34"/>
        <v>#NUM!</v>
      </c>
      <c r="IN27" s="31" t="e">
        <f t="shared" si="34"/>
        <v>#NUM!</v>
      </c>
      <c r="IO27" s="31" t="e">
        <f t="shared" si="34"/>
        <v>#NUM!</v>
      </c>
      <c r="IP27" s="31" t="e">
        <f t="shared" si="34"/>
        <v>#NUM!</v>
      </c>
      <c r="IQ27" s="31" t="e">
        <f t="shared" si="34"/>
        <v>#NUM!</v>
      </c>
      <c r="IR27" s="31" t="e">
        <f t="shared" si="34"/>
        <v>#NUM!</v>
      </c>
      <c r="IS27" s="31" t="e">
        <f t="shared" si="34"/>
        <v>#NUM!</v>
      </c>
      <c r="IT27" s="31" t="e">
        <f t="shared" si="34"/>
        <v>#NUM!</v>
      </c>
      <c r="IU27" s="31" t="e">
        <f t="shared" si="34"/>
        <v>#NUM!</v>
      </c>
      <c r="IV27" s="31" t="e">
        <f t="shared" si="34"/>
        <v>#NUM!</v>
      </c>
      <c r="IW27" s="31" t="e">
        <f t="shared" si="34"/>
        <v>#NUM!</v>
      </c>
      <c r="IX27" s="31" t="e">
        <f t="shared" si="34"/>
        <v>#NUM!</v>
      </c>
      <c r="IY27" s="31" t="e">
        <f t="shared" si="34"/>
        <v>#NUM!</v>
      </c>
      <c r="IZ27" s="31" t="e">
        <f t="shared" ref="IZ27:LK27" si="35">IZ24+IY27</f>
        <v>#NUM!</v>
      </c>
      <c r="JA27" s="31" t="e">
        <f t="shared" si="35"/>
        <v>#NUM!</v>
      </c>
      <c r="JB27" s="31" t="e">
        <f t="shared" si="35"/>
        <v>#NUM!</v>
      </c>
      <c r="JC27" s="31" t="e">
        <f t="shared" si="35"/>
        <v>#NUM!</v>
      </c>
      <c r="JD27" s="31" t="e">
        <f t="shared" si="35"/>
        <v>#NUM!</v>
      </c>
      <c r="JE27" s="31" t="e">
        <f t="shared" si="35"/>
        <v>#NUM!</v>
      </c>
      <c r="JF27" s="31" t="e">
        <f t="shared" si="35"/>
        <v>#NUM!</v>
      </c>
      <c r="JG27" s="31" t="e">
        <f t="shared" si="35"/>
        <v>#NUM!</v>
      </c>
      <c r="JH27" s="31" t="e">
        <f t="shared" si="35"/>
        <v>#NUM!</v>
      </c>
      <c r="JI27" s="31" t="e">
        <f t="shared" si="35"/>
        <v>#NUM!</v>
      </c>
      <c r="JJ27" s="31" t="e">
        <f t="shared" si="35"/>
        <v>#NUM!</v>
      </c>
      <c r="JK27" s="31" t="e">
        <f t="shared" si="35"/>
        <v>#NUM!</v>
      </c>
      <c r="JL27" s="31" t="e">
        <f t="shared" si="35"/>
        <v>#NUM!</v>
      </c>
      <c r="JM27" s="31" t="e">
        <f t="shared" si="35"/>
        <v>#NUM!</v>
      </c>
      <c r="JN27" s="31" t="e">
        <f t="shared" si="35"/>
        <v>#NUM!</v>
      </c>
      <c r="JO27" s="31" t="e">
        <f t="shared" si="35"/>
        <v>#NUM!</v>
      </c>
      <c r="JP27" s="31" t="e">
        <f t="shared" si="35"/>
        <v>#NUM!</v>
      </c>
      <c r="JQ27" s="31" t="e">
        <f t="shared" si="35"/>
        <v>#NUM!</v>
      </c>
      <c r="JR27" s="31" t="e">
        <f t="shared" si="35"/>
        <v>#NUM!</v>
      </c>
      <c r="JS27" s="31" t="e">
        <f t="shared" si="35"/>
        <v>#NUM!</v>
      </c>
      <c r="JT27" s="31" t="e">
        <f t="shared" si="35"/>
        <v>#NUM!</v>
      </c>
      <c r="JU27" s="31" t="e">
        <f t="shared" si="35"/>
        <v>#NUM!</v>
      </c>
      <c r="JV27" s="31" t="e">
        <f t="shared" si="35"/>
        <v>#NUM!</v>
      </c>
      <c r="JW27" s="31" t="e">
        <f t="shared" si="35"/>
        <v>#NUM!</v>
      </c>
      <c r="JX27" s="31" t="e">
        <f t="shared" si="35"/>
        <v>#NUM!</v>
      </c>
      <c r="JY27" s="31" t="e">
        <f t="shared" si="35"/>
        <v>#NUM!</v>
      </c>
      <c r="JZ27" s="31" t="e">
        <f t="shared" si="35"/>
        <v>#NUM!</v>
      </c>
      <c r="KA27" s="31" t="e">
        <f t="shared" si="35"/>
        <v>#NUM!</v>
      </c>
      <c r="KB27" s="31" t="e">
        <f t="shared" si="35"/>
        <v>#NUM!</v>
      </c>
      <c r="KC27" s="31" t="e">
        <f t="shared" si="35"/>
        <v>#NUM!</v>
      </c>
      <c r="KD27" s="31" t="e">
        <f t="shared" si="35"/>
        <v>#NUM!</v>
      </c>
      <c r="KE27" s="31" t="e">
        <f t="shared" si="35"/>
        <v>#NUM!</v>
      </c>
      <c r="KF27" s="31" t="e">
        <f t="shared" si="35"/>
        <v>#NUM!</v>
      </c>
      <c r="KG27" s="31" t="e">
        <f t="shared" si="35"/>
        <v>#NUM!</v>
      </c>
      <c r="KH27" s="31" t="e">
        <f t="shared" si="35"/>
        <v>#NUM!</v>
      </c>
      <c r="KI27" s="31" t="e">
        <f t="shared" si="35"/>
        <v>#NUM!</v>
      </c>
      <c r="KJ27" s="31" t="e">
        <f t="shared" si="35"/>
        <v>#NUM!</v>
      </c>
      <c r="KK27" s="31" t="e">
        <f t="shared" si="35"/>
        <v>#NUM!</v>
      </c>
      <c r="KL27" s="31" t="e">
        <f t="shared" si="35"/>
        <v>#NUM!</v>
      </c>
      <c r="KM27" s="31" t="e">
        <f t="shared" si="35"/>
        <v>#NUM!</v>
      </c>
      <c r="KN27" s="31" t="e">
        <f t="shared" si="35"/>
        <v>#NUM!</v>
      </c>
      <c r="KO27" s="31" t="e">
        <f t="shared" si="35"/>
        <v>#NUM!</v>
      </c>
      <c r="KP27" s="31" t="e">
        <f t="shared" si="35"/>
        <v>#NUM!</v>
      </c>
      <c r="KQ27" s="31" t="e">
        <f t="shared" si="35"/>
        <v>#NUM!</v>
      </c>
      <c r="KR27" s="31" t="e">
        <f t="shared" si="35"/>
        <v>#NUM!</v>
      </c>
      <c r="KS27" s="31" t="e">
        <f t="shared" si="35"/>
        <v>#NUM!</v>
      </c>
      <c r="KT27" s="31" t="e">
        <f t="shared" si="35"/>
        <v>#NUM!</v>
      </c>
      <c r="KU27" s="31" t="e">
        <f t="shared" si="35"/>
        <v>#NUM!</v>
      </c>
      <c r="KV27" s="31" t="e">
        <f t="shared" si="35"/>
        <v>#NUM!</v>
      </c>
      <c r="KW27" s="31" t="e">
        <f t="shared" si="35"/>
        <v>#NUM!</v>
      </c>
      <c r="KX27" s="31" t="e">
        <f t="shared" si="35"/>
        <v>#NUM!</v>
      </c>
      <c r="KY27" s="31" t="e">
        <f t="shared" si="35"/>
        <v>#NUM!</v>
      </c>
      <c r="KZ27" s="31" t="e">
        <f t="shared" si="35"/>
        <v>#NUM!</v>
      </c>
      <c r="LA27" s="31" t="e">
        <f t="shared" si="35"/>
        <v>#NUM!</v>
      </c>
      <c r="LB27" s="31" t="e">
        <f t="shared" si="35"/>
        <v>#NUM!</v>
      </c>
      <c r="LC27" s="31" t="e">
        <f t="shared" si="35"/>
        <v>#NUM!</v>
      </c>
      <c r="LD27" s="31" t="e">
        <f t="shared" si="35"/>
        <v>#NUM!</v>
      </c>
      <c r="LE27" s="31" t="e">
        <f t="shared" si="35"/>
        <v>#NUM!</v>
      </c>
      <c r="LF27" s="31" t="e">
        <f t="shared" si="35"/>
        <v>#NUM!</v>
      </c>
      <c r="LG27" s="31" t="e">
        <f t="shared" si="35"/>
        <v>#NUM!</v>
      </c>
      <c r="LH27" s="31" t="e">
        <f t="shared" si="35"/>
        <v>#NUM!</v>
      </c>
      <c r="LI27" s="31" t="e">
        <f t="shared" si="35"/>
        <v>#NUM!</v>
      </c>
      <c r="LJ27" s="31" t="e">
        <f t="shared" si="35"/>
        <v>#NUM!</v>
      </c>
      <c r="LK27" s="31" t="e">
        <f t="shared" si="35"/>
        <v>#NUM!</v>
      </c>
      <c r="LL27" s="31" t="e">
        <f t="shared" ref="LL27:MY27" si="36">LL24+LK27</f>
        <v>#NUM!</v>
      </c>
      <c r="LM27" s="31" t="e">
        <f t="shared" si="36"/>
        <v>#NUM!</v>
      </c>
      <c r="LN27" s="31" t="e">
        <f t="shared" si="36"/>
        <v>#NUM!</v>
      </c>
      <c r="LO27" s="31" t="e">
        <f t="shared" si="36"/>
        <v>#NUM!</v>
      </c>
      <c r="LP27" s="31" t="e">
        <f t="shared" si="36"/>
        <v>#NUM!</v>
      </c>
      <c r="LQ27" s="31" t="e">
        <f t="shared" si="36"/>
        <v>#NUM!</v>
      </c>
      <c r="LR27" s="31" t="e">
        <f t="shared" si="36"/>
        <v>#NUM!</v>
      </c>
      <c r="LS27" s="31" t="e">
        <f t="shared" si="36"/>
        <v>#NUM!</v>
      </c>
      <c r="LT27" s="31" t="e">
        <f t="shared" si="36"/>
        <v>#NUM!</v>
      </c>
      <c r="LU27" s="31" t="e">
        <f t="shared" si="36"/>
        <v>#NUM!</v>
      </c>
      <c r="LV27" s="31" t="e">
        <f t="shared" si="36"/>
        <v>#NUM!</v>
      </c>
      <c r="LW27" s="31" t="e">
        <f t="shared" si="36"/>
        <v>#NUM!</v>
      </c>
      <c r="LX27" s="31" t="e">
        <f t="shared" si="36"/>
        <v>#NUM!</v>
      </c>
      <c r="LY27" s="31" t="e">
        <f t="shared" si="36"/>
        <v>#NUM!</v>
      </c>
      <c r="LZ27" s="31" t="e">
        <f t="shared" si="36"/>
        <v>#NUM!</v>
      </c>
      <c r="MA27" s="31" t="e">
        <f t="shared" si="36"/>
        <v>#NUM!</v>
      </c>
      <c r="MB27" s="31" t="e">
        <f t="shared" si="36"/>
        <v>#NUM!</v>
      </c>
      <c r="MC27" s="31" t="e">
        <f t="shared" si="36"/>
        <v>#NUM!</v>
      </c>
      <c r="MD27" s="31" t="e">
        <f t="shared" si="36"/>
        <v>#NUM!</v>
      </c>
      <c r="ME27" s="31" t="e">
        <f t="shared" si="36"/>
        <v>#NUM!</v>
      </c>
      <c r="MF27" s="31" t="e">
        <f t="shared" si="36"/>
        <v>#NUM!</v>
      </c>
      <c r="MG27" s="31" t="e">
        <f t="shared" si="36"/>
        <v>#NUM!</v>
      </c>
      <c r="MH27" s="31" t="e">
        <f t="shared" si="36"/>
        <v>#NUM!</v>
      </c>
      <c r="MI27" s="31" t="e">
        <f t="shared" si="36"/>
        <v>#NUM!</v>
      </c>
      <c r="MJ27" s="31" t="e">
        <f t="shared" si="36"/>
        <v>#NUM!</v>
      </c>
      <c r="MK27" s="31" t="e">
        <f t="shared" si="36"/>
        <v>#NUM!</v>
      </c>
      <c r="ML27" s="31" t="e">
        <f t="shared" si="36"/>
        <v>#NUM!</v>
      </c>
      <c r="MM27" s="31" t="e">
        <f t="shared" si="36"/>
        <v>#NUM!</v>
      </c>
      <c r="MN27" s="31" t="e">
        <f t="shared" si="36"/>
        <v>#NUM!</v>
      </c>
      <c r="MO27" s="31" t="e">
        <f t="shared" si="36"/>
        <v>#NUM!</v>
      </c>
      <c r="MP27" s="31" t="e">
        <f t="shared" si="36"/>
        <v>#NUM!</v>
      </c>
      <c r="MQ27" s="31" t="e">
        <f t="shared" si="36"/>
        <v>#NUM!</v>
      </c>
      <c r="MR27" s="31" t="e">
        <f t="shared" si="36"/>
        <v>#NUM!</v>
      </c>
      <c r="MS27" s="31" t="e">
        <f t="shared" si="36"/>
        <v>#NUM!</v>
      </c>
      <c r="MT27" s="31" t="e">
        <f t="shared" si="36"/>
        <v>#NUM!</v>
      </c>
      <c r="MU27" s="31" t="e">
        <f t="shared" si="36"/>
        <v>#NUM!</v>
      </c>
      <c r="MV27" s="31" t="e">
        <f t="shared" si="36"/>
        <v>#NUM!</v>
      </c>
      <c r="MW27" s="31" t="e">
        <f t="shared" si="36"/>
        <v>#NUM!</v>
      </c>
      <c r="MX27" s="31" t="e">
        <f t="shared" si="36"/>
        <v>#NUM!</v>
      </c>
      <c r="MY27" s="31" t="e">
        <f t="shared" si="36"/>
        <v>#NUM!</v>
      </c>
    </row>
    <row r="28" spans="1:363" s="31" customFormat="1" x14ac:dyDescent="0.2">
      <c r="A28" s="31" t="s">
        <v>138</v>
      </c>
      <c r="C28" s="31">
        <f>C25+B28</f>
        <v>-1011.0888341100617</v>
      </c>
      <c r="D28" s="31">
        <f t="shared" ref="D28:BO28" si="37">D25+C28</f>
        <v>-2027.2331123906738</v>
      </c>
      <c r="E28" s="31">
        <f t="shared" si="37"/>
        <v>-3048.458112062689</v>
      </c>
      <c r="F28" s="31">
        <f t="shared" si="37"/>
        <v>-4074.7892367330642</v>
      </c>
      <c r="G28" s="31">
        <f t="shared" si="37"/>
        <v>-5106.2520170267908</v>
      </c>
      <c r="H28" s="31">
        <f t="shared" si="37"/>
        <v>-6142.8721112219864</v>
      </c>
      <c r="I28" s="31">
        <f t="shared" si="37"/>
        <v>-7184.6753058881586</v>
      </c>
      <c r="J28" s="31">
        <f t="shared" si="37"/>
        <v>-8231.6875165276615</v>
      </c>
      <c r="K28" s="31">
        <f t="shared" si="37"/>
        <v>-9283.934788220362</v>
      </c>
      <c r="L28" s="31">
        <f t="shared" si="37"/>
        <v>-10341.443296271525</v>
      </c>
      <c r="M28" s="31">
        <f t="shared" si="37"/>
        <v>-11404.239346862945</v>
      </c>
      <c r="N28" s="31">
        <f t="shared" si="37"/>
        <v>-12472.349377707322</v>
      </c>
      <c r="O28" s="31">
        <f t="shared" si="37"/>
        <v>-13545.79995870592</v>
      </c>
      <c r="P28" s="31">
        <f t="shared" si="37"/>
        <v>-14624.617792609512</v>
      </c>
      <c r="Q28" s="31">
        <f t="shared" si="37"/>
        <v>-15708.829715682621</v>
      </c>
      <c r="R28" s="31">
        <f t="shared" si="37"/>
        <v>-16798.462698371095</v>
      </c>
      <c r="S28" s="31">
        <f t="shared" si="37"/>
        <v>-17893.543845973014</v>
      </c>
      <c r="T28" s="31">
        <f t="shared" si="37"/>
        <v>-18994.100399312942</v>
      </c>
      <c r="U28" s="31">
        <f t="shared" si="37"/>
        <v>-20100.159735419569</v>
      </c>
      <c r="V28" s="31">
        <f t="shared" si="37"/>
        <v>-21211.749368206729</v>
      </c>
      <c r="W28" s="31">
        <f t="shared" si="37"/>
        <v>-22328.896949157825</v>
      </c>
      <c r="X28" s="31">
        <f t="shared" si="37"/>
        <v>-23451.630268013676</v>
      </c>
      <c r="Y28" s="31">
        <f t="shared" si="37"/>
        <v>-24579.977253463807</v>
      </c>
      <c r="Z28" s="31">
        <f t="shared" si="37"/>
        <v>-25713.965973841186</v>
      </c>
      <c r="AA28" s="31">
        <f t="shared" si="37"/>
        <v>-26853.624637820452</v>
      </c>
      <c r="AB28" s="31">
        <f t="shared" si="37"/>
        <v>-27998.981595119618</v>
      </c>
      <c r="AC28" s="31">
        <f t="shared" si="37"/>
        <v>-29150.065337205277</v>
      </c>
      <c r="AD28" s="31">
        <f t="shared" si="37"/>
        <v>-30306.904498001364</v>
      </c>
      <c r="AE28" s="31">
        <f t="shared" si="37"/>
        <v>-31469.527854601434</v>
      </c>
      <c r="AF28" s="31">
        <f t="shared" si="37"/>
        <v>-32637.964327984504</v>
      </c>
      <c r="AG28" s="31">
        <f t="shared" si="37"/>
        <v>-33812.24298373449</v>
      </c>
      <c r="AH28" s="31">
        <f t="shared" si="37"/>
        <v>-34992.393032763226</v>
      </c>
      <c r="AI28" s="31">
        <f t="shared" si="37"/>
        <v>-36178.443832037105</v>
      </c>
      <c r="AJ28" s="31">
        <f t="shared" si="37"/>
        <v>-37370.424885307351</v>
      </c>
      <c r="AK28" s="31">
        <f t="shared" si="37"/>
        <v>-38568.365843843952</v>
      </c>
      <c r="AL28" s="31">
        <f t="shared" si="37"/>
        <v>-39772.296507173232</v>
      </c>
      <c r="AM28" s="31">
        <f t="shared" si="37"/>
        <v>-40982.246823819158</v>
      </c>
      <c r="AN28" s="31">
        <f t="shared" si="37"/>
        <v>-42198.246892048315</v>
      </c>
      <c r="AO28" s="31">
        <f t="shared" si="37"/>
        <v>-43420.326960618622</v>
      </c>
      <c r="AP28" s="31">
        <f t="shared" si="37"/>
        <v>-44648.517429531777</v>
      </c>
      <c r="AQ28" s="31">
        <f t="shared" si="37"/>
        <v>-45882.848850789494</v>
      </c>
      <c r="AR28" s="31">
        <f t="shared" si="37"/>
        <v>-47123.351929153505</v>
      </c>
      <c r="AS28" s="31">
        <f t="shared" si="37"/>
        <v>-48370.057522909337</v>
      </c>
      <c r="AT28" s="31">
        <f t="shared" si="37"/>
        <v>-49622.996644633946</v>
      </c>
      <c r="AU28" s="31">
        <f t="shared" si="37"/>
        <v>-50882.200461967179</v>
      </c>
      <c r="AV28" s="31">
        <f t="shared" si="37"/>
        <v>-52147.700298387077</v>
      </c>
      <c r="AW28" s="31">
        <f t="shared" si="37"/>
        <v>-53419.527633989077</v>
      </c>
      <c r="AX28" s="31">
        <f t="shared" si="37"/>
        <v>-54697.714106269086</v>
      </c>
      <c r="AY28" s="31">
        <f t="shared" si="37"/>
        <v>-55982.291510910494</v>
      </c>
      <c r="AZ28" s="31">
        <f t="shared" si="37"/>
        <v>-57273.291802575106</v>
      </c>
      <c r="BA28" s="31">
        <f t="shared" si="37"/>
        <v>-58570.74709569804</v>
      </c>
      <c r="BB28" s="31">
        <f t="shared" si="37"/>
        <v>-59874.689665286591</v>
      </c>
      <c r="BC28" s="31">
        <f t="shared" si="37"/>
        <v>-61185.151947723083</v>
      </c>
      <c r="BD28" s="31">
        <f t="shared" si="37"/>
        <v>-62502.166541571758</v>
      </c>
      <c r="BE28" s="31">
        <f t="shared" si="37"/>
        <v>-63825.766208389679</v>
      </c>
      <c r="BF28" s="31">
        <f t="shared" si="37"/>
        <v>-65155.983873541692</v>
      </c>
      <c r="BG28" s="31">
        <f t="shared" si="37"/>
        <v>-66492.852627019456</v>
      </c>
      <c r="BH28" s="31">
        <f t="shared" si="37"/>
        <v>-67836.405724264609</v>
      </c>
      <c r="BI28" s="31">
        <f t="shared" si="37"/>
        <v>-69186.676586995993</v>
      </c>
      <c r="BJ28" s="31">
        <f t="shared" si="37"/>
        <v>-70543.698804041036</v>
      </c>
      <c r="BK28" s="31">
        <f t="shared" si="37"/>
        <v>-71907.5061321713</v>
      </c>
      <c r="BL28" s="31">
        <f t="shared" si="37"/>
        <v>-73278.132496942213</v>
      </c>
      <c r="BM28" s="31">
        <f t="shared" si="37"/>
        <v>-74655.611993536979</v>
      </c>
      <c r="BN28" s="31">
        <f t="shared" si="37"/>
        <v>-76039.978887614721</v>
      </c>
      <c r="BO28" s="31">
        <f t="shared" si="37"/>
        <v>-77431.267616162862</v>
      </c>
      <c r="BP28" s="31">
        <f t="shared" ref="BP28:EA28" si="38">BP25+BO28</f>
        <v>-78829.512788353735</v>
      </c>
      <c r="BQ28" s="31">
        <f t="shared" si="38"/>
        <v>-80234.749186405563</v>
      </c>
      <c r="BR28" s="31">
        <f t="shared" si="38"/>
        <v>-81647.011766447657</v>
      </c>
      <c r="BS28" s="31">
        <f t="shared" si="38"/>
        <v>-83066.335659389952</v>
      </c>
      <c r="BT28" s="31">
        <f t="shared" si="38"/>
        <v>-84492.756171796966</v>
      </c>
      <c r="BU28" s="31">
        <f t="shared" si="38"/>
        <v>-85926.308786766007</v>
      </c>
      <c r="BV28" s="31">
        <f t="shared" si="38"/>
        <v>-87367.029164809894</v>
      </c>
      <c r="BW28" s="31">
        <f t="shared" si="38"/>
        <v>-88814.953144744009</v>
      </c>
      <c r="BX28" s="31">
        <f t="shared" si="38"/>
        <v>-90270.116744577797</v>
      </c>
      <c r="BY28" s="31">
        <f t="shared" si="38"/>
        <v>-91732.55616241075</v>
      </c>
      <c r="BZ28" s="31">
        <f t="shared" si="38"/>
        <v>-93202.30777733287</v>
      </c>
      <c r="CA28" s="31">
        <f t="shared" si="38"/>
        <v>-94679.408150329589</v>
      </c>
      <c r="CB28" s="31">
        <f t="shared" si="38"/>
        <v>-96163.894025191301</v>
      </c>
      <c r="CC28" s="31">
        <f t="shared" si="38"/>
        <v>-97655.802329427315</v>
      </c>
      <c r="CD28" s="31">
        <f t="shared" si="38"/>
        <v>-99155.17017518451</v>
      </c>
      <c r="CE28" s="31">
        <f t="shared" si="38"/>
        <v>-100662.03486017049</v>
      </c>
      <c r="CF28" s="31">
        <f t="shared" si="38"/>
        <v>-102176.4338685814</v>
      </c>
      <c r="CG28" s="31">
        <f t="shared" si="38"/>
        <v>-103698.40487203437</v>
      </c>
      <c r="CH28" s="31">
        <f t="shared" si="38"/>
        <v>-105227.9857305046</v>
      </c>
      <c r="CI28" s="31">
        <f t="shared" si="38"/>
        <v>-106765.21449326719</v>
      </c>
      <c r="CJ28" s="31">
        <f t="shared" si="38"/>
        <v>-108310.12939984359</v>
      </c>
      <c r="CK28" s="31">
        <f t="shared" si="38"/>
        <v>-109862.76888095286</v>
      </c>
      <c r="CL28" s="31">
        <f t="shared" si="38"/>
        <v>-111423.17155946769</v>
      </c>
      <c r="CM28" s="31">
        <f t="shared" si="38"/>
        <v>-112991.3762513751</v>
      </c>
      <c r="CN28" s="31">
        <f t="shared" si="38"/>
        <v>-114567.42196674204</v>
      </c>
      <c r="CO28" s="31">
        <f t="shared" si="38"/>
        <v>-116151.34791068581</v>
      </c>
      <c r="CP28" s="31">
        <f t="shared" si="38"/>
        <v>-117743.19348434931</v>
      </c>
      <c r="CQ28" s="31">
        <f t="shared" si="38"/>
        <v>-119342.99828588111</v>
      </c>
      <c r="CR28" s="31">
        <f t="shared" si="38"/>
        <v>-120950.80211142058</v>
      </c>
      <c r="CS28" s="31">
        <f t="shared" si="38"/>
        <v>-122566.64495608774</v>
      </c>
      <c r="CT28" s="31">
        <f t="shared" si="38"/>
        <v>-124190.56701497824</v>
      </c>
      <c r="CU28" s="31">
        <f t="shared" si="38"/>
        <v>-125822.60868416319</v>
      </c>
      <c r="CV28" s="31">
        <f t="shared" si="38"/>
        <v>-127462.81056169407</v>
      </c>
      <c r="CW28" s="31">
        <f t="shared" si="38"/>
        <v>-129111.2134486126</v>
      </c>
      <c r="CX28" s="31">
        <f t="shared" si="38"/>
        <v>-130767.85834996573</v>
      </c>
      <c r="CY28" s="31">
        <f t="shared" si="38"/>
        <v>-132432.78647582562</v>
      </c>
      <c r="CZ28" s="31">
        <f t="shared" si="38"/>
        <v>-134106.03924231482</v>
      </c>
      <c r="DA28" s="31">
        <f t="shared" si="38"/>
        <v>-135787.65827263644</v>
      </c>
      <c r="DB28" s="31">
        <f t="shared" si="38"/>
        <v>-137477.68539810969</v>
      </c>
      <c r="DC28" s="31">
        <f t="shared" si="38"/>
        <v>-139176.1626592103</v>
      </c>
      <c r="DD28" s="31">
        <f t="shared" si="38"/>
        <v>-140883.1323066164</v>
      </c>
      <c r="DE28" s="31">
        <f t="shared" si="38"/>
        <v>-142598.63680225954</v>
      </c>
      <c r="DF28" s="31">
        <f t="shared" si="38"/>
        <v>-144322.71882038089</v>
      </c>
      <c r="DG28" s="31">
        <f t="shared" si="38"/>
        <v>-146055.42124859284</v>
      </c>
      <c r="DH28" s="31">
        <f t="shared" si="38"/>
        <v>-147796.78718894586</v>
      </c>
      <c r="DI28" s="31">
        <f t="shared" si="38"/>
        <v>-149546.85995900066</v>
      </c>
      <c r="DJ28" s="31">
        <f t="shared" si="38"/>
        <v>-151305.68309290573</v>
      </c>
      <c r="DK28" s="31">
        <f t="shared" si="38"/>
        <v>-153073.30034248033</v>
      </c>
      <c r="DL28" s="31">
        <f t="shared" si="38"/>
        <v>-154849.75567830278</v>
      </c>
      <c r="DM28" s="31">
        <f t="shared" si="38"/>
        <v>-156635.09329080436</v>
      </c>
      <c r="DN28" s="31">
        <f t="shared" si="38"/>
        <v>-158429.35759136843</v>
      </c>
      <c r="DO28" s="31">
        <f t="shared" si="38"/>
        <v>-160232.59321343535</v>
      </c>
      <c r="DP28" s="31">
        <f t="shared" si="38"/>
        <v>-162044.84501361259</v>
      </c>
      <c r="DQ28" s="31">
        <f t="shared" si="38"/>
        <v>-163866.15807279071</v>
      </c>
      <c r="DR28" s="31">
        <f t="shared" si="38"/>
        <v>-165696.57769726473</v>
      </c>
      <c r="DS28" s="31">
        <f t="shared" si="38"/>
        <v>-167536.14941986112</v>
      </c>
      <c r="DT28" s="31">
        <f t="shared" si="38"/>
        <v>-169384.91900107049</v>
      </c>
      <c r="DU28" s="31">
        <f t="shared" si="38"/>
        <v>-171242.9324301859</v>
      </c>
      <c r="DV28" s="31">
        <f t="shared" si="38"/>
        <v>-173110.23592644688</v>
      </c>
      <c r="DW28" s="31">
        <f t="shared" si="38"/>
        <v>-174986.87594018917</v>
      </c>
      <c r="DX28" s="31">
        <f t="shared" si="38"/>
        <v>-176872.89915400019</v>
      </c>
      <c r="DY28" s="31">
        <f t="shared" si="38"/>
        <v>-178768.35248388024</v>
      </c>
      <c r="DZ28" s="31">
        <f t="shared" si="38"/>
        <v>-180673.28308040972</v>
      </c>
      <c r="EA28" s="31">
        <f t="shared" si="38"/>
        <v>-182587.73832992182</v>
      </c>
      <c r="EB28" s="31">
        <f t="shared" ref="EB28:GM28" si="39">EB25+EA28</f>
        <v>-184511.7658556815</v>
      </c>
      <c r="EC28" s="31">
        <f t="shared" si="39"/>
        <v>-186445.41351906996</v>
      </c>
      <c r="ED28" s="31">
        <f t="shared" si="39"/>
        <v>-188388.72942077537</v>
      </c>
      <c r="EE28" s="31">
        <f t="shared" si="39"/>
        <v>-190341.76190198932</v>
      </c>
      <c r="EF28" s="31">
        <f t="shared" si="39"/>
        <v>-192304.55954560931</v>
      </c>
      <c r="EG28" s="31">
        <f t="shared" si="39"/>
        <v>-194277.17117744742</v>
      </c>
      <c r="EH28" s="31">
        <f t="shared" si="39"/>
        <v>-196259.64586744472</v>
      </c>
      <c r="EI28" s="31">
        <f t="shared" si="39"/>
        <v>-198252.03293089202</v>
      </c>
      <c r="EJ28" s="31">
        <f t="shared" si="39"/>
        <v>-200254.38192965655</v>
      </c>
      <c r="EK28" s="31">
        <f t="shared" si="39"/>
        <v>-202266.7426734149</v>
      </c>
      <c r="EL28" s="31">
        <f t="shared" si="39"/>
        <v>-204289.16522089203</v>
      </c>
      <c r="EM28" s="31">
        <f t="shared" si="39"/>
        <v>-206321.69988110656</v>
      </c>
      <c r="EN28" s="31">
        <f t="shared" si="39"/>
        <v>-208364.39721462215</v>
      </c>
      <c r="EO28" s="31">
        <f t="shared" si="39"/>
        <v>-210417.30803480532</v>
      </c>
      <c r="EP28" s="31">
        <f t="shared" si="39"/>
        <v>-212480.48340908941</v>
      </c>
      <c r="EQ28" s="31">
        <f t="shared" si="39"/>
        <v>-214553.97466024492</v>
      </c>
      <c r="ER28" s="31">
        <f t="shared" si="39"/>
        <v>-216637.83336765619</v>
      </c>
      <c r="ES28" s="31">
        <f t="shared" si="39"/>
        <v>-218732.11136860453</v>
      </c>
      <c r="ET28" s="31">
        <f t="shared" si="39"/>
        <v>-220836.8607595576</v>
      </c>
      <c r="EU28" s="31">
        <f t="shared" si="39"/>
        <v>-222952.13389746545</v>
      </c>
      <c r="EV28" s="31">
        <f t="shared" si="39"/>
        <v>-225077.98340106284</v>
      </c>
      <c r="EW28" s="31">
        <f t="shared" si="39"/>
        <v>-227214.46215217822</v>
      </c>
      <c r="EX28" s="31">
        <f t="shared" si="39"/>
        <v>-229361.62329704917</v>
      </c>
      <c r="EY28" s="31">
        <f t="shared" si="39"/>
        <v>-231519.52024764448</v>
      </c>
      <c r="EZ28" s="31">
        <f t="shared" si="39"/>
        <v>-233688.20668299278</v>
      </c>
      <c r="FA28" s="31">
        <f t="shared" si="39"/>
        <v>-235867.73655051782</v>
      </c>
      <c r="FB28" s="31">
        <f t="shared" si="39"/>
        <v>-238058.16406738048</v>
      </c>
      <c r="FC28" s="31">
        <f t="shared" si="39"/>
        <v>-240259.54372182745</v>
      </c>
      <c r="FD28" s="31">
        <f t="shared" si="39"/>
        <v>-242471.93027454664</v>
      </c>
      <c r="FE28" s="31">
        <f t="shared" si="39"/>
        <v>-244695.37876002945</v>
      </c>
      <c r="FF28" s="31">
        <f t="shared" si="39"/>
        <v>-246929.94448793965</v>
      </c>
      <c r="FG28" s="31">
        <f t="shared" si="39"/>
        <v>-249175.68304448941</v>
      </c>
      <c r="FH28" s="31">
        <f t="shared" si="39"/>
        <v>-251432.65029382193</v>
      </c>
      <c r="FI28" s="31">
        <f t="shared" si="39"/>
        <v>-253700.90237940112</v>
      </c>
      <c r="FJ28" s="31">
        <f t="shared" si="39"/>
        <v>-255980.4957254082</v>
      </c>
      <c r="FK28" s="31">
        <f t="shared" si="39"/>
        <v>-258271.48703814531</v>
      </c>
      <c r="FL28" s="31">
        <f t="shared" si="39"/>
        <v>-260573.9333074461</v>
      </c>
      <c r="FM28" s="31">
        <f t="shared" si="39"/>
        <v>-262887.89180809341</v>
      </c>
      <c r="FN28" s="31">
        <f t="shared" si="39"/>
        <v>-265213.42010124394</v>
      </c>
      <c r="FO28" s="31">
        <f t="shared" si="39"/>
        <v>-267550.57603586023</v>
      </c>
      <c r="FP28" s="31">
        <f t="shared" si="39"/>
        <v>-269899.41775014962</v>
      </c>
      <c r="FQ28" s="31">
        <f t="shared" si="39"/>
        <v>-272260.00367301045</v>
      </c>
      <c r="FR28" s="31">
        <f t="shared" si="39"/>
        <v>-274632.39252548554</v>
      </c>
      <c r="FS28" s="31">
        <f t="shared" si="39"/>
        <v>-277016.64332222304</v>
      </c>
      <c r="FT28" s="31">
        <f t="shared" si="39"/>
        <v>-279412.81537294423</v>
      </c>
      <c r="FU28" s="31">
        <f t="shared" si="39"/>
        <v>-281820.96828391904</v>
      </c>
      <c r="FV28" s="31">
        <f t="shared" si="39"/>
        <v>-284241.16195944871</v>
      </c>
      <c r="FW28" s="31">
        <f t="shared" si="39"/>
        <v>-286673.456603356</v>
      </c>
      <c r="FX28" s="31">
        <f t="shared" si="39"/>
        <v>-289117.91272048285</v>
      </c>
      <c r="FY28" s="31">
        <f t="shared" si="39"/>
        <v>-291574.59111819533</v>
      </c>
      <c r="FZ28" s="31">
        <f t="shared" si="39"/>
        <v>-294043.55290789634</v>
      </c>
      <c r="GA28" s="31">
        <f t="shared" si="39"/>
        <v>-296524.85950654588</v>
      </c>
      <c r="GB28" s="31">
        <f t="shared" si="39"/>
        <v>-299018.57263818866</v>
      </c>
      <c r="GC28" s="31">
        <f t="shared" si="39"/>
        <v>-301524.75433548965</v>
      </c>
      <c r="GD28" s="31">
        <f t="shared" si="39"/>
        <v>-304043.46694127715</v>
      </c>
      <c r="GE28" s="31">
        <f t="shared" si="39"/>
        <v>-306574.77311009361</v>
      </c>
      <c r="GF28" s="31">
        <f t="shared" si="39"/>
        <v>-309118.73580975411</v>
      </c>
      <c r="GG28" s="31">
        <f t="shared" si="39"/>
        <v>-311675.41832291294</v>
      </c>
      <c r="GH28" s="31">
        <f t="shared" si="39"/>
        <v>-314244.88424863759</v>
      </c>
      <c r="GI28" s="31">
        <f t="shared" si="39"/>
        <v>-316827.19750399084</v>
      </c>
      <c r="GJ28" s="31">
        <f t="shared" si="39"/>
        <v>-319422.42232562084</v>
      </c>
      <c r="GK28" s="31">
        <f t="shared" si="39"/>
        <v>-322030.62327135901</v>
      </c>
      <c r="GL28" s="31">
        <f t="shared" si="39"/>
        <v>-324651.86522182589</v>
      </c>
      <c r="GM28" s="31">
        <f t="shared" si="39"/>
        <v>-327286.2133820451</v>
      </c>
      <c r="GN28" s="31">
        <f t="shared" ref="GN28:IY28" si="40">GN25+GM28</f>
        <v>-329933.73328306538</v>
      </c>
      <c r="GO28" s="31">
        <f t="shared" si="40"/>
        <v>-332594.49078359077</v>
      </c>
      <c r="GP28" s="31">
        <f t="shared" si="40"/>
        <v>-335268.55207161879</v>
      </c>
      <c r="GQ28" s="31">
        <f t="shared" si="40"/>
        <v>-337955.98366608692</v>
      </c>
      <c r="GR28" s="31">
        <f t="shared" si="40"/>
        <v>-340656.85241852741</v>
      </c>
      <c r="GS28" s="31">
        <f t="shared" si="40"/>
        <v>-343371.22551473009</v>
      </c>
      <c r="GT28" s="31">
        <f t="shared" si="40"/>
        <v>-346099.1704764138</v>
      </c>
      <c r="GU28" s="31">
        <f t="shared" si="40"/>
        <v>-348840.7551629059</v>
      </c>
      <c r="GV28" s="31">
        <f t="shared" si="40"/>
        <v>-351596.04777283047</v>
      </c>
      <c r="GW28" s="31">
        <f t="shared" si="40"/>
        <v>-354365.11684580467</v>
      </c>
      <c r="GX28" s="31">
        <f t="shared" si="40"/>
        <v>-357148.03126414376</v>
      </c>
      <c r="GY28" s="31">
        <f t="shared" si="40"/>
        <v>-359944.86025457457</v>
      </c>
      <c r="GZ28" s="31">
        <f t="shared" si="40"/>
        <v>-362755.67338995752</v>
      </c>
      <c r="HA28" s="31">
        <f t="shared" si="40"/>
        <v>-365580.54059101734</v>
      </c>
      <c r="HB28" s="31">
        <f t="shared" si="40"/>
        <v>-368419.53212808247</v>
      </c>
      <c r="HC28" s="31">
        <f t="shared" si="40"/>
        <v>-371272.71862283297</v>
      </c>
      <c r="HD28" s="31">
        <f t="shared" si="40"/>
        <v>-374140.17105005716</v>
      </c>
      <c r="HE28" s="31">
        <f t="shared" si="40"/>
        <v>-377021.96073941753</v>
      </c>
      <c r="HF28" s="31">
        <f t="shared" si="40"/>
        <v>-379918.15937722469</v>
      </c>
      <c r="HG28" s="31">
        <f t="shared" si="40"/>
        <v>-382828.83900822088</v>
      </c>
      <c r="HH28" s="31">
        <f t="shared" si="40"/>
        <v>-385754.07203737204</v>
      </c>
      <c r="HI28" s="31">
        <f t="shared" si="40"/>
        <v>-388693.93123166898</v>
      </c>
      <c r="HJ28" s="31">
        <f t="shared" si="40"/>
        <v>-391648.4897219374</v>
      </c>
      <c r="HK28" s="31">
        <f t="shared" si="40"/>
        <v>-394617.82100465713</v>
      </c>
      <c r="HL28" s="31">
        <f t="shared" si="40"/>
        <v>-397601.9989437905</v>
      </c>
      <c r="HM28" s="31">
        <f t="shared" si="40"/>
        <v>-400601.09777261951</v>
      </c>
      <c r="HN28" s="31">
        <f t="shared" si="40"/>
        <v>-403615.19209559268</v>
      </c>
      <c r="HO28" s="31">
        <f t="shared" si="40"/>
        <v>-406644.35689018073</v>
      </c>
      <c r="HP28" s="31">
        <f t="shared" si="40"/>
        <v>-409688.66750874172</v>
      </c>
      <c r="HQ28" s="31">
        <f t="shared" si="40"/>
        <v>-412748.19968039548</v>
      </c>
      <c r="HR28" s="31">
        <f t="shared" si="40"/>
        <v>-415823.02951290749</v>
      </c>
      <c r="HS28" s="31">
        <f t="shared" si="40"/>
        <v>-418913.23349458212</v>
      </c>
      <c r="HT28" s="31">
        <f t="shared" si="40"/>
        <v>-422018.88849616511</v>
      </c>
      <c r="HU28" s="31">
        <f t="shared" si="40"/>
        <v>-425140.071772756</v>
      </c>
      <c r="HV28" s="31">
        <f t="shared" si="40"/>
        <v>-428276.86096572987</v>
      </c>
      <c r="HW28" s="31">
        <f t="shared" si="40"/>
        <v>-431429.33410466858</v>
      </c>
      <c r="HX28" s="31">
        <f t="shared" si="40"/>
        <v>-434597.56960930198</v>
      </c>
      <c r="HY28" s="31">
        <f t="shared" si="40"/>
        <v>-437781.64629145857</v>
      </c>
      <c r="HZ28" s="31">
        <f t="shared" si="40"/>
        <v>-440981.64335702593</v>
      </c>
      <c r="IA28" s="31">
        <f t="shared" si="40"/>
        <v>-444197.64040792111</v>
      </c>
      <c r="IB28" s="31">
        <f t="shared" si="40"/>
        <v>-447429.71744407079</v>
      </c>
      <c r="IC28" s="31">
        <f t="shared" si="40"/>
        <v>-450677.9548654012</v>
      </c>
      <c r="ID28" s="31">
        <f t="shared" si="40"/>
        <v>-453942.43347383826</v>
      </c>
      <c r="IE28" s="31">
        <f t="shared" si="40"/>
        <v>-457223.23447531753</v>
      </c>
      <c r="IF28" s="31">
        <f t="shared" si="40"/>
        <v>-460520.43948180421</v>
      </c>
      <c r="IG28" s="31">
        <f t="shared" si="40"/>
        <v>-463834.1305133233</v>
      </c>
      <c r="IH28" s="31">
        <f t="shared" si="40"/>
        <v>-467164.38999999996</v>
      </c>
      <c r="II28" s="31" t="e">
        <f t="shared" si="40"/>
        <v>#NUM!</v>
      </c>
      <c r="IJ28" s="31" t="e">
        <f t="shared" si="40"/>
        <v>#NUM!</v>
      </c>
      <c r="IK28" s="31" t="e">
        <f t="shared" si="40"/>
        <v>#NUM!</v>
      </c>
      <c r="IL28" s="31" t="e">
        <f t="shared" si="40"/>
        <v>#NUM!</v>
      </c>
      <c r="IM28" s="31" t="e">
        <f t="shared" si="40"/>
        <v>#NUM!</v>
      </c>
      <c r="IN28" s="31" t="e">
        <f t="shared" si="40"/>
        <v>#NUM!</v>
      </c>
      <c r="IO28" s="31" t="e">
        <f t="shared" si="40"/>
        <v>#NUM!</v>
      </c>
      <c r="IP28" s="31" t="e">
        <f t="shared" si="40"/>
        <v>#NUM!</v>
      </c>
      <c r="IQ28" s="31" t="e">
        <f t="shared" si="40"/>
        <v>#NUM!</v>
      </c>
      <c r="IR28" s="31" t="e">
        <f t="shared" si="40"/>
        <v>#NUM!</v>
      </c>
      <c r="IS28" s="31" t="e">
        <f t="shared" si="40"/>
        <v>#NUM!</v>
      </c>
      <c r="IT28" s="31" t="e">
        <f t="shared" si="40"/>
        <v>#NUM!</v>
      </c>
      <c r="IU28" s="31" t="e">
        <f t="shared" si="40"/>
        <v>#NUM!</v>
      </c>
      <c r="IV28" s="31" t="e">
        <f t="shared" si="40"/>
        <v>#NUM!</v>
      </c>
      <c r="IW28" s="31" t="e">
        <f t="shared" si="40"/>
        <v>#NUM!</v>
      </c>
      <c r="IX28" s="31" t="e">
        <f t="shared" si="40"/>
        <v>#NUM!</v>
      </c>
      <c r="IY28" s="31" t="e">
        <f t="shared" si="40"/>
        <v>#NUM!</v>
      </c>
      <c r="IZ28" s="31" t="e">
        <f t="shared" ref="IZ28:LK28" si="41">IZ25+IY28</f>
        <v>#NUM!</v>
      </c>
      <c r="JA28" s="31" t="e">
        <f t="shared" si="41"/>
        <v>#NUM!</v>
      </c>
      <c r="JB28" s="31" t="e">
        <f t="shared" si="41"/>
        <v>#NUM!</v>
      </c>
      <c r="JC28" s="31" t="e">
        <f t="shared" si="41"/>
        <v>#NUM!</v>
      </c>
      <c r="JD28" s="31" t="e">
        <f t="shared" si="41"/>
        <v>#NUM!</v>
      </c>
      <c r="JE28" s="31" t="e">
        <f t="shared" si="41"/>
        <v>#NUM!</v>
      </c>
      <c r="JF28" s="31" t="e">
        <f t="shared" si="41"/>
        <v>#NUM!</v>
      </c>
      <c r="JG28" s="31" t="e">
        <f t="shared" si="41"/>
        <v>#NUM!</v>
      </c>
      <c r="JH28" s="31" t="e">
        <f t="shared" si="41"/>
        <v>#NUM!</v>
      </c>
      <c r="JI28" s="31" t="e">
        <f t="shared" si="41"/>
        <v>#NUM!</v>
      </c>
      <c r="JJ28" s="31" t="e">
        <f t="shared" si="41"/>
        <v>#NUM!</v>
      </c>
      <c r="JK28" s="31" t="e">
        <f t="shared" si="41"/>
        <v>#NUM!</v>
      </c>
      <c r="JL28" s="31" t="e">
        <f t="shared" si="41"/>
        <v>#NUM!</v>
      </c>
      <c r="JM28" s="31" t="e">
        <f t="shared" si="41"/>
        <v>#NUM!</v>
      </c>
      <c r="JN28" s="31" t="e">
        <f t="shared" si="41"/>
        <v>#NUM!</v>
      </c>
      <c r="JO28" s="31" t="e">
        <f t="shared" si="41"/>
        <v>#NUM!</v>
      </c>
      <c r="JP28" s="31" t="e">
        <f t="shared" si="41"/>
        <v>#NUM!</v>
      </c>
      <c r="JQ28" s="31" t="e">
        <f t="shared" si="41"/>
        <v>#NUM!</v>
      </c>
      <c r="JR28" s="31" t="e">
        <f t="shared" si="41"/>
        <v>#NUM!</v>
      </c>
      <c r="JS28" s="31" t="e">
        <f t="shared" si="41"/>
        <v>#NUM!</v>
      </c>
      <c r="JT28" s="31" t="e">
        <f t="shared" si="41"/>
        <v>#NUM!</v>
      </c>
      <c r="JU28" s="31" t="e">
        <f t="shared" si="41"/>
        <v>#NUM!</v>
      </c>
      <c r="JV28" s="31" t="e">
        <f t="shared" si="41"/>
        <v>#NUM!</v>
      </c>
      <c r="JW28" s="31" t="e">
        <f t="shared" si="41"/>
        <v>#NUM!</v>
      </c>
      <c r="JX28" s="31" t="e">
        <f t="shared" si="41"/>
        <v>#NUM!</v>
      </c>
      <c r="JY28" s="31" t="e">
        <f t="shared" si="41"/>
        <v>#NUM!</v>
      </c>
      <c r="JZ28" s="31" t="e">
        <f t="shared" si="41"/>
        <v>#NUM!</v>
      </c>
      <c r="KA28" s="31" t="e">
        <f t="shared" si="41"/>
        <v>#NUM!</v>
      </c>
      <c r="KB28" s="31" t="e">
        <f t="shared" si="41"/>
        <v>#NUM!</v>
      </c>
      <c r="KC28" s="31" t="e">
        <f t="shared" si="41"/>
        <v>#NUM!</v>
      </c>
      <c r="KD28" s="31" t="e">
        <f t="shared" si="41"/>
        <v>#NUM!</v>
      </c>
      <c r="KE28" s="31" t="e">
        <f t="shared" si="41"/>
        <v>#NUM!</v>
      </c>
      <c r="KF28" s="31" t="e">
        <f t="shared" si="41"/>
        <v>#NUM!</v>
      </c>
      <c r="KG28" s="31" t="e">
        <f t="shared" si="41"/>
        <v>#NUM!</v>
      </c>
      <c r="KH28" s="31" t="e">
        <f t="shared" si="41"/>
        <v>#NUM!</v>
      </c>
      <c r="KI28" s="31" t="e">
        <f t="shared" si="41"/>
        <v>#NUM!</v>
      </c>
      <c r="KJ28" s="31" t="e">
        <f t="shared" si="41"/>
        <v>#NUM!</v>
      </c>
      <c r="KK28" s="31" t="e">
        <f t="shared" si="41"/>
        <v>#NUM!</v>
      </c>
      <c r="KL28" s="31" t="e">
        <f t="shared" si="41"/>
        <v>#NUM!</v>
      </c>
      <c r="KM28" s="31" t="e">
        <f t="shared" si="41"/>
        <v>#NUM!</v>
      </c>
      <c r="KN28" s="31" t="e">
        <f t="shared" si="41"/>
        <v>#NUM!</v>
      </c>
      <c r="KO28" s="31" t="e">
        <f t="shared" si="41"/>
        <v>#NUM!</v>
      </c>
      <c r="KP28" s="31" t="e">
        <f t="shared" si="41"/>
        <v>#NUM!</v>
      </c>
      <c r="KQ28" s="31" t="e">
        <f t="shared" si="41"/>
        <v>#NUM!</v>
      </c>
      <c r="KR28" s="31" t="e">
        <f t="shared" si="41"/>
        <v>#NUM!</v>
      </c>
      <c r="KS28" s="31" t="e">
        <f t="shared" si="41"/>
        <v>#NUM!</v>
      </c>
      <c r="KT28" s="31" t="e">
        <f t="shared" si="41"/>
        <v>#NUM!</v>
      </c>
      <c r="KU28" s="31" t="e">
        <f t="shared" si="41"/>
        <v>#NUM!</v>
      </c>
      <c r="KV28" s="31" t="e">
        <f t="shared" si="41"/>
        <v>#NUM!</v>
      </c>
      <c r="KW28" s="31" t="e">
        <f t="shared" si="41"/>
        <v>#NUM!</v>
      </c>
      <c r="KX28" s="31" t="e">
        <f t="shared" si="41"/>
        <v>#NUM!</v>
      </c>
      <c r="KY28" s="31" t="e">
        <f t="shared" si="41"/>
        <v>#NUM!</v>
      </c>
      <c r="KZ28" s="31" t="e">
        <f t="shared" si="41"/>
        <v>#NUM!</v>
      </c>
      <c r="LA28" s="31" t="e">
        <f t="shared" si="41"/>
        <v>#NUM!</v>
      </c>
      <c r="LB28" s="31" t="e">
        <f t="shared" si="41"/>
        <v>#NUM!</v>
      </c>
      <c r="LC28" s="31" t="e">
        <f t="shared" si="41"/>
        <v>#NUM!</v>
      </c>
      <c r="LD28" s="31" t="e">
        <f t="shared" si="41"/>
        <v>#NUM!</v>
      </c>
      <c r="LE28" s="31" t="e">
        <f t="shared" si="41"/>
        <v>#NUM!</v>
      </c>
      <c r="LF28" s="31" t="e">
        <f t="shared" si="41"/>
        <v>#NUM!</v>
      </c>
      <c r="LG28" s="31" t="e">
        <f t="shared" si="41"/>
        <v>#NUM!</v>
      </c>
      <c r="LH28" s="31" t="e">
        <f t="shared" si="41"/>
        <v>#NUM!</v>
      </c>
      <c r="LI28" s="31" t="e">
        <f t="shared" si="41"/>
        <v>#NUM!</v>
      </c>
      <c r="LJ28" s="31" t="e">
        <f t="shared" si="41"/>
        <v>#NUM!</v>
      </c>
      <c r="LK28" s="31" t="e">
        <f t="shared" si="41"/>
        <v>#NUM!</v>
      </c>
      <c r="LL28" s="31" t="e">
        <f t="shared" ref="LL28:MY28" si="42">LL25+LK28</f>
        <v>#NUM!</v>
      </c>
      <c r="LM28" s="31" t="e">
        <f t="shared" si="42"/>
        <v>#NUM!</v>
      </c>
      <c r="LN28" s="31" t="e">
        <f t="shared" si="42"/>
        <v>#NUM!</v>
      </c>
      <c r="LO28" s="31" t="e">
        <f t="shared" si="42"/>
        <v>#NUM!</v>
      </c>
      <c r="LP28" s="31" t="e">
        <f t="shared" si="42"/>
        <v>#NUM!</v>
      </c>
      <c r="LQ28" s="31" t="e">
        <f t="shared" si="42"/>
        <v>#NUM!</v>
      </c>
      <c r="LR28" s="31" t="e">
        <f t="shared" si="42"/>
        <v>#NUM!</v>
      </c>
      <c r="LS28" s="31" t="e">
        <f t="shared" si="42"/>
        <v>#NUM!</v>
      </c>
      <c r="LT28" s="31" t="e">
        <f t="shared" si="42"/>
        <v>#NUM!</v>
      </c>
      <c r="LU28" s="31" t="e">
        <f t="shared" si="42"/>
        <v>#NUM!</v>
      </c>
      <c r="LV28" s="31" t="e">
        <f t="shared" si="42"/>
        <v>#NUM!</v>
      </c>
      <c r="LW28" s="31" t="e">
        <f t="shared" si="42"/>
        <v>#NUM!</v>
      </c>
      <c r="LX28" s="31" t="e">
        <f t="shared" si="42"/>
        <v>#NUM!</v>
      </c>
      <c r="LY28" s="31" t="e">
        <f t="shared" si="42"/>
        <v>#NUM!</v>
      </c>
      <c r="LZ28" s="31" t="e">
        <f t="shared" si="42"/>
        <v>#NUM!</v>
      </c>
      <c r="MA28" s="31" t="e">
        <f t="shared" si="42"/>
        <v>#NUM!</v>
      </c>
      <c r="MB28" s="31" t="e">
        <f t="shared" si="42"/>
        <v>#NUM!</v>
      </c>
      <c r="MC28" s="31" t="e">
        <f t="shared" si="42"/>
        <v>#NUM!</v>
      </c>
      <c r="MD28" s="31" t="e">
        <f t="shared" si="42"/>
        <v>#NUM!</v>
      </c>
      <c r="ME28" s="31" t="e">
        <f t="shared" si="42"/>
        <v>#NUM!</v>
      </c>
      <c r="MF28" s="31" t="e">
        <f t="shared" si="42"/>
        <v>#NUM!</v>
      </c>
      <c r="MG28" s="31" t="e">
        <f t="shared" si="42"/>
        <v>#NUM!</v>
      </c>
      <c r="MH28" s="31" t="e">
        <f t="shared" si="42"/>
        <v>#NUM!</v>
      </c>
      <c r="MI28" s="31" t="e">
        <f t="shared" si="42"/>
        <v>#NUM!</v>
      </c>
      <c r="MJ28" s="31" t="e">
        <f t="shared" si="42"/>
        <v>#NUM!</v>
      </c>
      <c r="MK28" s="31" t="e">
        <f t="shared" si="42"/>
        <v>#NUM!</v>
      </c>
      <c r="ML28" s="31" t="e">
        <f t="shared" si="42"/>
        <v>#NUM!</v>
      </c>
      <c r="MM28" s="31" t="e">
        <f t="shared" si="42"/>
        <v>#NUM!</v>
      </c>
      <c r="MN28" s="31" t="e">
        <f t="shared" si="42"/>
        <v>#NUM!</v>
      </c>
      <c r="MO28" s="31" t="e">
        <f t="shared" si="42"/>
        <v>#NUM!</v>
      </c>
      <c r="MP28" s="31" t="e">
        <f t="shared" si="42"/>
        <v>#NUM!</v>
      </c>
      <c r="MQ28" s="31" t="e">
        <f t="shared" si="42"/>
        <v>#NUM!</v>
      </c>
      <c r="MR28" s="31" t="e">
        <f t="shared" si="42"/>
        <v>#NUM!</v>
      </c>
      <c r="MS28" s="31" t="e">
        <f t="shared" si="42"/>
        <v>#NUM!</v>
      </c>
      <c r="MT28" s="31" t="e">
        <f t="shared" si="42"/>
        <v>#NUM!</v>
      </c>
      <c r="MU28" s="31" t="e">
        <f t="shared" si="42"/>
        <v>#NUM!</v>
      </c>
      <c r="MV28" s="31" t="e">
        <f t="shared" si="42"/>
        <v>#NUM!</v>
      </c>
      <c r="MW28" s="31" t="e">
        <f t="shared" si="42"/>
        <v>#NUM!</v>
      </c>
      <c r="MX28" s="31" t="e">
        <f t="shared" si="42"/>
        <v>#NUM!</v>
      </c>
      <c r="MY28" s="31" t="e">
        <f t="shared" si="42"/>
        <v>#NUM!</v>
      </c>
    </row>
    <row r="29" spans="1:363" s="31" customFormat="1" x14ac:dyDescent="0.2"/>
    <row r="30" spans="1:363" s="31" customFormat="1" x14ac:dyDescent="0.2"/>
    <row r="31" spans="1:363" s="31" customFormat="1" x14ac:dyDescent="0.2"/>
    <row r="32" spans="1:363" s="31" customFormat="1" x14ac:dyDescent="0.2"/>
    <row r="33" spans="4:4" s="31" customFormat="1" x14ac:dyDescent="0.2"/>
    <row r="34" spans="4:4" s="31" customFormat="1" x14ac:dyDescent="0.2"/>
    <row r="35" spans="4:4" s="31" customFormat="1" x14ac:dyDescent="0.2"/>
    <row r="36" spans="4:4" s="31" customFormat="1" x14ac:dyDescent="0.2"/>
    <row r="37" spans="4:4" s="31" customFormat="1" x14ac:dyDescent="0.2">
      <c r="D37" s="73"/>
    </row>
    <row r="38" spans="4:4" s="31" customFormat="1" x14ac:dyDescent="0.2"/>
    <row r="39" spans="4:4" s="31" customFormat="1" x14ac:dyDescent="0.2"/>
    <row r="40" spans="4:4" s="31" customFormat="1" x14ac:dyDescent="0.2"/>
    <row r="41" spans="4:4" s="31" customFormat="1" x14ac:dyDescent="0.2"/>
    <row r="42" spans="4:4" s="31" customFormat="1" x14ac:dyDescent="0.2"/>
    <row r="43" spans="4:4" s="31" customFormat="1" x14ac:dyDescent="0.2"/>
    <row r="44" spans="4:4" s="31" customFormat="1" x14ac:dyDescent="0.2"/>
    <row r="45" spans="4:4" s="31" customFormat="1" x14ac:dyDescent="0.2"/>
  </sheetData>
  <mergeCells count="1">
    <mergeCell ref="A1:F1"/>
  </mergeCells>
  <conditionalFormatting sqref="C4:T4 C2:MY3">
    <cfRule type="cellIs" dxfId="6" priority="6" operator="lessThan">
      <formula>0</formula>
    </cfRule>
  </conditionalFormatting>
  <conditionalFormatting sqref="U4:AF4">
    <cfRule type="cellIs" dxfId="5" priority="5" operator="lessThan">
      <formula>0</formula>
    </cfRule>
  </conditionalFormatting>
  <conditionalFormatting sqref="C13:T13">
    <cfRule type="cellIs" dxfId="4" priority="4" operator="lessThan">
      <formula>0</formula>
    </cfRule>
  </conditionalFormatting>
  <conditionalFormatting sqref="U13:AF13">
    <cfRule type="cellIs" dxfId="3" priority="3" operator="lessThan">
      <formula>0</formula>
    </cfRule>
  </conditionalFormatting>
  <conditionalFormatting sqref="C20:T20">
    <cfRule type="cellIs" dxfId="2" priority="2" operator="lessThan">
      <formula>0</formula>
    </cfRule>
  </conditionalFormatting>
  <conditionalFormatting sqref="U20:AF20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PROFORMA</vt:lpstr>
      <vt:lpstr>RENT ROLL</vt:lpstr>
      <vt:lpstr>EXPENSE CALCULATIONS</vt:lpstr>
      <vt:lpstr>MATRIX</vt:lpstr>
      <vt:lpstr>'RENT ROLL'!_FilterDatabase</vt:lpstr>
      <vt:lpstr>PROFORMA!Print_Area</vt:lpstr>
      <vt:lpstr>'RENT ROLL'!Print_Area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IIC_MAC IIC_MAC</dc:creator>
  <cp:lastModifiedBy>Thomas Hedgepath</cp:lastModifiedBy>
  <cp:lastPrinted>2018-10-22T17:06:23Z</cp:lastPrinted>
  <dcterms:created xsi:type="dcterms:W3CDTF">2017-02-16T16:50:38Z</dcterms:created>
  <dcterms:modified xsi:type="dcterms:W3CDTF">2018-11-06T19:34:10Z</dcterms:modified>
</cp:coreProperties>
</file>