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07A685B-F253-4A58-8AD4-3E120F3769B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" r:id="rId4"/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P6" i="2"/>
  <c r="P7" i="2"/>
  <c r="P8" i="2"/>
  <c r="P9" i="2"/>
  <c r="P10" i="2"/>
  <c r="P4" i="2"/>
  <c r="I219" i="1" a="1"/>
  <c r="I219" i="1" s="1"/>
  <c r="I220" i="1" a="1"/>
  <c r="I220" i="1"/>
  <c r="I221" i="1" a="1"/>
  <c r="I221" i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15" i="1" a="1"/>
  <c r="I215" i="1" s="1"/>
  <c r="I216" i="1" a="1"/>
  <c r="I216" i="1" s="1"/>
  <c r="I217" i="1" a="1"/>
  <c r="I217" i="1" s="1"/>
  <c r="I218" i="1" a="1"/>
  <c r="I218" i="1" s="1"/>
  <c r="I211" i="1" a="1"/>
  <c r="I211" i="1" s="1"/>
  <c r="I212" i="1" a="1"/>
  <c r="I212" i="1" s="1"/>
  <c r="I213" i="1" a="1"/>
  <c r="I213" i="1" s="1"/>
  <c r="I214" i="1" a="1"/>
  <c r="I214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196" i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<sst xmlns="http://schemas.openxmlformats.org/spreadsheetml/2006/main" count="985" uniqueCount="103">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</sst>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0.419749074077" createdVersion="8" refreshedVersion="8" minRefreshableVersion="3" recordCount="228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8">
        <s v="RF1"/>
        <s v="RF2"/>
        <s v="RF3"/>
        <s v="RF4"/>
        <s v="RF5"/>
        <s v="RF6"/>
        <s v="RF7"/>
        <m/>
      </sharedItems>
    </cacheField>
    <cacheField name="Date" numFmtId="0">
      <sharedItems containsNonDate="0" containsDate="1" containsString="0" containsBlank="1" minDate="2023-12-09T00:00:00" maxDate="2024-01-10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0.421286342593" createdVersion="8" refreshedVersion="8" minRefreshableVersion="3" recordCount="227" xr:uid="{B5339DB5-02DD-4C61-B0B8-F6F1BFD119D6}">
  <cacheSource type="worksheet">
    <worksheetSource ref="A1:O228" sheet="Predictions"/>
  </cacheSource>
  <cacheFields count="16">
    <cacheField name="Model Used" numFmtId="0">
      <sharedItems count="7">
        <s v="RF1"/>
        <s v="RF2"/>
        <s v="RF3"/>
        <s v="RF4"/>
        <s v="RF5"/>
        <s v="RF6"/>
        <s v="RF7"/>
      </sharedItems>
    </cacheField>
    <cacheField name="Date" numFmtId="14">
      <sharedItems containsSemiMixedTypes="0" containsNonDate="0" containsDate="1" containsString="0" minDate="2023-12-09T00:00:00" maxDate="2024-01-10T00:00:00"/>
    </cacheField>
    <cacheField name="Winner" numFmtId="0">
      <sharedItems/>
    </cacheField>
    <cacheField name="Winner Probability" numFmtId="0">
      <sharedItems containsSemiMixedTypes="0" containsString="0" containsNumber="1" minValue="0.502" maxValue="0.876"/>
    </cacheField>
    <cacheField name="Loser" numFmtId="0">
      <sharedItems/>
    </cacheField>
    <cacheField name="Loser Probability" numFmtId="0">
      <sharedItems containsSemiMixedTypes="0" containsString="0" containsNumber="1" minValue="0.124" maxValue="0.498"/>
    </cacheField>
    <cacheField name="Site" numFmtId="0">
      <sharedItems/>
    </cacheField>
    <cacheField name="Model" numFmtId="0">
      <sharedItems containsString="0" containsBlank="1" containsNumber="1" containsInteger="1" minValue="0" maxValue="1"/>
    </cacheField>
    <cacheField name="Category" numFmtId="0">
      <sharedItems/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Accuracy" numFmtId="0" formula="SUM(Model )/COUNT(Winner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m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m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m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m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m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m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m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m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m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m/>
    <x v="4"/>
    <m/>
    <m/>
    <m/>
    <m/>
    <m/>
    <m/>
  </r>
  <r>
    <x v="7"/>
    <m/>
    <m/>
    <m/>
    <m/>
    <m/>
    <m/>
    <m/>
    <x v="6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d v="2023-12-09T00:00:00"/>
    <s v="Boston Bruins"/>
    <n v="0.876"/>
    <s v="Arizona Coyotes"/>
    <n v="0.124"/>
    <s v="Playing At:  Boston Bruins   Home"/>
    <n v="1"/>
    <s v="85 &lt;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s v="85 &lt;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s v="80-85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s v="70-80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s v="70-80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s v="70-80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s v="60-70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s v="60-70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s v="50-60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s v="50-60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s v="50-60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s v="50-60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s v="85 &lt;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s v="80-85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s v="80-85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s v="70-80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s v="70-80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s v="70-80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s v="60-70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s v="60-70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s v="60-70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s v="60-70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s v="50-60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s v="50-60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s v="80-85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s v="70-80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s v="60-70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s v="60-70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s v="60-70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s v="60-70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s v="50-60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s v="50-60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s v="50-60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s v="50-60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s v="70-80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s v="60-70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s v="60-70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s v="60-70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s v="50-60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s v="70-80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s v="70-80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s v="60-70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s v="50-60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s v="50-60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s v="50-60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s v="50-60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s v="50-60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s v="70-80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s v="70-80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s v="70-80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s v="60-70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s v="50-60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s v="50-60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s v="70-80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s v="70-80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s v="60-70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s v="60-70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s v="60-70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s v="60-70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s v="60-70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s v="60-70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s v="50-60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s v="50-60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s v="50-60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s v="50-60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s v="50-60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s v="80-85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s v="70-80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s v="70-80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s v="60-70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s v="50-60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s v="70-80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s v="60-70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s v="50-60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s v="50-60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s v="50-60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s v="80-85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s v="80-85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s v="70-80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s v="60-70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s v="60-70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s v="60-70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s v="60-70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s v="60-70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s v="50-60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s v="50-60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s v="50-60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s v="70-80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s v="60-70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s v="50-60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s v="80-85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s v="70-80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s v="70-80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s v="70-80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s v="70-80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s v="60-70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s v="60-70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s v="60-70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s v="60-70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s v="50-60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s v="50-60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s v="50-60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s v="70-80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s v="60-70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s v="50-60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s v="50-60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s v="70-80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s v="70-80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s v="70-80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s v="60-70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s v="60-70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s v="60-70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s v="60-70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s v="60-70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s v="60-70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s v="60-70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s v="50-60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s v="50-60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s v="50-60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s v="50-60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s v="70-80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s v="70-80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s v="70-80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s v="70-80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s v="70-80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s v="70-80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s v="60-70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s v="60-70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s v="60-70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s v="60-70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s v="60-70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s v="50-60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s v="50-60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s v="50-60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s v="85  &lt;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s v="70-80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s v="60-70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s v="50-60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s v="70-80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s v="60-70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s v="60-70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s v="50-60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s v="50-60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s v="50-60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s v="50-60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s v="50-60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s v="50-60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s v="60-70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s v="60-70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s v="60-70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s v="60-70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s v="60-70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s v="60-70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s v="50-60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s v="50-60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s v="50-60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s v="80-85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s v="70-80"/>
    <m/>
    <m/>
    <m/>
    <m/>
    <m/>
    <m/>
  </r>
  <r>
    <x v="5"/>
    <d v="2023-12-31T00:00:00"/>
    <s v="Dallas Stars"/>
    <n v="0.79"/>
    <s v="Chicago Blackhawks"/>
    <n v="0.21"/>
    <s v="Playing At:  Dallas Stars   Home"/>
    <n v="1"/>
    <s v="70-80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s v="60-70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s v="60-70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s v="60-70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s v="60-70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s v="60-70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s v="50-60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s v="50-60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s v="80-85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s v="70-80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s v="70-80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s v="70-80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s v="60-70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s v="60-70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s v="60-70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s v="60-70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s v="60-70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s v="60-70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s v="60-70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s v="60-70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s v="50-60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s v="70-80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s v="60-70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s v="80-85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s v="70-80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s v="60-70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s v="60-70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s v="60-70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s v="60-70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s v="60-70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s v="60-70"/>
    <m/>
    <m/>
    <m/>
    <m/>
    <m/>
    <m/>
  </r>
  <r>
    <x v="5"/>
    <d v="2024-01-04T00:00:00"/>
    <s v="Dallas Stars"/>
    <n v="0.6"/>
    <s v="Colorado Avalanche"/>
    <n v="0.4"/>
    <s v="Playing At:  Dallas Stars   Home"/>
    <n v="0"/>
    <s v="60-70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s v="50-60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s v="50-60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s v="50-60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s v="50-60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s v="70-80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s v="60-70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s v="60-70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s v="80-85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s v="70-80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s v="70-80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s v="70-80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s v="70-80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s v="60-70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s v="60-70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s v="60-70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s v="60-70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s v="50-60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s v="50-60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s v="50-60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s v="70-80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s v="60-70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s v="60-70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s v="50-60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s v="60-70"/>
    <m/>
    <m/>
    <m/>
    <m/>
    <m/>
    <m/>
  </r>
  <r>
    <x v="5"/>
    <d v="2024-01-08T00:00:00"/>
    <s v="Minnesota Wild"/>
    <n v="0.62"/>
    <s v="Dallas Stars"/>
    <n v="0.38"/>
    <s v="Playing At:  Minnesota Wild   Home"/>
    <n v="0"/>
    <s v="60-70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s v="50-60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s v="50-60"/>
    <m/>
    <m/>
    <m/>
    <m/>
    <m/>
    <m/>
  </r>
  <r>
    <x v="6"/>
    <d v="2024-01-09T00:00:00"/>
    <s v="Edmonton Oilers"/>
    <n v="0.8"/>
    <s v="Chicago Blackhawks"/>
    <n v="0.2"/>
    <s v="Playing At:  Chicago Blackhawks   Home"/>
    <m/>
    <s v="80-85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m/>
    <s v="70-80"/>
    <m/>
    <m/>
    <m/>
    <m/>
    <m/>
    <m/>
  </r>
  <r>
    <x v="6"/>
    <d v="2024-01-09T00:00:00"/>
    <s v="Winnipeg Jets"/>
    <n v="0.754"/>
    <s v="Columbus Blue Jackets"/>
    <n v="0.246"/>
    <s v="Playing At:  Winnipeg Jets   Home"/>
    <m/>
    <s v="70-80"/>
    <m/>
    <m/>
    <m/>
    <m/>
    <m/>
    <m/>
  </r>
  <r>
    <x v="6"/>
    <d v="2024-01-09T00:00:00"/>
    <s v="Boston Bruins"/>
    <n v="0.628"/>
    <s v="Arizona Coyotes"/>
    <n v="0.372"/>
    <s v="Playing At:  Arizona Coyotes   Home"/>
    <m/>
    <s v="60-70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m/>
    <s v="60-70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m/>
    <s v="60-70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m/>
    <s v="50-60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m/>
    <s v="50-60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m/>
    <s v="50-60"/>
    <m/>
    <m/>
    <m/>
    <m/>
    <m/>
    <m/>
  </r>
  <r>
    <x v="6"/>
    <d v="2024-01-09T00:00:00"/>
    <s v="Seattle Kraken"/>
    <n v="0.55000000000000004"/>
    <s v="Buffalo Sabres"/>
    <n v="0.45"/>
    <s v="Playing At:  Buffalo Sabres   Home"/>
    <m/>
    <s v="50-6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196C9-13DA-4B46-86E5-2392AEDC56A6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O11" firstHeaderRow="0" firstDataRow="1" firstDataCol="1"/>
  <pivotFields count="1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D11" sqref="D11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  <col min="13" max="13" width="13.140625" bestFit="1" customWidth="1"/>
    <col min="14" max="14" width="15.85546875" bestFit="1" customWidth="1"/>
    <col min="15" max="15" width="13.5703125" bestFit="1" customWidth="1"/>
    <col min="16" max="16" width="15.42578125" bestFit="1" customWidth="1"/>
  </cols>
  <sheetData>
    <row r="1" spans="1:16" x14ac:dyDescent="0.25">
      <c r="A1" s="3" t="s">
        <v>94</v>
      </c>
      <c r="B1" t="s">
        <v>100</v>
      </c>
    </row>
    <row r="3" spans="1:1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  <c r="M3" s="3" t="s">
        <v>56</v>
      </c>
      <c r="N3" t="s">
        <v>58</v>
      </c>
      <c r="O3" t="s">
        <v>59</v>
      </c>
    </row>
    <row r="4" spans="1:16" x14ac:dyDescent="0.25">
      <c r="A4" s="4" t="s">
        <v>66</v>
      </c>
      <c r="B4">
        <v>3</v>
      </c>
      <c r="C4">
        <v>2</v>
      </c>
      <c r="D4" s="7">
        <f>C4/B4</f>
        <v>0.66666666666666663</v>
      </c>
      <c r="F4">
        <f>SUM(B4:B6)</f>
        <v>67</v>
      </c>
      <c r="M4" s="4" t="s">
        <v>95</v>
      </c>
      <c r="N4" s="9">
        <v>24</v>
      </c>
      <c r="O4" s="9">
        <v>18</v>
      </c>
      <c r="P4" s="5">
        <f>O4/N4</f>
        <v>0.75</v>
      </c>
    </row>
    <row r="5" spans="1:16" x14ac:dyDescent="0.25">
      <c r="A5" s="4" t="s">
        <v>52</v>
      </c>
      <c r="B5">
        <v>13</v>
      </c>
      <c r="C5">
        <v>10</v>
      </c>
      <c r="D5" s="7">
        <f t="shared" ref="D5:D9" si="0">C5/B5</f>
        <v>0.76923076923076927</v>
      </c>
      <c r="F5">
        <f>SUM(C4:C6)</f>
        <v>44</v>
      </c>
      <c r="M5" s="4" t="s">
        <v>96</v>
      </c>
      <c r="N5" s="9">
        <v>42</v>
      </c>
      <c r="O5" s="9">
        <v>24</v>
      </c>
      <c r="P5" s="5">
        <f t="shared" ref="P5:P10" si="1">O5/N5</f>
        <v>0.5714285714285714</v>
      </c>
    </row>
    <row r="6" spans="1:16" x14ac:dyDescent="0.25">
      <c r="A6" s="4" t="s">
        <v>53</v>
      </c>
      <c r="B6">
        <v>51</v>
      </c>
      <c r="C6">
        <v>32</v>
      </c>
      <c r="D6" s="7">
        <f t="shared" si="0"/>
        <v>0.62745098039215685</v>
      </c>
      <c r="F6" s="7">
        <f>F5/F4</f>
        <v>0.65671641791044777</v>
      </c>
      <c r="M6" s="4" t="s">
        <v>97</v>
      </c>
      <c r="N6" s="9">
        <v>10</v>
      </c>
      <c r="O6" s="9">
        <v>5</v>
      </c>
      <c r="P6" s="5">
        <f t="shared" si="1"/>
        <v>0.5</v>
      </c>
    </row>
    <row r="7" spans="1:16" x14ac:dyDescent="0.25">
      <c r="A7" s="4" t="s">
        <v>54</v>
      </c>
      <c r="B7">
        <v>89</v>
      </c>
      <c r="C7">
        <v>47</v>
      </c>
      <c r="D7" s="7">
        <f t="shared" si="0"/>
        <v>0.5280898876404494</v>
      </c>
      <c r="F7" t="s">
        <v>76</v>
      </c>
      <c r="M7" s="4" t="s">
        <v>98</v>
      </c>
      <c r="N7" s="9">
        <v>30</v>
      </c>
      <c r="O7" s="9">
        <v>16</v>
      </c>
      <c r="P7" s="5">
        <f t="shared" si="1"/>
        <v>0.53333333333333333</v>
      </c>
    </row>
    <row r="8" spans="1:16" x14ac:dyDescent="0.25">
      <c r="A8" s="4" t="s">
        <v>55</v>
      </c>
      <c r="B8">
        <v>70</v>
      </c>
      <c r="C8">
        <v>36</v>
      </c>
      <c r="D8" s="7">
        <f t="shared" si="0"/>
        <v>0.51428571428571423</v>
      </c>
      <c r="F8">
        <f>SUM(B7:B8)</f>
        <v>159</v>
      </c>
      <c r="M8" s="4" t="s">
        <v>99</v>
      </c>
      <c r="N8" s="9">
        <v>50</v>
      </c>
      <c r="O8" s="9">
        <v>31</v>
      </c>
      <c r="P8" s="5">
        <f t="shared" si="1"/>
        <v>0.62</v>
      </c>
    </row>
    <row r="9" spans="1:16" x14ac:dyDescent="0.25">
      <c r="A9" s="4" t="s">
        <v>57</v>
      </c>
      <c r="B9">
        <v>226</v>
      </c>
      <c r="C9">
        <v>127</v>
      </c>
      <c r="D9" s="7">
        <f t="shared" si="0"/>
        <v>0.56194690265486724</v>
      </c>
      <c r="F9">
        <f>SUM(C7:C8)</f>
        <v>83</v>
      </c>
      <c r="M9" s="4" t="s">
        <v>101</v>
      </c>
      <c r="N9" s="9">
        <v>61</v>
      </c>
      <c r="O9" s="9">
        <v>34</v>
      </c>
      <c r="P9" s="5">
        <f t="shared" si="1"/>
        <v>0.55737704918032782</v>
      </c>
    </row>
    <row r="10" spans="1:16" x14ac:dyDescent="0.25">
      <c r="D10" s="5"/>
      <c r="F10" s="7">
        <f>F9/F8</f>
        <v>0.5220125786163522</v>
      </c>
      <c r="M10" s="4" t="s">
        <v>102</v>
      </c>
      <c r="N10" s="9">
        <v>10</v>
      </c>
      <c r="O10" s="9"/>
      <c r="P10" s="5">
        <f t="shared" si="1"/>
        <v>0</v>
      </c>
    </row>
    <row r="11" spans="1:16" x14ac:dyDescent="0.25">
      <c r="M11" s="4" t="s">
        <v>57</v>
      </c>
      <c r="N11" s="9">
        <v>227</v>
      </c>
      <c r="O11" s="9">
        <v>128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1.5294117647058822</v>
      </c>
      <c r="C21" s="6">
        <v>1.411764705882353</v>
      </c>
    </row>
    <row r="22" spans="1:3" x14ac:dyDescent="0.25">
      <c r="A22" s="4" t="s">
        <v>54</v>
      </c>
      <c r="B22" s="6">
        <v>0.95833333333333337</v>
      </c>
      <c r="C22" s="6">
        <v>1.5</v>
      </c>
    </row>
    <row r="23" spans="1:3" x14ac:dyDescent="0.25">
      <c r="A23" s="4" t="s">
        <v>55</v>
      </c>
      <c r="B23" s="6">
        <v>1.4210526315789473</v>
      </c>
      <c r="C23" s="6">
        <v>1.5263157894736843</v>
      </c>
    </row>
    <row r="24" spans="1:3" x14ac:dyDescent="0.2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8"/>
  <sheetViews>
    <sheetView zoomScale="80" zoomScaleNormal="80" workbookViewId="0">
      <selection activeCell="C184" sqref="C184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2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25">
      <c r="A181" t="s">
        <v>101</v>
      </c>
      <c r="B181" s="1">
        <v>45294</v>
      </c>
      <c r="C181" t="s">
        <v>21</v>
      </c>
      <c r="D181" s="8">
        <v>0.76</v>
      </c>
      <c r="E181" t="s">
        <v>19</v>
      </c>
      <c r="F181" s="8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25">
      <c r="A182" t="s">
        <v>101</v>
      </c>
      <c r="B182" s="1">
        <v>45294</v>
      </c>
      <c r="C182" t="s">
        <v>13</v>
      </c>
      <c r="D182" s="8">
        <v>0.63</v>
      </c>
      <c r="E182" t="s">
        <v>28</v>
      </c>
      <c r="F182" s="8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25">
      <c r="A183" t="s">
        <v>101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25">
      <c r="A184" t="s">
        <v>101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25">
      <c r="A185" t="s">
        <v>101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101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101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101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101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101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101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101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101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101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101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101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25">
      <c r="A197" t="s">
        <v>101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25">
      <c r="A198" t="s">
        <v>101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101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25">
      <c r="A200" t="s">
        <v>101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101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25">
      <c r="A202" t="s">
        <v>101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25">
      <c r="A203" t="s">
        <v>101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25">
      <c r="A204" t="s">
        <v>101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25">
      <c r="A205" t="s">
        <v>101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25">
      <c r="A206" t="s">
        <v>101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25">
      <c r="A207" t="s">
        <v>101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25">
      <c r="A208" t="s">
        <v>101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101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101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25">
      <c r="A211" t="s">
        <v>101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25">
      <c r="A212" t="s">
        <v>101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25">
      <c r="A213" t="s">
        <v>101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25">
      <c r="A214" t="s">
        <v>101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101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25">
      <c r="A216" t="s">
        <v>101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25">
      <c r="A217" t="s">
        <v>101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101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25">
      <c r="A219" t="s">
        <v>102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25">
      <c r="A220" t="s">
        <v>102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25">
      <c r="A221" t="s">
        <v>102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25">
      <c r="A222" t="s">
        <v>102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25">
      <c r="A223" t="s">
        <v>102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91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25">
      <c r="A224" t="s">
        <v>102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25">
      <c r="A225" t="s">
        <v>102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102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102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102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2024-01-09T15:08:17Z</dcterms:modified>
</cp:coreProperties>
</file>